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C:\Users\m.shimojima\Desktop\"/>
    </mc:Choice>
  </mc:AlternateContent>
  <xr:revisionPtr revIDLastSave="0" documentId="13_ncr:1_{EF155AE7-A4E0-4635-899A-26287576C26E}" xr6:coauthVersionLast="45" xr6:coauthVersionMax="45" xr10:uidLastSave="{00000000-0000-0000-0000-000000000000}"/>
  <workbookProtection workbookAlgorithmName="SHA-512" workbookHashValue="r2iBf6Lnngmvhq/Jt3b4WBmnP3VKmjWNeHYj9S8s2XqN8COLK6WuhMpe6jublmUeRzZOHT9vxD9rDx12n506gQ==" workbookSaltValue="SjtZBASaZtG9ozjDSUpIRg==" workbookSpinCount="100000" lockStructure="1"/>
  <bookViews>
    <workbookView xWindow="28680" yWindow="2820" windowWidth="29040" windowHeight="15840" tabRatio="809" xr2:uid="{00000000-000D-0000-FFFF-FFFF00000000}"/>
  </bookViews>
  <sheets>
    <sheet name="表紙" sheetId="91" r:id="rId1"/>
    <sheet name="目次" sheetId="108" r:id="rId2"/>
    <sheet name="1.目的" sheetId="43" r:id="rId3"/>
    <sheet name="2.確認" sheetId="107" r:id="rId4"/>
    <sheet name="3.入力例" sheetId="72" r:id="rId5"/>
    <sheet name="4.未入力不備例" sheetId="104" r:id="rId6"/>
    <sheet name="5.発注 工事情報" sheetId="55" r:id="rId7"/>
    <sheet name="6.発注 一般事項" sheetId="57" r:id="rId8"/>
    <sheet name="7.発注 工事費" sheetId="56" r:id="rId9"/>
    <sheet name="8.元請 一般事項" sheetId="54" r:id="rId10"/>
    <sheet name="9.元請 社員等従業員給料等" sheetId="65" r:id="rId11"/>
    <sheet name="10.元請 現場支援" sheetId="69" r:id="rId12"/>
    <sheet name="11.元請 法定福利費" sheetId="109" r:id="rId13"/>
    <sheet name="11.元請 A-2票_" sheetId="113" state="hidden" r:id="rId14"/>
    <sheet name="12.元請 労務管理費" sheetId="71" r:id="rId15"/>
    <sheet name="13.元請 機器材運搬費" sheetId="58" r:id="rId16"/>
    <sheet name="14.元請 建設機械Ⅰ" sheetId="62" r:id="rId17"/>
    <sheet name="15.元請 建設機械Ⅱ" sheetId="67" r:id="rId18"/>
    <sheet name="16.元請 工事費" sheetId="60" r:id="rId19"/>
    <sheet name="17.元請 下請入力" sheetId="53" r:id="rId20"/>
    <sheet name="18.元請 組織図" sheetId="52" state="hidden" r:id="rId21"/>
    <sheet name="19.元請 社員等従業員給料等_下請" sheetId="68" r:id="rId22"/>
    <sheet name="20.元請 法定福利費_下請" sheetId="112" r:id="rId23"/>
    <sheet name="20.元請 A-②票_" sheetId="114" state="hidden" r:id="rId24"/>
    <sheet name="21.元請 労務管理費_下請" sheetId="70" r:id="rId25"/>
    <sheet name="22.元請 機器材運搬費_下請" sheetId="59" r:id="rId26"/>
    <sheet name="23.元請 建設機械Ⅰ_下請" sheetId="61" r:id="rId27"/>
    <sheet name="24.元請 建設機械Ⅱ_下請" sheetId="66" r:id="rId28"/>
    <sheet name="25.参考資料" sheetId="80" r:id="rId29"/>
    <sheet name="26.保険料" sheetId="116" r:id="rId30"/>
    <sheet name="27.確認一覧" sheetId="96" state="hidden" r:id="rId31"/>
    <sheet name="28.配布証明（様式①）1次" sheetId="97" state="hidden" r:id="rId32"/>
    <sheet name="29.配布証明（様式①）2次" sheetId="100" state="hidden" r:id="rId33"/>
    <sheet name="30.様式①" sheetId="99" state="hidden" r:id="rId34"/>
    <sheet name="31.提出証明（様式②）2次" sheetId="98" state="hidden" r:id="rId35"/>
    <sheet name="32.提出証明（様式②）1次" sheetId="101" state="hidden" r:id="rId36"/>
    <sheet name="33.様式②" sheetId="102" state="hidden" r:id="rId37"/>
  </sheets>
  <definedNames>
    <definedName name="_xlnm.Print_Area" localSheetId="11">'10.元請 現場支援'!$A$1:$W$23</definedName>
    <definedName name="_xlnm.Print_Area" localSheetId="12">'11.元請 法定福利費'!$A$1:$N$68</definedName>
    <definedName name="_xlnm.Print_Area" localSheetId="14">'12.元請 労務管理費'!$A$1:$J$21</definedName>
    <definedName name="_xlnm.Print_Area" localSheetId="15">'13.元請 機器材運搬費'!$A$1:$M$26</definedName>
    <definedName name="_xlnm.Print_Area" localSheetId="16">'14.元請 建設機械Ⅰ'!$A$1:$V$123</definedName>
    <definedName name="_xlnm.Print_Area" localSheetId="17">'15.元請 建設機械Ⅱ'!$A$1:$W$106</definedName>
    <definedName name="_xlnm.Print_Area" localSheetId="18">'16.元請 工事費'!$A$1:$AF$277</definedName>
    <definedName name="_xlnm.Print_Area" localSheetId="21">'19.元請 社員等従業員給料等_下請'!$A$1:$AF$33</definedName>
    <definedName name="_xlnm.Print_Area" localSheetId="3">'2.確認'!$A$2:$AN$188</definedName>
    <definedName name="_xlnm.Print_Area" localSheetId="23">'20.元請 A-②票_'!$A$1:$AA$71</definedName>
    <definedName name="_xlnm.Print_Area" localSheetId="22">'20.元請 法定福利費_下請'!$A$1:$AA$73</definedName>
    <definedName name="_xlnm.Print_Area" localSheetId="24">'21.元請 労務管理費_下請'!$A$1:$T$21</definedName>
    <definedName name="_xlnm.Print_Area" localSheetId="25">'22.元請 機器材運搬費_下請'!$A$1:$AI$27</definedName>
    <definedName name="_xlnm.Print_Area" localSheetId="26">'23.元請 建設機械Ⅰ_下請'!$A$1:$AV$153</definedName>
    <definedName name="_xlnm.Print_Area" localSheetId="27">'24.元請 建設機械Ⅱ_下請'!$A$1:$AJ$137</definedName>
    <definedName name="_xlnm.Print_Area" localSheetId="28">'25.参考資料'!$A$1:$I$16</definedName>
    <definedName name="_xlnm.Print_Area" localSheetId="29">'26.保険料'!$A$1:$S$172</definedName>
    <definedName name="_xlnm.Print_Area" localSheetId="31">'28.配布証明（様式①）1次'!$A$1:$C$33</definedName>
    <definedName name="_xlnm.Print_Area" localSheetId="32">'29.配布証明（様式①）2次'!$A$1:$C$33</definedName>
    <definedName name="_xlnm.Print_Area" localSheetId="4">'3.入力例'!$A$1:$I$17</definedName>
    <definedName name="_xlnm.Print_Area" localSheetId="33">'30.様式①'!$A$1:$C$33</definedName>
    <definedName name="_xlnm.Print_Area" localSheetId="34">'31.提出証明（様式②）2次'!$A$1:$C$33</definedName>
    <definedName name="_xlnm.Print_Area" localSheetId="35">'32.提出証明（様式②）1次'!$A$1:$C$33</definedName>
    <definedName name="_xlnm.Print_Area" localSheetId="36">'33.様式②'!$A$1:$C$33</definedName>
    <definedName name="_xlnm.Print_Area" localSheetId="5">'4.未入力不備例'!$A$1:$L$90</definedName>
    <definedName name="_xlnm.Print_Area" localSheetId="6">'5.発注 工事情報'!$A$1:$G$63</definedName>
    <definedName name="_xlnm.Print_Area" localSheetId="7">'6.発注 一般事項'!$A$1:$F$48</definedName>
    <definedName name="_xlnm.Print_Area" localSheetId="8">'7.発注 工事費'!$A$1:$P$101</definedName>
    <definedName name="_xlnm.Print_Area" localSheetId="9">'8.元請 一般事項'!$A$1:$L$96</definedName>
    <definedName name="_xlnm.Print_Area" localSheetId="10">'9.元請 社員等従業員給料等'!$A$1:$AD$33</definedName>
    <definedName name="_xlnm.Print_Area" localSheetId="0">表紙!$A$1:$G$400</definedName>
    <definedName name="_xlnm.Print_Area" localSheetId="1">目次!$A$1:$Q$29</definedName>
    <definedName name="確認済">'2.確認'!$BB$3:$BB$4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4" i="67" l="1"/>
  <c r="R205" i="67"/>
  <c r="P205" i="67"/>
  <c r="N205" i="67"/>
  <c r="L205" i="67"/>
  <c r="J205" i="67"/>
  <c r="H205" i="67"/>
  <c r="R204" i="67"/>
  <c r="P204" i="67"/>
  <c r="N204" i="67"/>
  <c r="L204" i="67"/>
  <c r="J204" i="67"/>
  <c r="O171" i="67"/>
  <c r="M171" i="67"/>
  <c r="G171" i="67"/>
  <c r="O170" i="67"/>
  <c r="M170" i="67"/>
  <c r="G170" i="67"/>
  <c r="O169" i="67"/>
  <c r="M169" i="67"/>
  <c r="G169" i="67"/>
  <c r="O168" i="67"/>
  <c r="M168" i="67"/>
  <c r="G168" i="67"/>
  <c r="O167" i="67"/>
  <c r="M167" i="67"/>
  <c r="G167" i="67"/>
  <c r="O166" i="67"/>
  <c r="M166" i="67"/>
  <c r="G166" i="67"/>
  <c r="O165" i="67"/>
  <c r="M165" i="67"/>
  <c r="G165" i="67"/>
  <c r="O164" i="67"/>
  <c r="M164" i="67"/>
  <c r="G164" i="67"/>
  <c r="O163" i="67"/>
  <c r="M163" i="67"/>
  <c r="G163" i="67"/>
  <c r="O162" i="67"/>
  <c r="M162" i="67"/>
  <c r="G162" i="67"/>
  <c r="O161" i="67"/>
  <c r="M161" i="67"/>
  <c r="G161" i="67"/>
  <c r="O160" i="67"/>
  <c r="M160" i="67"/>
  <c r="G160" i="67"/>
  <c r="O159" i="67"/>
  <c r="M159" i="67"/>
  <c r="G159" i="67"/>
  <c r="O158" i="67"/>
  <c r="M158" i="67"/>
  <c r="G158" i="67"/>
  <c r="O157" i="67"/>
  <c r="M157" i="67"/>
  <c r="G157" i="67"/>
  <c r="O156" i="67"/>
  <c r="M156" i="67"/>
  <c r="G156" i="67"/>
  <c r="O155" i="67"/>
  <c r="M155" i="67"/>
  <c r="G155" i="67"/>
  <c r="O154" i="67"/>
  <c r="M154" i="67"/>
  <c r="G154" i="67"/>
  <c r="O153" i="67"/>
  <c r="M153" i="67"/>
  <c r="G153" i="67"/>
  <c r="O152" i="67"/>
  <c r="M152" i="67"/>
  <c r="G152" i="67"/>
  <c r="O151" i="67"/>
  <c r="M151" i="67"/>
  <c r="G151" i="67"/>
  <c r="O150" i="67"/>
  <c r="M150" i="67"/>
  <c r="G150" i="67"/>
  <c r="O149" i="67"/>
  <c r="M149" i="67"/>
  <c r="G149" i="67"/>
  <c r="O148" i="67"/>
  <c r="M148" i="67"/>
  <c r="G148" i="67"/>
  <c r="O147" i="67"/>
  <c r="M147" i="67"/>
  <c r="G147" i="67"/>
  <c r="O146" i="67"/>
  <c r="M146" i="67"/>
  <c r="G146" i="67"/>
  <c r="O145" i="67"/>
  <c r="M145" i="67"/>
  <c r="G145" i="67"/>
  <c r="O144" i="67"/>
  <c r="M144" i="67"/>
  <c r="G144" i="67"/>
  <c r="M203" i="67"/>
  <c r="M202" i="67"/>
  <c r="M201" i="67"/>
  <c r="K201" i="67"/>
  <c r="M200" i="67"/>
  <c r="L200" i="67"/>
  <c r="M199" i="67"/>
  <c r="M198" i="67"/>
  <c r="M197" i="67"/>
  <c r="K197" i="67"/>
  <c r="M196" i="67"/>
  <c r="L196" i="67"/>
  <c r="M195" i="67"/>
  <c r="M194" i="67"/>
  <c r="M193" i="67"/>
  <c r="K193" i="67"/>
  <c r="M192" i="67"/>
  <c r="L192" i="67"/>
  <c r="M191" i="67"/>
  <c r="M190" i="67"/>
  <c r="M189" i="67"/>
  <c r="K189" i="67"/>
  <c r="M188" i="67"/>
  <c r="L188" i="67"/>
  <c r="Q187" i="67"/>
  <c r="Q186" i="67"/>
  <c r="Q185" i="67"/>
  <c r="Q184" i="67"/>
  <c r="Q183" i="67"/>
  <c r="Q182" i="67"/>
  <c r="Q181" i="67"/>
  <c r="Q180" i="67"/>
  <c r="R139" i="67"/>
  <c r="P139" i="67"/>
  <c r="N139" i="67"/>
  <c r="L139" i="67"/>
  <c r="J139" i="67"/>
  <c r="H139" i="67"/>
  <c r="R138" i="67"/>
  <c r="P138" i="67"/>
  <c r="N138" i="67"/>
  <c r="J138" i="67"/>
  <c r="H138" i="67"/>
  <c r="M137" i="67"/>
  <c r="M136" i="67"/>
  <c r="M135" i="67"/>
  <c r="K135" i="67"/>
  <c r="M134" i="67"/>
  <c r="L134" i="67"/>
  <c r="M133" i="67"/>
  <c r="M132" i="67"/>
  <c r="M131" i="67"/>
  <c r="K131" i="67"/>
  <c r="M130" i="67"/>
  <c r="L130" i="67"/>
  <c r="H73" i="67"/>
  <c r="H72" i="67"/>
  <c r="N71" i="67"/>
  <c r="T71" i="67" s="1"/>
  <c r="N70" i="67"/>
  <c r="T70" i="67" s="1"/>
  <c r="N69" i="67"/>
  <c r="L69" i="67"/>
  <c r="N68" i="67"/>
  <c r="L68" i="67"/>
  <c r="N67" i="67"/>
  <c r="T67" i="67" s="1"/>
  <c r="N66" i="67"/>
  <c r="T66" i="67" s="1"/>
  <c r="N65" i="67"/>
  <c r="L65" i="67"/>
  <c r="T65" i="67" s="1"/>
  <c r="N64" i="67"/>
  <c r="L64" i="67"/>
  <c r="T69" i="67" l="1"/>
  <c r="T68" i="67"/>
  <c r="T64" i="67"/>
  <c r="N175" i="60"/>
  <c r="N174" i="60"/>
  <c r="N154" i="60"/>
  <c r="T255" i="60"/>
  <c r="Z255" i="60"/>
  <c r="X255" i="60"/>
  <c r="V255" i="60"/>
  <c r="X244" i="60"/>
  <c r="V244" i="60"/>
  <c r="T244" i="60"/>
  <c r="Q239" i="60" l="1"/>
  <c r="O239" i="60"/>
  <c r="N239" i="60"/>
  <c r="I239" i="60"/>
  <c r="Z64" i="60"/>
  <c r="X64" i="60"/>
  <c r="V64" i="60"/>
  <c r="T64" i="60"/>
  <c r="R64" i="60"/>
  <c r="N64" i="60" s="1"/>
  <c r="I64" i="60" s="1"/>
  <c r="P64" i="60"/>
  <c r="K64" i="60"/>
  <c r="Z151" i="60"/>
  <c r="X151" i="60"/>
  <c r="V151" i="60"/>
  <c r="T151" i="60"/>
  <c r="R151" i="60"/>
  <c r="N151" i="60" s="1"/>
  <c r="I151" i="60" s="1"/>
  <c r="P151" i="60"/>
  <c r="K151" i="60"/>
  <c r="Z171" i="60"/>
  <c r="X171" i="60"/>
  <c r="V171" i="60"/>
  <c r="T171" i="60"/>
  <c r="R171" i="60"/>
  <c r="N171" i="60" s="1"/>
  <c r="I171" i="60" s="1"/>
  <c r="P171" i="60"/>
  <c r="K171" i="60"/>
  <c r="AH137" i="66" l="1"/>
  <c r="AF137" i="66"/>
  <c r="AD137" i="66"/>
  <c r="AH136" i="66"/>
  <c r="AF136" i="66"/>
  <c r="AD136" i="66"/>
  <c r="AC135" i="66"/>
  <c r="AC134" i="66"/>
  <c r="AG133" i="66"/>
  <c r="AE133" i="66"/>
  <c r="AC133" i="66"/>
  <c r="AC132" i="66"/>
  <c r="AC131" i="66"/>
  <c r="AC130" i="66"/>
  <c r="AG129" i="66"/>
  <c r="AE129" i="66"/>
  <c r="AC129" i="66"/>
  <c r="AC128" i="66"/>
  <c r="AC127" i="66"/>
  <c r="AC126" i="66"/>
  <c r="AG125" i="66"/>
  <c r="AE125" i="66"/>
  <c r="AC125" i="66"/>
  <c r="AC124" i="66"/>
  <c r="AC123" i="66"/>
  <c r="AC122" i="66"/>
  <c r="AG121" i="66"/>
  <c r="AE121" i="66"/>
  <c r="AC121" i="66"/>
  <c r="AC120" i="66"/>
  <c r="AG119" i="66"/>
  <c r="AG118" i="66"/>
  <c r="AG117" i="66"/>
  <c r="AG116" i="66"/>
  <c r="AG115" i="66"/>
  <c r="AG114" i="66"/>
  <c r="AG113" i="66"/>
  <c r="AG112" i="66"/>
  <c r="AC111" i="66"/>
  <c r="AC110" i="66"/>
  <c r="AC109" i="66"/>
  <c r="AC108" i="66"/>
  <c r="AC107" i="66"/>
  <c r="AC106" i="66"/>
  <c r="AC105" i="66"/>
  <c r="AC104" i="66"/>
  <c r="AE103" i="66"/>
  <c r="AC103" i="66"/>
  <c r="AE102" i="66"/>
  <c r="AC102" i="66"/>
  <c r="AE101" i="66"/>
  <c r="AC101" i="66"/>
  <c r="AE100" i="66"/>
  <c r="AC100" i="66"/>
  <c r="AE99" i="66"/>
  <c r="AC99" i="66"/>
  <c r="AE98" i="66"/>
  <c r="AC98" i="66"/>
  <c r="AE97" i="66"/>
  <c r="AC97" i="66"/>
  <c r="AE96" i="66"/>
  <c r="AC96" i="66"/>
  <c r="AE95" i="66"/>
  <c r="AC95" i="66"/>
  <c r="AE94" i="66"/>
  <c r="AC94" i="66"/>
  <c r="AE93" i="66"/>
  <c r="AC93" i="66"/>
  <c r="AE92" i="66"/>
  <c r="AC92" i="66"/>
  <c r="AE91" i="66"/>
  <c r="AC91" i="66"/>
  <c r="AE90" i="66"/>
  <c r="AC90" i="66"/>
  <c r="AE89" i="66"/>
  <c r="AC89" i="66"/>
  <c r="AE88" i="66"/>
  <c r="AC88" i="66"/>
  <c r="AE87" i="66"/>
  <c r="AC87" i="66"/>
  <c r="AE86" i="66"/>
  <c r="AC86" i="66"/>
  <c r="AE85" i="66"/>
  <c r="AC85" i="66"/>
  <c r="AE84" i="66"/>
  <c r="AC84" i="66"/>
  <c r="AE83" i="66"/>
  <c r="AC83" i="66"/>
  <c r="AE82" i="66"/>
  <c r="AC82" i="66"/>
  <c r="AE81" i="66"/>
  <c r="AC81" i="66"/>
  <c r="AE80" i="66"/>
  <c r="AC80" i="66"/>
  <c r="AE79" i="66"/>
  <c r="AC79" i="66"/>
  <c r="AE78" i="66"/>
  <c r="AC78" i="66"/>
  <c r="AE77" i="66"/>
  <c r="AC77" i="66"/>
  <c r="AE76" i="66"/>
  <c r="AC76" i="66"/>
  <c r="AG75" i="66"/>
  <c r="AE75" i="66"/>
  <c r="AC75" i="66"/>
  <c r="AG74" i="66"/>
  <c r="AE74" i="66"/>
  <c r="AC74" i="66"/>
  <c r="AG73" i="66"/>
  <c r="AE73" i="66"/>
  <c r="AC73" i="66"/>
  <c r="AB137" i="66"/>
  <c r="Z137" i="66"/>
  <c r="X137" i="66"/>
  <c r="Z136" i="66"/>
  <c r="X136" i="66"/>
  <c r="AA133" i="66"/>
  <c r="AB132" i="66"/>
  <c r="AA129" i="66"/>
  <c r="AB128" i="66"/>
  <c r="AA125" i="66"/>
  <c r="AB124" i="66"/>
  <c r="AA121" i="66"/>
  <c r="AB120" i="66"/>
  <c r="Y111" i="66"/>
  <c r="Y110" i="66"/>
  <c r="Y109" i="66"/>
  <c r="Y108" i="66"/>
  <c r="Y107" i="66"/>
  <c r="Y106" i="66"/>
  <c r="Y105" i="66"/>
  <c r="Y104" i="66"/>
  <c r="AA75" i="66"/>
  <c r="Y75" i="66"/>
  <c r="AA74" i="66"/>
  <c r="Y74" i="66"/>
  <c r="W74" i="66"/>
  <c r="AA73" i="66"/>
  <c r="Y73" i="66"/>
  <c r="W73" i="66"/>
  <c r="Q137" i="66"/>
  <c r="O137" i="66"/>
  <c r="M137" i="66"/>
  <c r="K137" i="66"/>
  <c r="I137" i="66"/>
  <c r="G137" i="66"/>
  <c r="Q136" i="66"/>
  <c r="O136" i="66"/>
  <c r="M136" i="66"/>
  <c r="I136" i="66"/>
  <c r="G136" i="66"/>
  <c r="L135" i="66"/>
  <c r="L134" i="66"/>
  <c r="P133" i="66"/>
  <c r="N133" i="66"/>
  <c r="L133" i="66"/>
  <c r="J133" i="66"/>
  <c r="L132" i="66"/>
  <c r="K132" i="66"/>
  <c r="L131" i="66"/>
  <c r="L130" i="66"/>
  <c r="P129" i="66"/>
  <c r="N129" i="66"/>
  <c r="L129" i="66"/>
  <c r="J129" i="66"/>
  <c r="L128" i="66"/>
  <c r="K128" i="66"/>
  <c r="L127" i="66"/>
  <c r="L126" i="66"/>
  <c r="P125" i="66"/>
  <c r="N125" i="66"/>
  <c r="L125" i="66"/>
  <c r="J125" i="66"/>
  <c r="L124" i="66"/>
  <c r="K124" i="66"/>
  <c r="L123" i="66"/>
  <c r="L122" i="66"/>
  <c r="P121" i="66"/>
  <c r="N121" i="66"/>
  <c r="L121" i="66"/>
  <c r="J121" i="66"/>
  <c r="L120" i="66"/>
  <c r="K120" i="66"/>
  <c r="K136" i="66" s="1"/>
  <c r="P119" i="66"/>
  <c r="P118" i="66"/>
  <c r="P117" i="66"/>
  <c r="P116" i="66"/>
  <c r="P115" i="66"/>
  <c r="P114" i="66"/>
  <c r="P113" i="66"/>
  <c r="P112" i="66"/>
  <c r="L111" i="66"/>
  <c r="H111" i="66"/>
  <c r="L110" i="66"/>
  <c r="H110" i="66"/>
  <c r="L109" i="66"/>
  <c r="H109" i="66"/>
  <c r="L108" i="66"/>
  <c r="H108" i="66"/>
  <c r="L107" i="66"/>
  <c r="H107" i="66"/>
  <c r="L106" i="66"/>
  <c r="H106" i="66"/>
  <c r="L105" i="66"/>
  <c r="H105" i="66"/>
  <c r="L104" i="66"/>
  <c r="H104" i="66"/>
  <c r="N103" i="66"/>
  <c r="L103" i="66"/>
  <c r="N102" i="66"/>
  <c r="L102" i="66"/>
  <c r="N101" i="66"/>
  <c r="L101" i="66"/>
  <c r="N100" i="66"/>
  <c r="L100" i="66"/>
  <c r="N99" i="66"/>
  <c r="L99" i="66"/>
  <c r="N98" i="66"/>
  <c r="L98" i="66"/>
  <c r="N97" i="66"/>
  <c r="L97" i="66"/>
  <c r="N96" i="66"/>
  <c r="L96" i="66"/>
  <c r="N95" i="66"/>
  <c r="L95" i="66"/>
  <c r="N94" i="66"/>
  <c r="L94" i="66"/>
  <c r="N93" i="66"/>
  <c r="L93" i="66"/>
  <c r="N92" i="66"/>
  <c r="L92" i="66"/>
  <c r="N91" i="66"/>
  <c r="L91" i="66"/>
  <c r="N90" i="66"/>
  <c r="L90" i="66"/>
  <c r="N89" i="66"/>
  <c r="L89" i="66"/>
  <c r="N88" i="66"/>
  <c r="L88" i="66"/>
  <c r="N87" i="66"/>
  <c r="L87" i="66"/>
  <c r="N86" i="66"/>
  <c r="L86" i="66"/>
  <c r="N85" i="66"/>
  <c r="L85" i="66"/>
  <c r="N84" i="66"/>
  <c r="L84" i="66"/>
  <c r="N83" i="66"/>
  <c r="L83" i="66"/>
  <c r="N82" i="66"/>
  <c r="L82" i="66"/>
  <c r="N81" i="66"/>
  <c r="L81" i="66"/>
  <c r="N80" i="66"/>
  <c r="L80" i="66"/>
  <c r="N79" i="66"/>
  <c r="L79" i="66"/>
  <c r="N78" i="66"/>
  <c r="L78" i="66"/>
  <c r="N77" i="66"/>
  <c r="L77" i="66"/>
  <c r="N76" i="66"/>
  <c r="L76" i="66"/>
  <c r="AD62" i="66" s="1"/>
  <c r="P75" i="66"/>
  <c r="N75" i="66"/>
  <c r="L75" i="66"/>
  <c r="J75" i="66"/>
  <c r="H75" i="66"/>
  <c r="P74" i="66"/>
  <c r="N74" i="66"/>
  <c r="L74" i="66"/>
  <c r="J74" i="66"/>
  <c r="H74" i="66"/>
  <c r="F74" i="66"/>
  <c r="P73" i="66"/>
  <c r="N73" i="66"/>
  <c r="L73" i="66"/>
  <c r="J73" i="66"/>
  <c r="H73" i="66"/>
  <c r="F73" i="66"/>
  <c r="AD121" i="61"/>
  <c r="AB121" i="61"/>
  <c r="Z121" i="61"/>
  <c r="X121" i="61"/>
  <c r="AD120" i="61"/>
  <c r="AB120" i="61"/>
  <c r="Z120" i="61"/>
  <c r="X120" i="61"/>
  <c r="AD83" i="61"/>
  <c r="AB83" i="61"/>
  <c r="Z83" i="61"/>
  <c r="X83" i="61"/>
  <c r="AD82" i="61"/>
  <c r="AB82" i="61"/>
  <c r="Z82" i="61"/>
  <c r="X82" i="61"/>
  <c r="AB45" i="61"/>
  <c r="AB39" i="61"/>
  <c r="Z39" i="61"/>
  <c r="X39" i="61"/>
  <c r="V39" i="61"/>
  <c r="AF39" i="61" s="1"/>
  <c r="AB38" i="61"/>
  <c r="Z38" i="61"/>
  <c r="X38" i="61"/>
  <c r="V38" i="61"/>
  <c r="AF38" i="61" s="1"/>
  <c r="AB37" i="61"/>
  <c r="Z37" i="61"/>
  <c r="X37" i="61"/>
  <c r="V37" i="61"/>
  <c r="AF37" i="61" s="1"/>
  <c r="AB36" i="61"/>
  <c r="AB44" i="61" s="1"/>
  <c r="Z36" i="61"/>
  <c r="X36" i="61"/>
  <c r="V36" i="61"/>
  <c r="AF36" i="61" s="1"/>
  <c r="AD31" i="61"/>
  <c r="Z31" i="61"/>
  <c r="X31" i="61"/>
  <c r="V31" i="61"/>
  <c r="AF31" i="61" s="1"/>
  <c r="AD30" i="61"/>
  <c r="Z30" i="61"/>
  <c r="X30" i="61"/>
  <c r="V30" i="61"/>
  <c r="AF30" i="61" s="1"/>
  <c r="AD29" i="61"/>
  <c r="AD45" i="61" s="1"/>
  <c r="Z29" i="61"/>
  <c r="X29" i="61"/>
  <c r="V29" i="61"/>
  <c r="AD28" i="61"/>
  <c r="AD44" i="61" s="1"/>
  <c r="Z28" i="61"/>
  <c r="X28" i="61"/>
  <c r="V28" i="61"/>
  <c r="AF28" i="61" s="1"/>
  <c r="Z23" i="61"/>
  <c r="X23" i="61"/>
  <c r="V23" i="61"/>
  <c r="AF23" i="61" s="1"/>
  <c r="Z22" i="61"/>
  <c r="X22" i="61"/>
  <c r="V22" i="61"/>
  <c r="AF22" i="61" s="1"/>
  <c r="Z21" i="61"/>
  <c r="X21" i="61"/>
  <c r="V21" i="61"/>
  <c r="AF21" i="61" s="1"/>
  <c r="Z20" i="61"/>
  <c r="X20" i="61"/>
  <c r="X44" i="61" s="1"/>
  <c r="V20" i="61"/>
  <c r="AF20" i="61" s="1"/>
  <c r="Z15" i="61"/>
  <c r="V15" i="61"/>
  <c r="AF15" i="61" s="1"/>
  <c r="Z14" i="61"/>
  <c r="V14" i="61"/>
  <c r="AF14" i="61" s="1"/>
  <c r="Z13" i="61"/>
  <c r="Z45" i="61" s="1"/>
  <c r="V13" i="61"/>
  <c r="AF13" i="61" s="1"/>
  <c r="Z12" i="61"/>
  <c r="Z44" i="61" s="1"/>
  <c r="V12" i="61"/>
  <c r="O121" i="61"/>
  <c r="M121" i="61"/>
  <c r="K121" i="61"/>
  <c r="I121" i="61"/>
  <c r="O120" i="61"/>
  <c r="M120" i="61"/>
  <c r="K120" i="61"/>
  <c r="I120" i="61"/>
  <c r="O83" i="61"/>
  <c r="O82" i="61"/>
  <c r="M83" i="61"/>
  <c r="M82" i="61"/>
  <c r="K83" i="61"/>
  <c r="K82" i="61"/>
  <c r="K39" i="61"/>
  <c r="K38" i="61"/>
  <c r="K37" i="61"/>
  <c r="K36" i="61"/>
  <c r="K31" i="61"/>
  <c r="K30" i="61"/>
  <c r="K29" i="61"/>
  <c r="K28" i="61"/>
  <c r="K23" i="61"/>
  <c r="K22" i="61"/>
  <c r="K21" i="61"/>
  <c r="K20" i="61"/>
  <c r="K15" i="61"/>
  <c r="K14" i="61"/>
  <c r="K13" i="61"/>
  <c r="K12" i="61"/>
  <c r="M39" i="61"/>
  <c r="M38" i="61"/>
  <c r="M37" i="61"/>
  <c r="M45" i="61" s="1"/>
  <c r="M36" i="61"/>
  <c r="M44" i="61" s="1"/>
  <c r="AB136" i="66" l="1"/>
  <c r="I39" i="66"/>
  <c r="M58" i="66"/>
  <c r="M44" i="66"/>
  <c r="M65" i="66"/>
  <c r="S65" i="66" s="1"/>
  <c r="X10" i="66"/>
  <c r="X18" i="66"/>
  <c r="X26" i="66"/>
  <c r="X34" i="66"/>
  <c r="Z42" i="66"/>
  <c r="AB62" i="66"/>
  <c r="AJ62" i="66" s="1"/>
  <c r="AF10" i="66"/>
  <c r="AF14" i="66"/>
  <c r="AF18" i="66"/>
  <c r="AF22" i="66"/>
  <c r="AF26" i="66"/>
  <c r="AF30" i="66"/>
  <c r="AF34" i="66"/>
  <c r="AD39" i="66"/>
  <c r="AH47" i="66"/>
  <c r="AD55" i="66"/>
  <c r="AD63" i="66"/>
  <c r="K55" i="66"/>
  <c r="M67" i="66"/>
  <c r="X11" i="66"/>
  <c r="X19" i="66"/>
  <c r="X27" i="66"/>
  <c r="X35" i="66"/>
  <c r="Z43" i="66"/>
  <c r="AB63" i="66"/>
  <c r="AJ63" i="66" s="1"/>
  <c r="AD11" i="66"/>
  <c r="AD71" i="66" s="1"/>
  <c r="AD15" i="66"/>
  <c r="AD19" i="66"/>
  <c r="AD23" i="66"/>
  <c r="AD27" i="66"/>
  <c r="AD31" i="66"/>
  <c r="AD35" i="66"/>
  <c r="AD40" i="66"/>
  <c r="AH48" i="66"/>
  <c r="AJ48" i="66" s="1"/>
  <c r="AD56" i="66"/>
  <c r="AJ56" i="66" s="1"/>
  <c r="AD64" i="66"/>
  <c r="AJ64" i="66" s="1"/>
  <c r="X12" i="66"/>
  <c r="X20" i="66"/>
  <c r="X28" i="66"/>
  <c r="X36" i="66"/>
  <c r="Z44" i="66"/>
  <c r="AB66" i="66"/>
  <c r="AJ66" i="66" s="1"/>
  <c r="AF11" i="66"/>
  <c r="AF15" i="66"/>
  <c r="AF19" i="66"/>
  <c r="AF23" i="66"/>
  <c r="AF27" i="66"/>
  <c r="AF31" i="66"/>
  <c r="AF35" i="66"/>
  <c r="AD41" i="66"/>
  <c r="AH49" i="66"/>
  <c r="AJ49" i="66" s="1"/>
  <c r="AD57" i="66"/>
  <c r="AJ57" i="66" s="1"/>
  <c r="AD65" i="66"/>
  <c r="AJ65" i="66" s="1"/>
  <c r="X13" i="66"/>
  <c r="X21" i="66"/>
  <c r="X29" i="66"/>
  <c r="X37" i="66"/>
  <c r="Z45" i="66"/>
  <c r="AB67" i="66"/>
  <c r="AD12" i="66"/>
  <c r="AD16" i="66"/>
  <c r="AD20" i="66"/>
  <c r="AD24" i="66"/>
  <c r="AD28" i="66"/>
  <c r="AD32" i="66"/>
  <c r="AD36" i="66"/>
  <c r="AD42" i="66"/>
  <c r="AH50" i="66"/>
  <c r="AD58" i="66"/>
  <c r="AD66" i="66"/>
  <c r="X14" i="66"/>
  <c r="X22" i="66"/>
  <c r="X30" i="66"/>
  <c r="Z38" i="66"/>
  <c r="Z70" i="66" s="1"/>
  <c r="AB54" i="66"/>
  <c r="AF12" i="66"/>
  <c r="AF16" i="66"/>
  <c r="AF20" i="66"/>
  <c r="AF24" i="66"/>
  <c r="AF28" i="66"/>
  <c r="AF32" i="66"/>
  <c r="AF36" i="66"/>
  <c r="AD43" i="66"/>
  <c r="AJ43" i="66" s="1"/>
  <c r="AH51" i="66"/>
  <c r="AJ51" i="66" s="1"/>
  <c r="AD59" i="66"/>
  <c r="AD67" i="66"/>
  <c r="X15" i="66"/>
  <c r="X23" i="66"/>
  <c r="X31" i="66"/>
  <c r="Z39" i="66"/>
  <c r="AB55" i="66"/>
  <c r="AD13" i="66"/>
  <c r="AD17" i="66"/>
  <c r="AD21" i="66"/>
  <c r="AD25" i="66"/>
  <c r="AD29" i="66"/>
  <c r="AD33" i="66"/>
  <c r="AD37" i="66"/>
  <c r="AD44" i="66"/>
  <c r="AH52" i="66"/>
  <c r="AJ52" i="66" s="1"/>
  <c r="AD60" i="66"/>
  <c r="AJ60" i="66" s="1"/>
  <c r="AD68" i="66"/>
  <c r="AJ68" i="66" s="1"/>
  <c r="X16" i="66"/>
  <c r="X24" i="66"/>
  <c r="AJ24" i="66" s="1"/>
  <c r="X32" i="66"/>
  <c r="AJ32" i="66" s="1"/>
  <c r="Z40" i="66"/>
  <c r="AJ40" i="66" s="1"/>
  <c r="AB58" i="66"/>
  <c r="AJ58" i="66" s="1"/>
  <c r="AF13" i="66"/>
  <c r="AF17" i="66"/>
  <c r="AF21" i="66"/>
  <c r="AF25" i="66"/>
  <c r="AF29" i="66"/>
  <c r="AJ29" i="66" s="1"/>
  <c r="AF33" i="66"/>
  <c r="AF37" i="66"/>
  <c r="AJ37" i="66" s="1"/>
  <c r="AD45" i="66"/>
  <c r="AJ45" i="66" s="1"/>
  <c r="AH53" i="66"/>
  <c r="AJ53" i="66" s="1"/>
  <c r="AD61" i="66"/>
  <c r="AJ61" i="66" s="1"/>
  <c r="AD69" i="66"/>
  <c r="AJ69" i="66" s="1"/>
  <c r="X17" i="66"/>
  <c r="X25" i="66"/>
  <c r="X33" i="66"/>
  <c r="Z41" i="66"/>
  <c r="AJ41" i="66" s="1"/>
  <c r="AB59" i="66"/>
  <c r="AD10" i="66"/>
  <c r="AD14" i="66"/>
  <c r="AD18" i="66"/>
  <c r="AD22" i="66"/>
  <c r="AD26" i="66"/>
  <c r="AD30" i="66"/>
  <c r="AD34" i="66"/>
  <c r="AD38" i="66"/>
  <c r="AH46" i="66"/>
  <c r="AJ46" i="66" s="1"/>
  <c r="AD54" i="66"/>
  <c r="G21" i="66"/>
  <c r="G33" i="66"/>
  <c r="Q48" i="66"/>
  <c r="S48" i="66" s="1"/>
  <c r="M11" i="66"/>
  <c r="M13" i="66"/>
  <c r="M15" i="66"/>
  <c r="M17" i="66"/>
  <c r="M19" i="66"/>
  <c r="M21" i="66"/>
  <c r="M23" i="66"/>
  <c r="M25" i="66"/>
  <c r="M27" i="66"/>
  <c r="M29" i="66"/>
  <c r="M31" i="66"/>
  <c r="M33" i="66"/>
  <c r="M35" i="66"/>
  <c r="M37" i="66"/>
  <c r="M42" i="66"/>
  <c r="I45" i="66"/>
  <c r="K59" i="66"/>
  <c r="M62" i="66"/>
  <c r="G11" i="66"/>
  <c r="G27" i="66"/>
  <c r="M39" i="66"/>
  <c r="S39" i="66" s="1"/>
  <c r="K62" i="66"/>
  <c r="O11" i="66"/>
  <c r="O13" i="66"/>
  <c r="O15" i="66"/>
  <c r="O17" i="66"/>
  <c r="O19" i="66"/>
  <c r="O21" i="66"/>
  <c r="O23" i="66"/>
  <c r="O25" i="66"/>
  <c r="O27" i="66"/>
  <c r="O29" i="66"/>
  <c r="O31" i="66"/>
  <c r="O33" i="66"/>
  <c r="O35" i="66"/>
  <c r="O37" i="66"/>
  <c r="I40" i="66"/>
  <c r="M45" i="66"/>
  <c r="Q49" i="66"/>
  <c r="S49" i="66" s="1"/>
  <c r="Q53" i="66"/>
  <c r="S53" i="66" s="1"/>
  <c r="M56" i="66"/>
  <c r="S56" i="66" s="1"/>
  <c r="M59" i="66"/>
  <c r="K66" i="66"/>
  <c r="M69" i="66"/>
  <c r="S69" i="66" s="1"/>
  <c r="G15" i="66"/>
  <c r="G23" i="66"/>
  <c r="G35" i="66"/>
  <c r="Q52" i="66"/>
  <c r="S52" i="66" s="1"/>
  <c r="M40" i="66"/>
  <c r="I43" i="66"/>
  <c r="K63" i="66"/>
  <c r="M66" i="66"/>
  <c r="G19" i="66"/>
  <c r="S19" i="66" s="1"/>
  <c r="G31" i="66"/>
  <c r="M68" i="66"/>
  <c r="S68" i="66" s="1"/>
  <c r="G10" i="66"/>
  <c r="G12" i="66"/>
  <c r="G14" i="66"/>
  <c r="G16" i="66"/>
  <c r="G18" i="66"/>
  <c r="G20" i="66"/>
  <c r="G22" i="66"/>
  <c r="G24" i="66"/>
  <c r="G26" i="66"/>
  <c r="G28" i="66"/>
  <c r="G30" i="66"/>
  <c r="G32" i="66"/>
  <c r="G34" i="66"/>
  <c r="G36" i="66"/>
  <c r="I38" i="66"/>
  <c r="M43" i="66"/>
  <c r="Q46" i="66"/>
  <c r="Q50" i="66"/>
  <c r="S50" i="66" s="1"/>
  <c r="K54" i="66"/>
  <c r="M57" i="66"/>
  <c r="S57" i="66" s="1"/>
  <c r="M60" i="66"/>
  <c r="S60" i="66" s="1"/>
  <c r="M63" i="66"/>
  <c r="G17" i="66"/>
  <c r="G25" i="66"/>
  <c r="G37" i="66"/>
  <c r="S37" i="66" s="1"/>
  <c r="M55" i="66"/>
  <c r="M10" i="66"/>
  <c r="M14" i="66"/>
  <c r="M16" i="66"/>
  <c r="M18" i="66"/>
  <c r="M20" i="66"/>
  <c r="M22" i="66"/>
  <c r="M24" i="66"/>
  <c r="M26" i="66"/>
  <c r="M28" i="66"/>
  <c r="M30" i="66"/>
  <c r="M32" i="66"/>
  <c r="M34" i="66"/>
  <c r="M36" i="66"/>
  <c r="M38" i="66"/>
  <c r="I41" i="66"/>
  <c r="M54" i="66"/>
  <c r="K67" i="66"/>
  <c r="G13" i="66"/>
  <c r="G29" i="66"/>
  <c r="I42" i="66"/>
  <c r="S42" i="66" s="1"/>
  <c r="M12" i="66"/>
  <c r="O10" i="66"/>
  <c r="O12" i="66"/>
  <c r="O14" i="66"/>
  <c r="O16" i="66"/>
  <c r="O18" i="66"/>
  <c r="O20" i="66"/>
  <c r="O22" i="66"/>
  <c r="O24" i="66"/>
  <c r="O26" i="66"/>
  <c r="O28" i="66"/>
  <c r="O30" i="66"/>
  <c r="O32" i="66"/>
  <c r="O34" i="66"/>
  <c r="O36" i="66"/>
  <c r="M41" i="66"/>
  <c r="I44" i="66"/>
  <c r="S44" i="66" s="1"/>
  <c r="Q47" i="66"/>
  <c r="Q51" i="66"/>
  <c r="S51" i="66" s="1"/>
  <c r="K58" i="66"/>
  <c r="S58" i="66" s="1"/>
  <c r="M61" i="66"/>
  <c r="S61" i="66" s="1"/>
  <c r="M64" i="66"/>
  <c r="S64" i="66" s="1"/>
  <c r="AF29" i="61"/>
  <c r="AF45" i="61" s="1"/>
  <c r="V44" i="61"/>
  <c r="AF12" i="61"/>
  <c r="AF44" i="61"/>
  <c r="V45" i="61"/>
  <c r="X45" i="61"/>
  <c r="K45" i="61"/>
  <c r="K44" i="61"/>
  <c r="L24" i="58"/>
  <c r="L22" i="58"/>
  <c r="L21" i="58"/>
  <c r="L20" i="58"/>
  <c r="L19" i="58"/>
  <c r="L18" i="58"/>
  <c r="L17" i="58"/>
  <c r="L16" i="58"/>
  <c r="L15" i="58"/>
  <c r="L14" i="58"/>
  <c r="L13" i="58"/>
  <c r="L12" i="58"/>
  <c r="L11" i="58"/>
  <c r="L10" i="58"/>
  <c r="S25" i="66" l="1"/>
  <c r="S29" i="66"/>
  <c r="S67" i="66"/>
  <c r="AJ13" i="66"/>
  <c r="S43" i="66"/>
  <c r="AJ67" i="66"/>
  <c r="AJ20" i="66"/>
  <c r="AJ27" i="66"/>
  <c r="S36" i="66"/>
  <c r="S13" i="66"/>
  <c r="AJ21" i="66"/>
  <c r="S55" i="66"/>
  <c r="S28" i="66"/>
  <c r="S12" i="66"/>
  <c r="S59" i="66"/>
  <c r="AJ17" i="66"/>
  <c r="AJ59" i="66"/>
  <c r="AJ16" i="66"/>
  <c r="AJ12" i="66"/>
  <c r="AJ23" i="66"/>
  <c r="AJ19" i="66"/>
  <c r="AJ42" i="66"/>
  <c r="AD70" i="66"/>
  <c r="AH70" i="66"/>
  <c r="AJ50" i="66"/>
  <c r="X71" i="66"/>
  <c r="AJ34" i="66"/>
  <c r="S33" i="66"/>
  <c r="AB71" i="66"/>
  <c r="AB70" i="66"/>
  <c r="AJ54" i="66"/>
  <c r="AF71" i="66"/>
  <c r="AJ15" i="66"/>
  <c r="AJ26" i="66"/>
  <c r="Z71" i="66"/>
  <c r="AJ39" i="66"/>
  <c r="AJ38" i="66"/>
  <c r="AJ11" i="66"/>
  <c r="AJ18" i="66"/>
  <c r="S20" i="66"/>
  <c r="AJ33" i="66"/>
  <c r="AJ30" i="66"/>
  <c r="AJ44" i="66"/>
  <c r="X70" i="66"/>
  <c r="AJ10" i="66"/>
  <c r="S27" i="66"/>
  <c r="AJ22" i="66"/>
  <c r="AJ36" i="66"/>
  <c r="AJ55" i="66"/>
  <c r="AJ14" i="66"/>
  <c r="AJ25" i="66"/>
  <c r="AJ28" i="66"/>
  <c r="AJ31" i="66"/>
  <c r="AJ35" i="66"/>
  <c r="AH71" i="66"/>
  <c r="AJ47" i="66"/>
  <c r="AF70" i="66"/>
  <c r="S41" i="66"/>
  <c r="S26" i="66"/>
  <c r="Q71" i="66"/>
  <c r="S47" i="66"/>
  <c r="O70" i="66"/>
  <c r="S24" i="66"/>
  <c r="S35" i="66"/>
  <c r="O71" i="66"/>
  <c r="S45" i="66"/>
  <c r="M71" i="66"/>
  <c r="S46" i="66"/>
  <c r="Q70" i="66"/>
  <c r="G70" i="66"/>
  <c r="S10" i="66"/>
  <c r="S17" i="66"/>
  <c r="S38" i="66"/>
  <c r="I70" i="66"/>
  <c r="S22" i="66"/>
  <c r="S31" i="66"/>
  <c r="S23" i="66"/>
  <c r="S62" i="66"/>
  <c r="S15" i="66"/>
  <c r="S40" i="66"/>
  <c r="S34" i="66"/>
  <c r="S18" i="66"/>
  <c r="S21" i="66"/>
  <c r="S32" i="66"/>
  <c r="S16" i="66"/>
  <c r="S63" i="66"/>
  <c r="S66" i="66"/>
  <c r="G71" i="66"/>
  <c r="S11" i="66"/>
  <c r="K71" i="66"/>
  <c r="M70" i="66"/>
  <c r="K70" i="66"/>
  <c r="S54" i="66"/>
  <c r="S30" i="66"/>
  <c r="S14" i="66"/>
  <c r="I71" i="66"/>
  <c r="S24" i="59"/>
  <c r="S22" i="59"/>
  <c r="S21" i="59"/>
  <c r="S20" i="59"/>
  <c r="S19" i="59"/>
  <c r="S18" i="59"/>
  <c r="S17" i="59"/>
  <c r="S16" i="59"/>
  <c r="S15" i="59"/>
  <c r="S14" i="59"/>
  <c r="S13" i="59"/>
  <c r="S12" i="59"/>
  <c r="S11" i="59"/>
  <c r="S10" i="59"/>
  <c r="AG26" i="59"/>
  <c r="AF26" i="59"/>
  <c r="AE26" i="59"/>
  <c r="AH24" i="59"/>
  <c r="AH22" i="59"/>
  <c r="AH21" i="59"/>
  <c r="AH20" i="59"/>
  <c r="AH19" i="59"/>
  <c r="AH18" i="59"/>
  <c r="AH17" i="59"/>
  <c r="AH16" i="59"/>
  <c r="AH15" i="59"/>
  <c r="AH14" i="59"/>
  <c r="AH13" i="59"/>
  <c r="AH12" i="59"/>
  <c r="AH11" i="59"/>
  <c r="AH10" i="59"/>
  <c r="AB26" i="59"/>
  <c r="AA26" i="59"/>
  <c r="Z26" i="59"/>
  <c r="AC24" i="59"/>
  <c r="AC22" i="59"/>
  <c r="AC21" i="59"/>
  <c r="AC20" i="59"/>
  <c r="AC19" i="59"/>
  <c r="AC18" i="59"/>
  <c r="AC17" i="59"/>
  <c r="AC16" i="59"/>
  <c r="AC15" i="59"/>
  <c r="AC14" i="59"/>
  <c r="AC13" i="59"/>
  <c r="AC12" i="59"/>
  <c r="AC11" i="59"/>
  <c r="AC10" i="59"/>
  <c r="W26" i="59"/>
  <c r="V26" i="59"/>
  <c r="U26" i="59"/>
  <c r="X24" i="59"/>
  <c r="X22" i="59"/>
  <c r="X21" i="59"/>
  <c r="X20" i="59"/>
  <c r="X19" i="59"/>
  <c r="X18" i="59"/>
  <c r="X17" i="59"/>
  <c r="X16" i="59"/>
  <c r="X15" i="59"/>
  <c r="X14" i="59"/>
  <c r="X13" i="59"/>
  <c r="X12" i="59"/>
  <c r="X11" i="59"/>
  <c r="X10" i="59"/>
  <c r="R26" i="59"/>
  <c r="Q26" i="59"/>
  <c r="P26" i="59"/>
  <c r="M26" i="59"/>
  <c r="L26" i="59"/>
  <c r="K26" i="59"/>
  <c r="N24" i="59"/>
  <c r="N22" i="59"/>
  <c r="N21" i="59"/>
  <c r="N20" i="59"/>
  <c r="N19" i="59"/>
  <c r="N18" i="59"/>
  <c r="N17" i="59"/>
  <c r="N16" i="59"/>
  <c r="N15" i="59"/>
  <c r="N14" i="59"/>
  <c r="N13" i="59"/>
  <c r="N12" i="59"/>
  <c r="N11" i="59"/>
  <c r="N10" i="59"/>
  <c r="AH15" i="53"/>
  <c r="AF15" i="53"/>
  <c r="AB15" i="53"/>
  <c r="Z15" i="53"/>
  <c r="V15" i="53"/>
  <c r="T15" i="53"/>
  <c r="R15" i="53"/>
  <c r="P15" i="53"/>
  <c r="N15" i="53"/>
  <c r="AH14" i="53"/>
  <c r="AF14" i="53"/>
  <c r="AB14" i="53"/>
  <c r="Z14" i="53"/>
  <c r="V14" i="53"/>
  <c r="T14" i="53"/>
  <c r="R14" i="53"/>
  <c r="P14" i="53"/>
  <c r="N14" i="53"/>
  <c r="AH13" i="53"/>
  <c r="AF13" i="53"/>
  <c r="AB13" i="53"/>
  <c r="Z13" i="53"/>
  <c r="V13" i="53"/>
  <c r="T13" i="53"/>
  <c r="R13" i="53"/>
  <c r="P13" i="53"/>
  <c r="AH12" i="53"/>
  <c r="AF12" i="53"/>
  <c r="AB12" i="53"/>
  <c r="Z12" i="53"/>
  <c r="V12" i="53"/>
  <c r="T12" i="53"/>
  <c r="R12" i="53"/>
  <c r="P12" i="53"/>
  <c r="AH11" i="53"/>
  <c r="AF11" i="53"/>
  <c r="AB11" i="53"/>
  <c r="Z11" i="53"/>
  <c r="V11" i="53"/>
  <c r="T11" i="53"/>
  <c r="R11" i="53"/>
  <c r="P11" i="53"/>
  <c r="AH10" i="53"/>
  <c r="AF10" i="53"/>
  <c r="AB10" i="53"/>
  <c r="Z10" i="53"/>
  <c r="V10" i="53"/>
  <c r="R10" i="53"/>
  <c r="P10" i="53"/>
  <c r="N10" i="53"/>
  <c r="N11" i="53" s="1"/>
  <c r="N12" i="53" s="1"/>
  <c r="N13" i="53" s="1"/>
  <c r="AH9" i="53"/>
  <c r="AF9" i="53"/>
  <c r="AB9" i="53"/>
  <c r="Z9" i="53"/>
  <c r="V9" i="53"/>
  <c r="T9" i="53"/>
  <c r="T10" i="53" s="1"/>
  <c r="R9" i="53"/>
  <c r="P9" i="53"/>
  <c r="N9" i="53"/>
  <c r="R63" i="60"/>
  <c r="R62" i="60"/>
  <c r="R61" i="60"/>
  <c r="AJ71" i="66" l="1"/>
  <c r="AJ70" i="66"/>
  <c r="S71" i="66"/>
  <c r="S70" i="66"/>
  <c r="S26" i="59"/>
  <c r="X26" i="59"/>
  <c r="AC26" i="59"/>
  <c r="AH26" i="59"/>
  <c r="I179" i="67" l="1"/>
  <c r="I178" i="67"/>
  <c r="I177" i="67"/>
  <c r="I176" i="67"/>
  <c r="I175" i="67"/>
  <c r="I174" i="67"/>
  <c r="I173" i="67"/>
  <c r="I172" i="67"/>
  <c r="Q143" i="67"/>
  <c r="O143" i="67"/>
  <c r="M143" i="67"/>
  <c r="K143" i="67"/>
  <c r="I143" i="67"/>
  <c r="G143" i="67"/>
  <c r="Q142" i="67"/>
  <c r="O142" i="67"/>
  <c r="M142" i="67"/>
  <c r="K142" i="67"/>
  <c r="I142" i="67"/>
  <c r="G142" i="67"/>
  <c r="Q141" i="67"/>
  <c r="O141" i="67"/>
  <c r="M141" i="67"/>
  <c r="K141" i="67"/>
  <c r="I141" i="67"/>
  <c r="G141" i="67"/>
  <c r="M129" i="67"/>
  <c r="M128" i="67"/>
  <c r="M127" i="67"/>
  <c r="K127" i="67"/>
  <c r="M126" i="67"/>
  <c r="L126" i="67"/>
  <c r="M125" i="67"/>
  <c r="M124" i="67"/>
  <c r="M123" i="67"/>
  <c r="K123" i="67"/>
  <c r="M122" i="67"/>
  <c r="L122" i="67"/>
  <c r="L138" i="67" s="1"/>
  <c r="Q121" i="67"/>
  <c r="Q120" i="67"/>
  <c r="Q119" i="67"/>
  <c r="Q118" i="67"/>
  <c r="Q117" i="67"/>
  <c r="Q116" i="67"/>
  <c r="Q115" i="67"/>
  <c r="Q114" i="67"/>
  <c r="M113" i="67"/>
  <c r="I113" i="67"/>
  <c r="M112" i="67"/>
  <c r="I112" i="67"/>
  <c r="M111" i="67"/>
  <c r="I111" i="67"/>
  <c r="M110" i="67"/>
  <c r="I110" i="67"/>
  <c r="M109" i="67"/>
  <c r="I109" i="67"/>
  <c r="M108" i="67"/>
  <c r="I108" i="67"/>
  <c r="M107" i="67"/>
  <c r="I107" i="67"/>
  <c r="M106" i="67"/>
  <c r="I106" i="67"/>
  <c r="O105" i="67"/>
  <c r="M105" i="67"/>
  <c r="G105" i="67"/>
  <c r="O104" i="67"/>
  <c r="M104" i="67"/>
  <c r="G104" i="67"/>
  <c r="O103" i="67"/>
  <c r="M103" i="67"/>
  <c r="G103" i="67"/>
  <c r="O102" i="67"/>
  <c r="M102" i="67"/>
  <c r="G102" i="67"/>
  <c r="O101" i="67"/>
  <c r="M101" i="67"/>
  <c r="G101" i="67"/>
  <c r="O100" i="67"/>
  <c r="M100" i="67"/>
  <c r="G100" i="67"/>
  <c r="O99" i="67"/>
  <c r="M99" i="67"/>
  <c r="G99" i="67"/>
  <c r="O98" i="67"/>
  <c r="M98" i="67"/>
  <c r="G98" i="67"/>
  <c r="O97" i="67"/>
  <c r="M97" i="67"/>
  <c r="G97" i="67"/>
  <c r="O96" i="67"/>
  <c r="M96" i="67"/>
  <c r="G96" i="67"/>
  <c r="O95" i="67"/>
  <c r="M95" i="67"/>
  <c r="G95" i="67"/>
  <c r="O94" i="67"/>
  <c r="M94" i="67"/>
  <c r="G94" i="67"/>
  <c r="O93" i="67"/>
  <c r="M93" i="67"/>
  <c r="G93" i="67"/>
  <c r="O92" i="67"/>
  <c r="M92" i="67"/>
  <c r="G92" i="67"/>
  <c r="O91" i="67"/>
  <c r="M91" i="67"/>
  <c r="G91" i="67"/>
  <c r="O90" i="67"/>
  <c r="M90" i="67"/>
  <c r="G90" i="67"/>
  <c r="O89" i="67"/>
  <c r="M89" i="67"/>
  <c r="G89" i="67"/>
  <c r="O88" i="67"/>
  <c r="M88" i="67"/>
  <c r="G88" i="67"/>
  <c r="O87" i="67"/>
  <c r="M87" i="67"/>
  <c r="G87" i="67"/>
  <c r="O86" i="67"/>
  <c r="M86" i="67"/>
  <c r="G86" i="67"/>
  <c r="O85" i="67"/>
  <c r="M85" i="67"/>
  <c r="G85" i="67"/>
  <c r="O84" i="67"/>
  <c r="M84" i="67"/>
  <c r="G84" i="67"/>
  <c r="O83" i="67"/>
  <c r="M83" i="67"/>
  <c r="G83" i="67"/>
  <c r="O82" i="67"/>
  <c r="M82" i="67"/>
  <c r="G82" i="67"/>
  <c r="O81" i="67"/>
  <c r="M81" i="67"/>
  <c r="G81" i="67"/>
  <c r="O80" i="67"/>
  <c r="M80" i="67"/>
  <c r="G80" i="67"/>
  <c r="O79" i="67"/>
  <c r="M79" i="67"/>
  <c r="G79" i="67"/>
  <c r="O78" i="67"/>
  <c r="M78" i="67"/>
  <c r="G78" i="67"/>
  <c r="Q77" i="67"/>
  <c r="O77" i="67"/>
  <c r="M77" i="67"/>
  <c r="K77" i="67"/>
  <c r="I77" i="67"/>
  <c r="G77" i="67"/>
  <c r="Q76" i="67"/>
  <c r="O76" i="67"/>
  <c r="M76" i="67"/>
  <c r="K76" i="67"/>
  <c r="I76" i="67"/>
  <c r="G76" i="67"/>
  <c r="Q75" i="67"/>
  <c r="O75" i="67"/>
  <c r="M75" i="67"/>
  <c r="K75" i="67"/>
  <c r="I75" i="67"/>
  <c r="G75" i="67"/>
  <c r="N63" i="67"/>
  <c r="T63" i="67" s="1"/>
  <c r="N62" i="67"/>
  <c r="T62" i="67" s="1"/>
  <c r="N61" i="67"/>
  <c r="L61" i="67"/>
  <c r="N60" i="67"/>
  <c r="L60" i="67"/>
  <c r="N59" i="67"/>
  <c r="T59" i="67" s="1"/>
  <c r="N58" i="67"/>
  <c r="T58" i="67" s="1"/>
  <c r="N57" i="67"/>
  <c r="L57" i="67"/>
  <c r="N56" i="67"/>
  <c r="L56" i="67"/>
  <c r="R55" i="67"/>
  <c r="T55" i="67" s="1"/>
  <c r="R54" i="67"/>
  <c r="T54" i="67" s="1"/>
  <c r="R53" i="67"/>
  <c r="T53" i="67" s="1"/>
  <c r="R52" i="67"/>
  <c r="T52" i="67" s="1"/>
  <c r="R51" i="67"/>
  <c r="T51" i="67" s="1"/>
  <c r="R50" i="67"/>
  <c r="T50" i="67" s="1"/>
  <c r="R49" i="67"/>
  <c r="R48" i="67"/>
  <c r="N47" i="67"/>
  <c r="J47" i="67"/>
  <c r="N46" i="67"/>
  <c r="J46" i="67"/>
  <c r="N45" i="67"/>
  <c r="J45" i="67"/>
  <c r="N44" i="67"/>
  <c r="J44" i="67"/>
  <c r="N43" i="67"/>
  <c r="J43" i="67"/>
  <c r="N42" i="67"/>
  <c r="J42" i="67"/>
  <c r="N41" i="67"/>
  <c r="J41" i="67"/>
  <c r="N40" i="67"/>
  <c r="J40" i="67"/>
  <c r="P39" i="67"/>
  <c r="N39" i="67"/>
  <c r="P38" i="67"/>
  <c r="N38" i="67"/>
  <c r="P37" i="67"/>
  <c r="N37" i="67"/>
  <c r="P36" i="67"/>
  <c r="N36" i="67"/>
  <c r="P35" i="67"/>
  <c r="N35" i="67"/>
  <c r="P34" i="67"/>
  <c r="N34" i="67"/>
  <c r="P33" i="67"/>
  <c r="N33" i="67"/>
  <c r="P32" i="67"/>
  <c r="N32" i="67"/>
  <c r="P31" i="67"/>
  <c r="N31" i="67"/>
  <c r="P30" i="67"/>
  <c r="N30" i="67"/>
  <c r="P29" i="67"/>
  <c r="N29" i="67"/>
  <c r="P28" i="67"/>
  <c r="N28" i="67"/>
  <c r="P27" i="67"/>
  <c r="N27" i="67"/>
  <c r="P26" i="67"/>
  <c r="N26" i="67"/>
  <c r="P25" i="67"/>
  <c r="N25" i="67"/>
  <c r="P24" i="67"/>
  <c r="N24" i="67"/>
  <c r="P23" i="67"/>
  <c r="N23" i="67"/>
  <c r="P22" i="67"/>
  <c r="N22" i="67"/>
  <c r="P21" i="67"/>
  <c r="N21" i="67"/>
  <c r="P20" i="67"/>
  <c r="N20" i="67"/>
  <c r="P19" i="67"/>
  <c r="N19" i="67"/>
  <c r="P18" i="67"/>
  <c r="N18" i="67"/>
  <c r="P17" i="67"/>
  <c r="N17" i="67"/>
  <c r="P16" i="67"/>
  <c r="N16" i="67"/>
  <c r="P15" i="67"/>
  <c r="N15" i="67"/>
  <c r="P14" i="67"/>
  <c r="N14" i="67"/>
  <c r="P13" i="67"/>
  <c r="N13" i="67"/>
  <c r="P12" i="67"/>
  <c r="N12" i="67"/>
  <c r="I26" i="58"/>
  <c r="H21" i="58"/>
  <c r="H20" i="58"/>
  <c r="H19" i="58"/>
  <c r="H18" i="58"/>
  <c r="H17" i="58"/>
  <c r="H16" i="58"/>
  <c r="H15" i="58"/>
  <c r="H14" i="58"/>
  <c r="H13" i="58"/>
  <c r="H12" i="58"/>
  <c r="H11" i="58"/>
  <c r="H10" i="58"/>
  <c r="J26" i="58"/>
  <c r="K26" i="58"/>
  <c r="T17" i="67" l="1"/>
  <c r="T46" i="67"/>
  <c r="J73" i="67"/>
  <c r="L73" i="67"/>
  <c r="T25" i="67"/>
  <c r="T31" i="67"/>
  <c r="T37" i="67"/>
  <c r="P73" i="67"/>
  <c r="P72" i="67"/>
  <c r="T45" i="67"/>
  <c r="T26" i="67"/>
  <c r="T21" i="67"/>
  <c r="T27" i="67"/>
  <c r="T19" i="67"/>
  <c r="T13" i="67"/>
  <c r="N73" i="67"/>
  <c r="T33" i="67"/>
  <c r="J72" i="67"/>
  <c r="L72" i="67"/>
  <c r="T16" i="67"/>
  <c r="T40" i="67"/>
  <c r="T29" i="67"/>
  <c r="N72" i="67"/>
  <c r="R72" i="67"/>
  <c r="R73" i="67"/>
  <c r="T23" i="67"/>
  <c r="T39" i="67"/>
  <c r="T34" i="67"/>
  <c r="T35" i="67"/>
  <c r="T41" i="67"/>
  <c r="T56" i="67"/>
  <c r="T36" i="67"/>
  <c r="T15" i="67"/>
  <c r="T20" i="67"/>
  <c r="T44" i="67"/>
  <c r="T42" i="67"/>
  <c r="T47" i="67"/>
  <c r="T22" i="67"/>
  <c r="T14" i="67"/>
  <c r="T38" i="67"/>
  <c r="T43" i="67"/>
  <c r="T48" i="67"/>
  <c r="T28" i="67"/>
  <c r="K63" i="60" s="1"/>
  <c r="T24" i="67"/>
  <c r="T32" i="67"/>
  <c r="T18" i="67"/>
  <c r="T30" i="67"/>
  <c r="T12" i="67"/>
  <c r="T49" i="67"/>
  <c r="T60" i="67"/>
  <c r="T57" i="67"/>
  <c r="T61" i="67"/>
  <c r="E18" i="58"/>
  <c r="E19" i="58" s="1"/>
  <c r="E20" i="58" s="1"/>
  <c r="E21" i="58" s="1"/>
  <c r="E22" i="58" s="1"/>
  <c r="E24" i="58" s="1"/>
  <c r="L26" i="58"/>
  <c r="T73" i="67" l="1"/>
  <c r="T72" i="67"/>
  <c r="B7" i="68"/>
  <c r="Q187" i="60"/>
  <c r="O187" i="60"/>
  <c r="N187" i="60"/>
  <c r="I187" i="60" s="1"/>
  <c r="Q242" i="60"/>
  <c r="O242" i="60"/>
  <c r="N242" i="60"/>
  <c r="I242" i="60" s="1"/>
  <c r="Q142" i="60"/>
  <c r="O142" i="60"/>
  <c r="Q234" i="60" l="1"/>
  <c r="O234" i="60"/>
  <c r="N234" i="60"/>
  <c r="N13" i="60"/>
  <c r="N12" i="60"/>
  <c r="N11" i="60"/>
  <c r="N10" i="60"/>
  <c r="I10" i="60" s="1"/>
  <c r="K29" i="56" l="1"/>
  <c r="Q150" i="60" l="1"/>
  <c r="O150" i="60"/>
  <c r="N150" i="60"/>
  <c r="I150" i="60" s="1"/>
  <c r="Q112" i="60"/>
  <c r="O112" i="60"/>
  <c r="N112" i="60"/>
  <c r="I112" i="60" s="1"/>
  <c r="E81" i="54"/>
  <c r="K27" i="104" l="1"/>
  <c r="E56" i="54" l="1"/>
  <c r="E55" i="54"/>
  <c r="X14" i="65"/>
  <c r="V14" i="65"/>
  <c r="Z14" i="65"/>
  <c r="Z17" i="65"/>
  <c r="AB14" i="65"/>
  <c r="AB17" i="65"/>
  <c r="AB15" i="65" s="1"/>
  <c r="N268" i="60"/>
  <c r="I268" i="60" s="1"/>
  <c r="N269" i="60"/>
  <c r="I269" i="60" s="1"/>
  <c r="N270" i="60"/>
  <c r="I270" i="60" s="1"/>
  <c r="N271" i="60"/>
  <c r="I271" i="60" s="1"/>
  <c r="N272" i="60"/>
  <c r="I272" i="60" s="1"/>
  <c r="N273" i="60"/>
  <c r="I273" i="60" s="1"/>
  <c r="K275" i="60"/>
  <c r="R275" i="60"/>
  <c r="T275" i="60"/>
  <c r="V275" i="60"/>
  <c r="Z275" i="60"/>
  <c r="R20" i="60"/>
  <c r="R38" i="60"/>
  <c r="R85" i="60"/>
  <c r="R144" i="60"/>
  <c r="Q260" i="60" s="1"/>
  <c r="R157" i="60"/>
  <c r="R168" i="60"/>
  <c r="R245" i="60"/>
  <c r="L18" i="109"/>
  <c r="R216" i="60"/>
  <c r="R217" i="60"/>
  <c r="R218" i="60"/>
  <c r="R220" i="60"/>
  <c r="R48" i="60"/>
  <c r="R44" i="60"/>
  <c r="R16" i="60"/>
  <c r="R32" i="60"/>
  <c r="R33" i="60"/>
  <c r="R34" i="60"/>
  <c r="R35" i="60"/>
  <c r="R36" i="60"/>
  <c r="R37" i="60"/>
  <c r="R39" i="60"/>
  <c r="R40" i="60"/>
  <c r="R41" i="60"/>
  <c r="R42" i="60"/>
  <c r="R43" i="60"/>
  <c r="R69" i="60"/>
  <c r="Q270" i="60"/>
  <c r="R122" i="60"/>
  <c r="R130" i="60"/>
  <c r="R185" i="60"/>
  <c r="R195" i="60"/>
  <c r="R202" i="60"/>
  <c r="R215" i="60"/>
  <c r="N243" i="60"/>
  <c r="I243" i="60" s="1"/>
  <c r="N238" i="60"/>
  <c r="I238" i="60" s="1"/>
  <c r="Z276" i="60"/>
  <c r="X276" i="60"/>
  <c r="V276" i="60"/>
  <c r="T276" i="60"/>
  <c r="R276" i="60"/>
  <c r="K276" i="60"/>
  <c r="Z185" i="60"/>
  <c r="Z195" i="60"/>
  <c r="Z202" i="60"/>
  <c r="Z215" i="60"/>
  <c r="Z216" i="60"/>
  <c r="Z217" i="60"/>
  <c r="Z218" i="60"/>
  <c r="Z220" i="60"/>
  <c r="Z50" i="60"/>
  <c r="Z59" i="60"/>
  <c r="Z69" i="60"/>
  <c r="Z85" i="60"/>
  <c r="Z122" i="60"/>
  <c r="Z130" i="60"/>
  <c r="Z144" i="60"/>
  <c r="Z157" i="60"/>
  <c r="Z168" i="60"/>
  <c r="Z245" i="60"/>
  <c r="Z16" i="60"/>
  <c r="Z20" i="60"/>
  <c r="Z19" i="60" s="1"/>
  <c r="X185" i="60"/>
  <c r="X195" i="60"/>
  <c r="X202" i="60"/>
  <c r="X215" i="60"/>
  <c r="X216" i="60"/>
  <c r="X217" i="60"/>
  <c r="X218" i="60"/>
  <c r="X220" i="60"/>
  <c r="X50" i="60"/>
  <c r="X59" i="60"/>
  <c r="X69" i="60"/>
  <c r="X85" i="60"/>
  <c r="X122" i="60"/>
  <c r="X130" i="60"/>
  <c r="X144" i="60"/>
  <c r="X157" i="60"/>
  <c r="X168" i="60"/>
  <c r="X245" i="60"/>
  <c r="X16" i="60"/>
  <c r="X20" i="60"/>
  <c r="X19" i="60" s="1"/>
  <c r="V185" i="60"/>
  <c r="V195" i="60"/>
  <c r="V202" i="60"/>
  <c r="V215" i="60"/>
  <c r="V216" i="60"/>
  <c r="V217" i="60"/>
  <c r="V218" i="60"/>
  <c r="V220" i="60"/>
  <c r="V50" i="60"/>
  <c r="V59" i="60"/>
  <c r="V69" i="60"/>
  <c r="V85" i="60"/>
  <c r="V122" i="60"/>
  <c r="V130" i="60"/>
  <c r="V144" i="60"/>
  <c r="V157" i="60"/>
  <c r="V168" i="60"/>
  <c r="V245" i="60"/>
  <c r="V16" i="60"/>
  <c r="V20" i="60"/>
  <c r="V19" i="60" s="1"/>
  <c r="T185" i="60"/>
  <c r="T195" i="60"/>
  <c r="T202" i="60"/>
  <c r="T215" i="60"/>
  <c r="T216" i="60"/>
  <c r="T217" i="60"/>
  <c r="T218" i="60"/>
  <c r="T220" i="60"/>
  <c r="T69" i="60"/>
  <c r="T85" i="60"/>
  <c r="T83" i="60" s="1"/>
  <c r="T122" i="60"/>
  <c r="T130" i="60"/>
  <c r="T144" i="60"/>
  <c r="T157" i="60"/>
  <c r="T168" i="60"/>
  <c r="T245" i="60"/>
  <c r="T16" i="60"/>
  <c r="T20" i="60"/>
  <c r="T19" i="60" s="1"/>
  <c r="K62" i="60"/>
  <c r="K61" i="60"/>
  <c r="K54" i="60"/>
  <c r="K51" i="60"/>
  <c r="K52" i="60"/>
  <c r="K53" i="60"/>
  <c r="Z47" i="60"/>
  <c r="Z46" i="60"/>
  <c r="Z45" i="60"/>
  <c r="X47" i="60"/>
  <c r="X46" i="60"/>
  <c r="X45" i="60"/>
  <c r="V47" i="60"/>
  <c r="V46" i="60"/>
  <c r="V45" i="60"/>
  <c r="R45" i="60"/>
  <c r="R46" i="60"/>
  <c r="R47" i="60"/>
  <c r="K48" i="60"/>
  <c r="K44" i="60"/>
  <c r="K43" i="60"/>
  <c r="K42" i="60"/>
  <c r="K41" i="60"/>
  <c r="K40" i="60"/>
  <c r="K39" i="60"/>
  <c r="K38" i="60"/>
  <c r="K37" i="60"/>
  <c r="K36" i="60"/>
  <c r="K35" i="60"/>
  <c r="K34" i="60"/>
  <c r="K33" i="60"/>
  <c r="K32" i="60"/>
  <c r="K220" i="60"/>
  <c r="K219" i="60"/>
  <c r="I219" i="60" s="1"/>
  <c r="K218" i="60"/>
  <c r="K217" i="60"/>
  <c r="K216" i="60"/>
  <c r="K215" i="60"/>
  <c r="N9" i="60"/>
  <c r="I9" i="60" s="1"/>
  <c r="K20" i="60"/>
  <c r="N26" i="59"/>
  <c r="T17" i="70"/>
  <c r="Z179" i="60" s="1"/>
  <c r="R17" i="70"/>
  <c r="X179" i="60" s="1"/>
  <c r="P17" i="70"/>
  <c r="V179" i="60" s="1"/>
  <c r="N17" i="70"/>
  <c r="T179" i="60" s="1"/>
  <c r="L17" i="70"/>
  <c r="R179" i="60" s="1"/>
  <c r="AD17" i="68"/>
  <c r="AB17" i="68"/>
  <c r="Z17" i="68"/>
  <c r="X17" i="68"/>
  <c r="V17" i="68"/>
  <c r="I17" i="71"/>
  <c r="K179" i="60" s="1"/>
  <c r="T17" i="65"/>
  <c r="T15" i="65"/>
  <c r="E5" i="69"/>
  <c r="E6" i="69"/>
  <c r="V17" i="65"/>
  <c r="X17" i="65"/>
  <c r="I48" i="56"/>
  <c r="I24" i="56"/>
  <c r="I22" i="56" s="1"/>
  <c r="I21" i="56" s="1"/>
  <c r="I17" i="56"/>
  <c r="I7" i="56"/>
  <c r="I59" i="56" s="1"/>
  <c r="I57" i="104"/>
  <c r="I56" i="104"/>
  <c r="I46" i="104"/>
  <c r="I15" i="104"/>
  <c r="Q70" i="114"/>
  <c r="S70" i="114"/>
  <c r="U70" i="114"/>
  <c r="W70" i="114"/>
  <c r="Y70" i="114"/>
  <c r="AA70" i="114"/>
  <c r="P9" i="114"/>
  <c r="R9" i="114"/>
  <c r="T9" i="114"/>
  <c r="V9" i="114"/>
  <c r="X9" i="114"/>
  <c r="Z9" i="114"/>
  <c r="P10" i="114"/>
  <c r="R10" i="114"/>
  <c r="T10" i="114"/>
  <c r="V10" i="114"/>
  <c r="X10" i="114"/>
  <c r="Z10" i="114"/>
  <c r="Q11" i="114"/>
  <c r="Q12" i="114" s="1"/>
  <c r="P13" i="114" s="1"/>
  <c r="S11" i="114"/>
  <c r="S12" i="114" s="1"/>
  <c r="R13" i="114" s="1"/>
  <c r="U11" i="114"/>
  <c r="U12" i="114" s="1"/>
  <c r="T13" i="114" s="1"/>
  <c r="W11" i="114"/>
  <c r="W12" i="114" s="1"/>
  <c r="V13" i="114" s="1"/>
  <c r="Y11" i="114"/>
  <c r="Y12" i="114" s="1"/>
  <c r="X13" i="114" s="1"/>
  <c r="AA11" i="114"/>
  <c r="AA12" i="114" s="1"/>
  <c r="Z13" i="114" s="1"/>
  <c r="P15" i="114"/>
  <c r="R15" i="114"/>
  <c r="T15" i="114"/>
  <c r="V15" i="114"/>
  <c r="X15" i="114"/>
  <c r="Z15" i="114"/>
  <c r="P16" i="114"/>
  <c r="R16" i="114"/>
  <c r="T16" i="114"/>
  <c r="V16" i="114"/>
  <c r="X16" i="114"/>
  <c r="Z16" i="114"/>
  <c r="P17" i="114"/>
  <c r="P18" i="114" s="1"/>
  <c r="R17" i="114"/>
  <c r="R18" i="114" s="1"/>
  <c r="T17" i="114"/>
  <c r="T18" i="114" s="1"/>
  <c r="V17" i="114"/>
  <c r="V19" i="114" s="1"/>
  <c r="X17" i="114"/>
  <c r="X19" i="114" s="1"/>
  <c r="Z17" i="114"/>
  <c r="Z19" i="114" s="1"/>
  <c r="P19" i="114"/>
  <c r="Q21" i="114"/>
  <c r="S21" i="114"/>
  <c r="U21" i="114"/>
  <c r="W21" i="114"/>
  <c r="Y21" i="114"/>
  <c r="AA21" i="114"/>
  <c r="Q22" i="114"/>
  <c r="S22" i="114"/>
  <c r="U22" i="114"/>
  <c r="W22" i="114"/>
  <c r="Y22" i="114"/>
  <c r="AA22" i="114"/>
  <c r="Q23" i="114"/>
  <c r="Q25" i="114" s="1"/>
  <c r="S23" i="114"/>
  <c r="S25" i="114" s="1"/>
  <c r="U23" i="114"/>
  <c r="W23" i="114"/>
  <c r="Y23" i="114"/>
  <c r="AA23" i="114"/>
  <c r="P29" i="114"/>
  <c r="R29" i="114"/>
  <c r="T29" i="114"/>
  <c r="V29" i="114"/>
  <c r="X29" i="114"/>
  <c r="Z29" i="114"/>
  <c r="P30" i="114"/>
  <c r="R30" i="114"/>
  <c r="T30" i="114"/>
  <c r="V30" i="114"/>
  <c r="X30" i="114"/>
  <c r="Z30" i="114"/>
  <c r="P31" i="114"/>
  <c r="R31" i="114"/>
  <c r="T31" i="114"/>
  <c r="V31" i="114"/>
  <c r="X31" i="114"/>
  <c r="Z31" i="114"/>
  <c r="Q32" i="114"/>
  <c r="Q35" i="114" s="1"/>
  <c r="S32" i="114"/>
  <c r="S33" i="114" s="1"/>
  <c r="R36" i="114" s="1"/>
  <c r="U32" i="114"/>
  <c r="U33" i="114" s="1"/>
  <c r="T36" i="114" s="1"/>
  <c r="W32" i="114"/>
  <c r="W33" i="114" s="1"/>
  <c r="V36" i="114" s="1"/>
  <c r="Y32" i="114"/>
  <c r="Y35" i="114" s="1"/>
  <c r="AA32" i="114"/>
  <c r="AA35" i="114" s="1"/>
  <c r="P38" i="114"/>
  <c r="R38" i="114"/>
  <c r="T38" i="114"/>
  <c r="V38" i="114"/>
  <c r="X38" i="114"/>
  <c r="Z38" i="114"/>
  <c r="P39" i="114"/>
  <c r="R39" i="114"/>
  <c r="T39" i="114"/>
  <c r="V39" i="114"/>
  <c r="X39" i="114"/>
  <c r="Z39" i="114"/>
  <c r="P40" i="114"/>
  <c r="R40" i="114"/>
  <c r="T40" i="114"/>
  <c r="V40" i="114"/>
  <c r="X40" i="114"/>
  <c r="Z40" i="114"/>
  <c r="Q41" i="114"/>
  <c r="S41" i="114"/>
  <c r="U41" i="114"/>
  <c r="W41" i="114"/>
  <c r="Y41" i="114"/>
  <c r="AA41" i="114"/>
  <c r="Q42" i="114"/>
  <c r="Q45" i="114" s="1"/>
  <c r="S42" i="114"/>
  <c r="S45" i="114" s="1"/>
  <c r="U42" i="114"/>
  <c r="U44" i="114" s="1"/>
  <c r="W42" i="114"/>
  <c r="W44" i="114" s="1"/>
  <c r="Y42" i="114"/>
  <c r="Y43" i="114" s="1"/>
  <c r="X46" i="114" s="1"/>
  <c r="AA42" i="114"/>
  <c r="AA45" i="114" s="1"/>
  <c r="P48" i="114"/>
  <c r="R48" i="114"/>
  <c r="T48" i="114"/>
  <c r="V48" i="114"/>
  <c r="X48" i="114"/>
  <c r="Z48" i="114"/>
  <c r="P49" i="114"/>
  <c r="R49" i="114"/>
  <c r="T49" i="114"/>
  <c r="V49" i="114"/>
  <c r="X49" i="114"/>
  <c r="Z49" i="114"/>
  <c r="P50" i="114"/>
  <c r="R50" i="114"/>
  <c r="T50" i="114"/>
  <c r="V50" i="114"/>
  <c r="X50" i="114"/>
  <c r="Z50" i="114"/>
  <c r="Q51" i="114"/>
  <c r="S51" i="114"/>
  <c r="U51" i="114"/>
  <c r="W51" i="114"/>
  <c r="Y51" i="114"/>
  <c r="AA51" i="114"/>
  <c r="Q52" i="114"/>
  <c r="S52" i="114"/>
  <c r="S53" i="114" s="1"/>
  <c r="R56" i="114" s="1"/>
  <c r="U52" i="114"/>
  <c r="U54" i="114" s="1"/>
  <c r="W52" i="114"/>
  <c r="W55" i="114" s="1"/>
  <c r="Y52" i="114"/>
  <c r="Y55" i="114" s="1"/>
  <c r="AA52" i="114"/>
  <c r="AA55" i="114" s="1"/>
  <c r="P61" i="114"/>
  <c r="R61" i="114"/>
  <c r="T61" i="114"/>
  <c r="V61" i="114"/>
  <c r="X61" i="114"/>
  <c r="Z61" i="114"/>
  <c r="P62" i="114"/>
  <c r="R62" i="114"/>
  <c r="T62" i="114"/>
  <c r="V62" i="114"/>
  <c r="X62" i="114"/>
  <c r="Z62" i="114"/>
  <c r="P63" i="114"/>
  <c r="R63" i="114"/>
  <c r="T63" i="114"/>
  <c r="V63" i="114"/>
  <c r="X63" i="114"/>
  <c r="Z63" i="114"/>
  <c r="Q64" i="114"/>
  <c r="S64" i="114"/>
  <c r="U64" i="114"/>
  <c r="W64" i="114"/>
  <c r="Y64" i="114"/>
  <c r="AA64" i="114"/>
  <c r="Q65" i="114"/>
  <c r="Q66" i="114" s="1"/>
  <c r="P69" i="114" s="1"/>
  <c r="S65" i="114"/>
  <c r="S67" i="114" s="1"/>
  <c r="U65" i="114"/>
  <c r="U66" i="114" s="1"/>
  <c r="T69" i="114" s="1"/>
  <c r="W65" i="114"/>
  <c r="W68" i="114" s="1"/>
  <c r="Y65" i="114"/>
  <c r="Y68" i="114" s="1"/>
  <c r="AA65" i="114"/>
  <c r="AA66" i="114" s="1"/>
  <c r="Z69" i="114" s="1"/>
  <c r="S70" i="112"/>
  <c r="U70" i="112"/>
  <c r="W70" i="112"/>
  <c r="Y70" i="112"/>
  <c r="AA70" i="112"/>
  <c r="K7" i="113"/>
  <c r="K8" i="113"/>
  <c r="L9" i="113"/>
  <c r="L10" i="113" s="1"/>
  <c r="K11" i="113" s="1"/>
  <c r="K13" i="113"/>
  <c r="K14" i="113"/>
  <c r="K15" i="113"/>
  <c r="K17" i="113" s="1"/>
  <c r="L19" i="113"/>
  <c r="L20" i="113"/>
  <c r="L21" i="113"/>
  <c r="L23" i="113" s="1"/>
  <c r="K27" i="113"/>
  <c r="K28" i="113"/>
  <c r="K29" i="113"/>
  <c r="L30" i="113"/>
  <c r="L31" i="113" s="1"/>
  <c r="K34" i="113" s="1"/>
  <c r="K36" i="113"/>
  <c r="K37" i="113"/>
  <c r="K38" i="113"/>
  <c r="L39" i="113"/>
  <c r="L40" i="113"/>
  <c r="L42" i="113" s="1"/>
  <c r="K46" i="113"/>
  <c r="K47" i="113"/>
  <c r="K48" i="113"/>
  <c r="L49" i="113"/>
  <c r="L50" i="113"/>
  <c r="K56" i="113"/>
  <c r="K57" i="113"/>
  <c r="K59" i="113"/>
  <c r="K60" i="113"/>
  <c r="K61" i="113"/>
  <c r="L62" i="113"/>
  <c r="L63" i="113"/>
  <c r="L64" i="113" s="1"/>
  <c r="K67" i="113" s="1"/>
  <c r="L68" i="113"/>
  <c r="E18" i="59"/>
  <c r="E19" i="59" s="1"/>
  <c r="E20" i="59" s="1"/>
  <c r="E21" i="59" s="1"/>
  <c r="E22" i="59" s="1"/>
  <c r="E24" i="59" s="1"/>
  <c r="Q70" i="112"/>
  <c r="AA65" i="112"/>
  <c r="AA66" i="112" s="1"/>
  <c r="Y65" i="112"/>
  <c r="W65" i="112"/>
  <c r="W67" i="112" s="1"/>
  <c r="U65" i="112"/>
  <c r="U68" i="112" s="1"/>
  <c r="S68" i="112"/>
  <c r="S66" i="112"/>
  <c r="Q65" i="112"/>
  <c r="Q68" i="112" s="1"/>
  <c r="AA64" i="112"/>
  <c r="Y64" i="112"/>
  <c r="W64" i="112"/>
  <c r="U64" i="112"/>
  <c r="Q64" i="112"/>
  <c r="Z63" i="112"/>
  <c r="X63" i="112"/>
  <c r="V63" i="112"/>
  <c r="T63" i="112"/>
  <c r="R63" i="112"/>
  <c r="P63" i="112"/>
  <c r="Z62" i="112"/>
  <c r="X62" i="112"/>
  <c r="V62" i="112"/>
  <c r="T62" i="112"/>
  <c r="R62" i="112"/>
  <c r="P62" i="112"/>
  <c r="Z61" i="112"/>
  <c r="X61" i="112"/>
  <c r="V61" i="112"/>
  <c r="T61" i="112"/>
  <c r="R61" i="112"/>
  <c r="P61" i="112"/>
  <c r="AA55" i="112"/>
  <c r="AA54" i="112"/>
  <c r="Y53" i="112"/>
  <c r="W54" i="112"/>
  <c r="U55" i="112"/>
  <c r="S55" i="112"/>
  <c r="S54" i="112"/>
  <c r="S53" i="112"/>
  <c r="Q52" i="112"/>
  <c r="Q55" i="112" s="1"/>
  <c r="Q51" i="112"/>
  <c r="R50" i="112"/>
  <c r="P50" i="112"/>
  <c r="R49" i="112"/>
  <c r="P49" i="112"/>
  <c r="R48" i="112"/>
  <c r="P48" i="112"/>
  <c r="Y44" i="112"/>
  <c r="Y43" i="112"/>
  <c r="W43" i="112"/>
  <c r="W45" i="112"/>
  <c r="U45" i="112"/>
  <c r="U43" i="112"/>
  <c r="S44" i="112"/>
  <c r="S43" i="112"/>
  <c r="Q42" i="112"/>
  <c r="Q44" i="112" s="1"/>
  <c r="Q41" i="112"/>
  <c r="R40" i="112"/>
  <c r="P40" i="112"/>
  <c r="R39" i="112"/>
  <c r="P39" i="112"/>
  <c r="R38" i="112"/>
  <c r="P38" i="112"/>
  <c r="AA34" i="112"/>
  <c r="Y35" i="112"/>
  <c r="W34" i="112"/>
  <c r="U34" i="112"/>
  <c r="U33" i="112"/>
  <c r="Q32" i="112"/>
  <c r="Q33" i="112" s="1"/>
  <c r="P36" i="112" s="1"/>
  <c r="R31" i="112"/>
  <c r="P31" i="112"/>
  <c r="R30" i="112"/>
  <c r="P30" i="112"/>
  <c r="R29" i="112"/>
  <c r="P29" i="112"/>
  <c r="AA23" i="112"/>
  <c r="AA25" i="112" s="1"/>
  <c r="Z16" i="112"/>
  <c r="Y23" i="112"/>
  <c r="Y25" i="112" s="1"/>
  <c r="X16" i="112"/>
  <c r="W23" i="112"/>
  <c r="V16" i="112"/>
  <c r="U23" i="112"/>
  <c r="U25" i="112"/>
  <c r="T16" i="112"/>
  <c r="S23" i="112"/>
  <c r="R16" i="112"/>
  <c r="Q23" i="112"/>
  <c r="Q25" i="112" s="1"/>
  <c r="P16" i="112"/>
  <c r="AA22" i="112"/>
  <c r="Y22" i="112"/>
  <c r="W22" i="112"/>
  <c r="U22" i="112"/>
  <c r="S22" i="112"/>
  <c r="Q22" i="112"/>
  <c r="AA21" i="112"/>
  <c r="Y21" i="112"/>
  <c r="W21" i="112"/>
  <c r="U21" i="112"/>
  <c r="S21" i="112"/>
  <c r="Q21" i="112"/>
  <c r="Z17" i="112"/>
  <c r="Z18" i="112" s="1"/>
  <c r="X17" i="112"/>
  <c r="V17" i="112"/>
  <c r="V18" i="112" s="1"/>
  <c r="V19" i="112"/>
  <c r="T17" i="112"/>
  <c r="R17" i="112"/>
  <c r="R19" i="112" s="1"/>
  <c r="P17" i="112"/>
  <c r="P19" i="112" s="1"/>
  <c r="Z15" i="112"/>
  <c r="X15" i="112"/>
  <c r="V15" i="112"/>
  <c r="T15" i="112"/>
  <c r="R15" i="112"/>
  <c r="P15" i="112"/>
  <c r="AA12" i="112"/>
  <c r="Z13" i="112" s="1"/>
  <c r="Y12" i="112"/>
  <c r="X13" i="112" s="1"/>
  <c r="W12" i="112"/>
  <c r="V13" i="112" s="1"/>
  <c r="U12" i="112"/>
  <c r="T13" i="112" s="1"/>
  <c r="S12" i="112"/>
  <c r="R13" i="112" s="1"/>
  <c r="Q11" i="112"/>
  <c r="Q12" i="112" s="1"/>
  <c r="P13" i="112" s="1"/>
  <c r="Z10" i="112"/>
  <c r="X10" i="112"/>
  <c r="V10" i="112"/>
  <c r="T10" i="112"/>
  <c r="R10" i="112"/>
  <c r="P10" i="112"/>
  <c r="Z9" i="112"/>
  <c r="X9" i="112"/>
  <c r="V9" i="112"/>
  <c r="T9" i="112"/>
  <c r="R9" i="112"/>
  <c r="P9" i="112"/>
  <c r="X275" i="60"/>
  <c r="G40" i="60"/>
  <c r="G41" i="60" s="1"/>
  <c r="G42" i="60" s="1"/>
  <c r="G43" i="60" s="1"/>
  <c r="G44" i="60" s="1"/>
  <c r="G48" i="60" s="1"/>
  <c r="L68" i="109"/>
  <c r="L64" i="109"/>
  <c r="L65" i="109"/>
  <c r="L66" i="109"/>
  <c r="K61" i="109"/>
  <c r="K60" i="109"/>
  <c r="K59" i="109"/>
  <c r="K57" i="109"/>
  <c r="K56" i="109"/>
  <c r="L51" i="109"/>
  <c r="L52" i="109"/>
  <c r="L53" i="109"/>
  <c r="K48" i="109"/>
  <c r="K47" i="109"/>
  <c r="K46" i="109"/>
  <c r="L41" i="109"/>
  <c r="L42" i="109"/>
  <c r="L43" i="109"/>
  <c r="K38" i="109"/>
  <c r="K37" i="109"/>
  <c r="K36" i="109"/>
  <c r="L31" i="109"/>
  <c r="L32" i="109"/>
  <c r="L33" i="109"/>
  <c r="K29" i="109"/>
  <c r="K28" i="109"/>
  <c r="K27" i="109"/>
  <c r="L21" i="109"/>
  <c r="L23" i="109" s="1"/>
  <c r="K14" i="109"/>
  <c r="K15" i="109"/>
  <c r="K16" i="109" s="1"/>
  <c r="K17" i="109"/>
  <c r="K13" i="109"/>
  <c r="L10" i="109"/>
  <c r="K11" i="109" s="1"/>
  <c r="K8" i="109"/>
  <c r="K7" i="109"/>
  <c r="E87" i="54"/>
  <c r="E34" i="54"/>
  <c r="E33" i="54"/>
  <c r="N265" i="60"/>
  <c r="I265" i="60" s="1"/>
  <c r="N264" i="60"/>
  <c r="I264" i="60" s="1"/>
  <c r="N263" i="60"/>
  <c r="I263" i="60" s="1"/>
  <c r="N261" i="60"/>
  <c r="I261" i="60" s="1"/>
  <c r="N260" i="60"/>
  <c r="I260" i="60" s="1"/>
  <c r="K257" i="60"/>
  <c r="I257" i="60" s="1"/>
  <c r="I254" i="60"/>
  <c r="N251" i="60"/>
  <c r="I251" i="60" s="1"/>
  <c r="N250" i="60"/>
  <c r="I250" i="60" s="1"/>
  <c r="S247" i="60"/>
  <c r="U247" i="60"/>
  <c r="W247" i="60"/>
  <c r="Y247" i="60"/>
  <c r="S246" i="60"/>
  <c r="U246" i="60"/>
  <c r="W246" i="60"/>
  <c r="Y246" i="60"/>
  <c r="K245" i="60"/>
  <c r="J245" i="60" s="1"/>
  <c r="I233" i="60"/>
  <c r="N232" i="60"/>
  <c r="I232" i="60" s="1"/>
  <c r="N231" i="60"/>
  <c r="I231" i="60" s="1"/>
  <c r="N230" i="60"/>
  <c r="I230" i="60" s="1"/>
  <c r="N229" i="60"/>
  <c r="I229" i="60" s="1"/>
  <c r="N228" i="60"/>
  <c r="I228" i="60" s="1"/>
  <c r="N227" i="60"/>
  <c r="I227" i="60" s="1"/>
  <c r="N226" i="60"/>
  <c r="I226" i="60" s="1"/>
  <c r="N208" i="60"/>
  <c r="I208" i="60" s="1"/>
  <c r="N207" i="60"/>
  <c r="I207" i="60" s="1"/>
  <c r="N206" i="60"/>
  <c r="I206" i="60" s="1"/>
  <c r="N205" i="60"/>
  <c r="I205" i="60" s="1"/>
  <c r="N204" i="60"/>
  <c r="I204" i="60" s="1"/>
  <c r="N203" i="60"/>
  <c r="I203" i="60" s="1"/>
  <c r="K202" i="60"/>
  <c r="N196" i="60"/>
  <c r="I196" i="60" s="1"/>
  <c r="N194" i="60"/>
  <c r="I194" i="60" s="1"/>
  <c r="N188" i="60"/>
  <c r="I188" i="60" s="1"/>
  <c r="N186" i="60"/>
  <c r="I186" i="60" s="1"/>
  <c r="K185" i="60"/>
  <c r="N177" i="60"/>
  <c r="I177" i="60" s="1"/>
  <c r="N176" i="60"/>
  <c r="I176" i="60" s="1"/>
  <c r="K168" i="60"/>
  <c r="N167" i="60"/>
  <c r="I167" i="60" s="1"/>
  <c r="N161" i="60"/>
  <c r="I161" i="60" s="1"/>
  <c r="N160" i="60"/>
  <c r="I160" i="60" s="1"/>
  <c r="N159" i="60"/>
  <c r="I159" i="60" s="1"/>
  <c r="N158" i="60"/>
  <c r="I158" i="60" s="1"/>
  <c r="K157" i="60"/>
  <c r="N156" i="60"/>
  <c r="N149" i="60"/>
  <c r="I149" i="60" s="1"/>
  <c r="N148" i="60"/>
  <c r="I148" i="60" s="1"/>
  <c r="N147" i="60"/>
  <c r="I147" i="60" s="1"/>
  <c r="N146" i="60"/>
  <c r="I146" i="60" s="1"/>
  <c r="N145" i="60"/>
  <c r="I145" i="60" s="1"/>
  <c r="K144" i="60"/>
  <c r="N143" i="60"/>
  <c r="I143" i="60" s="1"/>
  <c r="N136" i="60"/>
  <c r="I136" i="60" s="1"/>
  <c r="N135" i="60"/>
  <c r="I135" i="60" s="1"/>
  <c r="N133" i="60"/>
  <c r="I133" i="60" s="1"/>
  <c r="N132" i="60"/>
  <c r="I132" i="60" s="1"/>
  <c r="N131" i="60"/>
  <c r="I131" i="60" s="1"/>
  <c r="K130" i="60"/>
  <c r="N124" i="60"/>
  <c r="I124" i="60" s="1"/>
  <c r="N123" i="60"/>
  <c r="I123" i="60" s="1"/>
  <c r="K122" i="60"/>
  <c r="N121" i="60"/>
  <c r="I121" i="60" s="1"/>
  <c r="N111" i="60"/>
  <c r="I111" i="60" s="1"/>
  <c r="N96" i="60"/>
  <c r="I96" i="60" s="1"/>
  <c r="N95" i="60"/>
  <c r="I95" i="60" s="1"/>
  <c r="N94" i="60"/>
  <c r="I94" i="60" s="1"/>
  <c r="N93" i="60"/>
  <c r="I93" i="60" s="1"/>
  <c r="N92" i="60"/>
  <c r="I92" i="60" s="1"/>
  <c r="N91" i="60"/>
  <c r="I91" i="60" s="1"/>
  <c r="N90" i="60"/>
  <c r="I90" i="60" s="1"/>
  <c r="N89" i="60"/>
  <c r="I89" i="60" s="1"/>
  <c r="N88" i="60"/>
  <c r="I88" i="60" s="1"/>
  <c r="N87" i="60"/>
  <c r="I87" i="60" s="1"/>
  <c r="N86" i="60"/>
  <c r="I86" i="60" s="1"/>
  <c r="K85" i="60"/>
  <c r="N77" i="60"/>
  <c r="I77" i="60" s="1"/>
  <c r="N76" i="60"/>
  <c r="I76" i="60" s="1"/>
  <c r="N70" i="60"/>
  <c r="I70" i="60" s="1"/>
  <c r="K69" i="60"/>
  <c r="N24" i="60"/>
  <c r="I24" i="60" s="1"/>
  <c r="N23" i="60"/>
  <c r="I23" i="60" s="1"/>
  <c r="N22" i="60"/>
  <c r="I22" i="60" s="1"/>
  <c r="N21" i="60"/>
  <c r="I21" i="60" s="1"/>
  <c r="N18" i="60"/>
  <c r="I18" i="60" s="1"/>
  <c r="N17" i="60"/>
  <c r="I17" i="60" s="1"/>
  <c r="K16" i="60"/>
  <c r="N15" i="60"/>
  <c r="I15" i="60" s="1"/>
  <c r="N14" i="60"/>
  <c r="I14" i="60" s="1"/>
  <c r="N274" i="60"/>
  <c r="N254" i="60"/>
  <c r="E79" i="54"/>
  <c r="E39" i="54"/>
  <c r="E38" i="54"/>
  <c r="E19" i="54"/>
  <c r="E20" i="54"/>
  <c r="I162" i="60"/>
  <c r="I163" i="60"/>
  <c r="I164" i="60"/>
  <c r="I165" i="60"/>
  <c r="I166" i="60"/>
  <c r="I22" i="104"/>
  <c r="I20" i="104" s="1"/>
  <c r="I19" i="104" s="1"/>
  <c r="Q23" i="60"/>
  <c r="E47" i="54"/>
  <c r="E46" i="54"/>
  <c r="E45" i="54"/>
  <c r="E44" i="54"/>
  <c r="E80" i="54"/>
  <c r="E82" i="54"/>
  <c r="E83" i="54"/>
  <c r="E84" i="54"/>
  <c r="E85" i="54"/>
  <c r="E86" i="54"/>
  <c r="E51" i="54"/>
  <c r="E50" i="54"/>
  <c r="E49" i="54"/>
  <c r="E48" i="54"/>
  <c r="E43" i="54"/>
  <c r="E42" i="54"/>
  <c r="E41" i="54"/>
  <c r="E40" i="54"/>
  <c r="E68" i="54"/>
  <c r="E69" i="54"/>
  <c r="E70" i="54"/>
  <c r="E71" i="54"/>
  <c r="E72" i="54"/>
  <c r="E73" i="54"/>
  <c r="E32" i="54"/>
  <c r="E31" i="54"/>
  <c r="E30" i="54"/>
  <c r="E29" i="54"/>
  <c r="E28" i="54"/>
  <c r="E27" i="54"/>
  <c r="E26" i="54"/>
  <c r="E25" i="54"/>
  <c r="E24" i="54"/>
  <c r="E23" i="54"/>
  <c r="E22" i="54"/>
  <c r="E21" i="54"/>
  <c r="E94" i="54"/>
  <c r="E93" i="54"/>
  <c r="E92" i="54"/>
  <c r="E91" i="54"/>
  <c r="E88" i="54"/>
  <c r="F89" i="54" s="1"/>
  <c r="E78" i="54"/>
  <c r="E77" i="54"/>
  <c r="E76" i="54"/>
  <c r="E75" i="54"/>
  <c r="E66" i="54"/>
  <c r="E63" i="54"/>
  <c r="H63" i="54" s="1"/>
  <c r="E62" i="54"/>
  <c r="H62" i="54" s="1"/>
  <c r="E60" i="54"/>
  <c r="E59" i="54"/>
  <c r="H59" i="54" s="1"/>
  <c r="E58" i="54"/>
  <c r="E54" i="54"/>
  <c r="E53" i="54"/>
  <c r="E52" i="54"/>
  <c r="E37" i="54"/>
  <c r="E36" i="54"/>
  <c r="E35" i="54"/>
  <c r="E18" i="54"/>
  <c r="E17" i="54"/>
  <c r="E16" i="54"/>
  <c r="E13" i="54"/>
  <c r="E12" i="54"/>
  <c r="E11" i="54"/>
  <c r="E10" i="54"/>
  <c r="E9" i="54"/>
  <c r="H57" i="56"/>
  <c r="J7" i="56"/>
  <c r="Q247" i="60"/>
  <c r="O247" i="60"/>
  <c r="J247" i="60"/>
  <c r="Q246" i="60"/>
  <c r="O246" i="60"/>
  <c r="J246" i="60"/>
  <c r="P245" i="60"/>
  <c r="H57" i="55"/>
  <c r="H54" i="55"/>
  <c r="H52" i="55"/>
  <c r="F37" i="55"/>
  <c r="F35" i="55"/>
  <c r="AZ13" i="61"/>
  <c r="BD13" i="61"/>
  <c r="AZ21" i="61"/>
  <c r="BB21" i="61"/>
  <c r="BD21" i="61"/>
  <c r="AZ29" i="61"/>
  <c r="BB29" i="61"/>
  <c r="BD29" i="61"/>
  <c r="BD37" i="61"/>
  <c r="AZ37" i="61"/>
  <c r="BB37" i="61"/>
  <c r="AP13" i="61"/>
  <c r="AT13" i="61"/>
  <c r="AP21" i="61"/>
  <c r="AR21" i="61"/>
  <c r="AR45" i="61" s="1"/>
  <c r="AT21" i="61"/>
  <c r="AP29" i="61"/>
  <c r="AR29" i="61"/>
  <c r="AT29" i="61"/>
  <c r="AT37" i="61"/>
  <c r="AP37" i="61"/>
  <c r="AR37" i="61"/>
  <c r="AJ13" i="61"/>
  <c r="AH21" i="61"/>
  <c r="AJ21" i="61"/>
  <c r="AJ29" i="61"/>
  <c r="AJ37" i="61"/>
  <c r="AH29" i="61"/>
  <c r="AH37" i="61"/>
  <c r="G13" i="61"/>
  <c r="G21" i="61"/>
  <c r="G29" i="61"/>
  <c r="G37" i="61"/>
  <c r="O29" i="61"/>
  <c r="AZ12" i="61"/>
  <c r="AZ20" i="61"/>
  <c r="AZ28" i="61"/>
  <c r="AZ36" i="61"/>
  <c r="BD12" i="61"/>
  <c r="BD20" i="61"/>
  <c r="BD28" i="61"/>
  <c r="BD36" i="61"/>
  <c r="BB20" i="61"/>
  <c r="BB28" i="61"/>
  <c r="BB36" i="61"/>
  <c r="AP12" i="61"/>
  <c r="AT12" i="61"/>
  <c r="AP20" i="61"/>
  <c r="AR20" i="61"/>
  <c r="AR28" i="61"/>
  <c r="AR36" i="61"/>
  <c r="AT20" i="61"/>
  <c r="AP28" i="61"/>
  <c r="AT28" i="61"/>
  <c r="AP36" i="61"/>
  <c r="AT36" i="61"/>
  <c r="AJ12" i="61"/>
  <c r="AH20" i="61"/>
  <c r="AJ20" i="61"/>
  <c r="AH28" i="61"/>
  <c r="AJ28" i="61"/>
  <c r="AH36" i="61"/>
  <c r="AJ36" i="61"/>
  <c r="G12" i="61"/>
  <c r="O28" i="61"/>
  <c r="G20" i="61"/>
  <c r="G28" i="61"/>
  <c r="G36" i="61"/>
  <c r="AZ39" i="61"/>
  <c r="BB39" i="61"/>
  <c r="BD39" i="61"/>
  <c r="AP39" i="61"/>
  <c r="AR39" i="61"/>
  <c r="AT39" i="61"/>
  <c r="AH39" i="61"/>
  <c r="AJ39" i="61"/>
  <c r="G39" i="61"/>
  <c r="AZ38" i="61"/>
  <c r="BB38" i="61"/>
  <c r="BD38" i="61"/>
  <c r="AP38" i="61"/>
  <c r="AR38" i="61"/>
  <c r="AT38" i="61"/>
  <c r="AH38" i="61"/>
  <c r="AJ38" i="61"/>
  <c r="G38" i="61"/>
  <c r="AZ31" i="61"/>
  <c r="BB31" i="61"/>
  <c r="BD31" i="61"/>
  <c r="AP31" i="61"/>
  <c r="AR31" i="61"/>
  <c r="AT31" i="61"/>
  <c r="AH31" i="61"/>
  <c r="AJ31" i="61"/>
  <c r="G31" i="61"/>
  <c r="O31" i="61"/>
  <c r="AZ30" i="61"/>
  <c r="BB30" i="61"/>
  <c r="BD30" i="61"/>
  <c r="AP30" i="61"/>
  <c r="AR30" i="61"/>
  <c r="AT30" i="61"/>
  <c r="AH30" i="61"/>
  <c r="AJ30" i="61"/>
  <c r="G30" i="61"/>
  <c r="O30" i="61"/>
  <c r="AZ23" i="61"/>
  <c r="BB23" i="61"/>
  <c r="BD23" i="61"/>
  <c r="AP23" i="61"/>
  <c r="AR23" i="61"/>
  <c r="AT23" i="61"/>
  <c r="AH23" i="61"/>
  <c r="AJ23" i="61"/>
  <c r="G23" i="61"/>
  <c r="AZ22" i="61"/>
  <c r="BB22" i="61"/>
  <c r="BD22" i="61"/>
  <c r="AP22" i="61"/>
  <c r="AR22" i="61"/>
  <c r="AT22" i="61"/>
  <c r="AH22" i="61"/>
  <c r="AJ22" i="61"/>
  <c r="G22" i="61"/>
  <c r="AZ15" i="61"/>
  <c r="BD15" i="61"/>
  <c r="AP15" i="61"/>
  <c r="AT15" i="61"/>
  <c r="AL15" i="61"/>
  <c r="AJ15" i="61"/>
  <c r="G15" i="61"/>
  <c r="AZ14" i="61"/>
  <c r="BD14" i="61"/>
  <c r="AP14" i="61"/>
  <c r="AT14" i="61"/>
  <c r="AJ14" i="61"/>
  <c r="G14" i="61"/>
  <c r="Q274" i="60"/>
  <c r="O274" i="60"/>
  <c r="Q273" i="60"/>
  <c r="O273" i="60"/>
  <c r="Q272" i="60"/>
  <c r="O272" i="60"/>
  <c r="O271" i="60"/>
  <c r="O270" i="60"/>
  <c r="Q269" i="60"/>
  <c r="O269" i="60"/>
  <c r="Q268" i="60"/>
  <c r="O268" i="60"/>
  <c r="Q267" i="60"/>
  <c r="O267" i="60"/>
  <c r="Q265" i="60"/>
  <c r="O265" i="60"/>
  <c r="Q264" i="60"/>
  <c r="O264" i="60"/>
  <c r="Q263" i="60"/>
  <c r="O263" i="60"/>
  <c r="Q261" i="60"/>
  <c r="O261" i="60"/>
  <c r="O260" i="60"/>
  <c r="P16" i="60"/>
  <c r="P19" i="60"/>
  <c r="P31" i="60"/>
  <c r="P50" i="60"/>
  <c r="P59" i="60"/>
  <c r="P69" i="60"/>
  <c r="P85" i="60"/>
  <c r="P102" i="60"/>
  <c r="P122" i="60"/>
  <c r="P130" i="60"/>
  <c r="P144" i="60"/>
  <c r="P157" i="60"/>
  <c r="P168" i="60"/>
  <c r="P185" i="60"/>
  <c r="P202" i="60"/>
  <c r="P214" i="60"/>
  <c r="O214" i="60" s="1"/>
  <c r="O254" i="60"/>
  <c r="Q251" i="60"/>
  <c r="O251" i="60"/>
  <c r="Q250" i="60"/>
  <c r="O250" i="60"/>
  <c r="P244" i="60"/>
  <c r="O243" i="60"/>
  <c r="Q9" i="60"/>
  <c r="Q10" i="60"/>
  <c r="Q14" i="60"/>
  <c r="Q15" i="60"/>
  <c r="Q17" i="60"/>
  <c r="Q18" i="60"/>
  <c r="Q70" i="60"/>
  <c r="Q76" i="60"/>
  <c r="Q77" i="60"/>
  <c r="Q86" i="60"/>
  <c r="Q87" i="60"/>
  <c r="Q88" i="60"/>
  <c r="Q89" i="60"/>
  <c r="Q90" i="60"/>
  <c r="Q91" i="60"/>
  <c r="Q92" i="60"/>
  <c r="Q93" i="60"/>
  <c r="Q94" i="60"/>
  <c r="Q95" i="60"/>
  <c r="Q110" i="60"/>
  <c r="Q111" i="60"/>
  <c r="Q121" i="60"/>
  <c r="Q123" i="60"/>
  <c r="Q124" i="60"/>
  <c r="Q131" i="60"/>
  <c r="Q132" i="60"/>
  <c r="Q133" i="60"/>
  <c r="Q135" i="60"/>
  <c r="Q136" i="60"/>
  <c r="Q143" i="60"/>
  <c r="Q145" i="60"/>
  <c r="Q146" i="60"/>
  <c r="Q147" i="60"/>
  <c r="Q148" i="60"/>
  <c r="Q149" i="60"/>
  <c r="Q156" i="60"/>
  <c r="Q158" i="60"/>
  <c r="Q159" i="60"/>
  <c r="Q160" i="60"/>
  <c r="Q161" i="60"/>
  <c r="Q167" i="60"/>
  <c r="Q169" i="60"/>
  <c r="Q170" i="60"/>
  <c r="Q176" i="60"/>
  <c r="Q177" i="60"/>
  <c r="Q186" i="60"/>
  <c r="Q188" i="60"/>
  <c r="Q194" i="60"/>
  <c r="Q196" i="60"/>
  <c r="Q203" i="60"/>
  <c r="Q204" i="60"/>
  <c r="Q205" i="60"/>
  <c r="Q206" i="60"/>
  <c r="Q207" i="60"/>
  <c r="Q208" i="60"/>
  <c r="Q226" i="60"/>
  <c r="Q227" i="60"/>
  <c r="Q228" i="60"/>
  <c r="Q229" i="60"/>
  <c r="Q230" i="60"/>
  <c r="Q231" i="60"/>
  <c r="Q232" i="60"/>
  <c r="Q238" i="60"/>
  <c r="O238" i="60"/>
  <c r="O233" i="60"/>
  <c r="O232" i="60"/>
  <c r="O231" i="60"/>
  <c r="O230" i="60"/>
  <c r="O229" i="60"/>
  <c r="O228" i="60"/>
  <c r="O227" i="60"/>
  <c r="O226" i="60"/>
  <c r="O208" i="60"/>
  <c r="O207" i="60"/>
  <c r="O206" i="60"/>
  <c r="O205" i="60"/>
  <c r="O204" i="60"/>
  <c r="O203" i="60"/>
  <c r="O196" i="60"/>
  <c r="O194" i="60"/>
  <c r="O188" i="60"/>
  <c r="O186" i="60"/>
  <c r="O177" i="60"/>
  <c r="O176" i="60"/>
  <c r="O170" i="60"/>
  <c r="O169" i="60"/>
  <c r="O167" i="60"/>
  <c r="O161" i="60"/>
  <c r="O160" i="60"/>
  <c r="O159" i="60"/>
  <c r="O158" i="60"/>
  <c r="O156" i="60"/>
  <c r="O149" i="60"/>
  <c r="O148" i="60"/>
  <c r="O147" i="60"/>
  <c r="O146" i="60"/>
  <c r="O145" i="60"/>
  <c r="O143" i="60"/>
  <c r="O136" i="60"/>
  <c r="O135" i="60"/>
  <c r="O133" i="60"/>
  <c r="O132" i="60"/>
  <c r="O131" i="60"/>
  <c r="O124" i="60"/>
  <c r="O123" i="60"/>
  <c r="O121" i="60"/>
  <c r="O111" i="60"/>
  <c r="O110" i="60"/>
  <c r="O104" i="60"/>
  <c r="O103" i="60"/>
  <c r="O95" i="60"/>
  <c r="O94" i="60"/>
  <c r="O93" i="60"/>
  <c r="O92" i="60"/>
  <c r="O91" i="60"/>
  <c r="O90" i="60"/>
  <c r="O89" i="60"/>
  <c r="O88" i="60"/>
  <c r="O87" i="60"/>
  <c r="O86" i="60"/>
  <c r="O77" i="60"/>
  <c r="O76" i="60"/>
  <c r="O70" i="60"/>
  <c r="Q22" i="60"/>
  <c r="O22" i="60"/>
  <c r="Q21" i="60"/>
  <c r="O21" i="60"/>
  <c r="O20" i="60"/>
  <c r="O18" i="60"/>
  <c r="O17" i="60"/>
  <c r="O15" i="60"/>
  <c r="O14" i="60"/>
  <c r="O10" i="60"/>
  <c r="O9" i="60"/>
  <c r="E8" i="54"/>
  <c r="AL12" i="61"/>
  <c r="S33" i="112"/>
  <c r="S34" i="112"/>
  <c r="S35" i="112"/>
  <c r="R18" i="112"/>
  <c r="S35" i="114"/>
  <c r="L43" i="113"/>
  <c r="AA43" i="114"/>
  <c r="Z46" i="114" s="1"/>
  <c r="W68" i="112"/>
  <c r="W66" i="112"/>
  <c r="U25" i="114"/>
  <c r="Y45" i="112"/>
  <c r="AA35" i="112"/>
  <c r="AA33" i="112"/>
  <c r="Q43" i="114"/>
  <c r="P46" i="114" s="1"/>
  <c r="Q67" i="114"/>
  <c r="AA44" i="112"/>
  <c r="AA45" i="112"/>
  <c r="Z18" i="114"/>
  <c r="S45" i="112"/>
  <c r="S67" i="112"/>
  <c r="U66" i="112"/>
  <c r="L66" i="113"/>
  <c r="AA53" i="112"/>
  <c r="V18" i="114"/>
  <c r="W54" i="114"/>
  <c r="Q35" i="112"/>
  <c r="W53" i="112"/>
  <c r="Y54" i="112"/>
  <c r="Y55" i="112"/>
  <c r="S43" i="114"/>
  <c r="R46" i="114" s="1"/>
  <c r="W55" i="112"/>
  <c r="I58" i="56"/>
  <c r="U24" i="112"/>
  <c r="T27" i="112" s="1"/>
  <c r="L65" i="113"/>
  <c r="AA25" i="114"/>
  <c r="S25" i="112"/>
  <c r="U44" i="112"/>
  <c r="T60" i="60" l="1"/>
  <c r="T62" i="60"/>
  <c r="T63" i="60"/>
  <c r="N63" i="60" s="1"/>
  <c r="I63" i="60" s="1"/>
  <c r="N62" i="60"/>
  <c r="I62" i="60" s="1"/>
  <c r="V8" i="60"/>
  <c r="P18" i="112"/>
  <c r="Q13" i="61"/>
  <c r="Q15" i="61"/>
  <c r="W34" i="114"/>
  <c r="S44" i="114"/>
  <c r="BF36" i="61"/>
  <c r="Y67" i="114"/>
  <c r="U43" i="114"/>
  <c r="T46" i="114" s="1"/>
  <c r="T46" i="112"/>
  <c r="Q68" i="114"/>
  <c r="P8" i="60"/>
  <c r="AA54" i="114"/>
  <c r="T8" i="60"/>
  <c r="BF22" i="61"/>
  <c r="AV12" i="61"/>
  <c r="AJ45" i="61"/>
  <c r="AV37" i="61"/>
  <c r="BB45" i="61"/>
  <c r="Z83" i="60"/>
  <c r="W24" i="112"/>
  <c r="V27" i="112" s="1"/>
  <c r="U24" i="114"/>
  <c r="T27" i="114" s="1"/>
  <c r="O19" i="60"/>
  <c r="AV21" i="61"/>
  <c r="S66" i="114"/>
  <c r="R69" i="114" s="1"/>
  <c r="T19" i="114"/>
  <c r="S68" i="114"/>
  <c r="AA24" i="112"/>
  <c r="Z27" i="112" s="1"/>
  <c r="Q44" i="114"/>
  <c r="AH44" i="61"/>
  <c r="I20" i="56"/>
  <c r="I55" i="56" s="1"/>
  <c r="AV31" i="61"/>
  <c r="S24" i="112"/>
  <c r="R27" i="112" s="1"/>
  <c r="U34" i="114"/>
  <c r="Q24" i="112"/>
  <c r="P27" i="112" s="1"/>
  <c r="AV28" i="61"/>
  <c r="AL13" i="61"/>
  <c r="N185" i="60"/>
  <c r="I185" i="60" s="1"/>
  <c r="Q271" i="60"/>
  <c r="AV30" i="61"/>
  <c r="BF39" i="61"/>
  <c r="N195" i="60"/>
  <c r="Y54" i="114"/>
  <c r="W25" i="112"/>
  <c r="W53" i="114"/>
  <c r="V56" i="114" s="1"/>
  <c r="U35" i="114"/>
  <c r="BF30" i="61"/>
  <c r="AV38" i="61"/>
  <c r="BF21" i="61"/>
  <c r="T52" i="60"/>
  <c r="N220" i="60"/>
  <c r="I220" i="60" s="1"/>
  <c r="N218" i="60"/>
  <c r="I218" i="60" s="1"/>
  <c r="R83" i="60"/>
  <c r="K83" i="60"/>
  <c r="AJ44" i="61"/>
  <c r="BB44" i="61"/>
  <c r="BD45" i="61"/>
  <c r="S34" i="114"/>
  <c r="Q45" i="112"/>
  <c r="AL38" i="61"/>
  <c r="Y24" i="112"/>
  <c r="X27" i="112" s="1"/>
  <c r="W35" i="114"/>
  <c r="L41" i="113"/>
  <c r="K44" i="113" s="1"/>
  <c r="L22" i="113"/>
  <c r="K25" i="113" s="1"/>
  <c r="AA24" i="114"/>
  <c r="Z27" i="114" s="1"/>
  <c r="K60" i="60"/>
  <c r="K59" i="60" s="1"/>
  <c r="N179" i="60"/>
  <c r="I179" i="60" s="1"/>
  <c r="R214" i="60"/>
  <c r="R178" i="60" s="1"/>
  <c r="R19" i="114"/>
  <c r="U67" i="112"/>
  <c r="T69" i="112" s="1"/>
  <c r="BF20" i="61"/>
  <c r="Q14" i="61"/>
  <c r="AV15" i="61"/>
  <c r="BF29" i="61"/>
  <c r="AA68" i="114"/>
  <c r="U53" i="114"/>
  <c r="T56" i="114" s="1"/>
  <c r="Z19" i="112"/>
  <c r="Q43" i="112"/>
  <c r="P46" i="112" s="1"/>
  <c r="AL30" i="61"/>
  <c r="BD44" i="61"/>
  <c r="AZ45" i="61"/>
  <c r="K44" i="109"/>
  <c r="L32" i="113"/>
  <c r="W24" i="114"/>
  <c r="V27" i="114" s="1"/>
  <c r="N245" i="60"/>
  <c r="I245" i="60" s="1"/>
  <c r="AA44" i="114"/>
  <c r="AA67" i="114"/>
  <c r="Y66" i="114"/>
  <c r="X69" i="114" s="1"/>
  <c r="W25" i="114"/>
  <c r="Y53" i="114"/>
  <c r="X56" i="114" s="1"/>
  <c r="AL22" i="61"/>
  <c r="L33" i="113"/>
  <c r="N69" i="60"/>
  <c r="I69" i="60" s="1"/>
  <c r="AL14" i="61"/>
  <c r="B7" i="70"/>
  <c r="Q34" i="112"/>
  <c r="AV14" i="61"/>
  <c r="BF37" i="61"/>
  <c r="K16" i="113"/>
  <c r="N40" i="60"/>
  <c r="I40" i="60" s="1"/>
  <c r="X214" i="60"/>
  <c r="X178" i="60" s="1"/>
  <c r="V69" i="112"/>
  <c r="P30" i="60"/>
  <c r="BF14" i="61"/>
  <c r="AL23" i="61"/>
  <c r="AL31" i="61"/>
  <c r="O44" i="61"/>
  <c r="AL36" i="61"/>
  <c r="BF28" i="61"/>
  <c r="O45" i="61"/>
  <c r="G45" i="61"/>
  <c r="AL37" i="61"/>
  <c r="AL21" i="61"/>
  <c r="AV29" i="61"/>
  <c r="AV13" i="61"/>
  <c r="BF13" i="61"/>
  <c r="L24" i="113"/>
  <c r="U55" i="114"/>
  <c r="AA53" i="114"/>
  <c r="Z56" i="114" s="1"/>
  <c r="Y45" i="114"/>
  <c r="B6" i="114"/>
  <c r="V83" i="60"/>
  <c r="V214" i="60"/>
  <c r="V178" i="60" s="1"/>
  <c r="N85" i="60"/>
  <c r="I85" i="60" s="1"/>
  <c r="N37" i="60"/>
  <c r="I37" i="60" s="1"/>
  <c r="N122" i="60"/>
  <c r="I122" i="60" s="1"/>
  <c r="N38" i="60"/>
  <c r="I38" i="60" s="1"/>
  <c r="BF15" i="61"/>
  <c r="AV22" i="61"/>
  <c r="AV23" i="61"/>
  <c r="BF38" i="61"/>
  <c r="AL39" i="61"/>
  <c r="AL28" i="61"/>
  <c r="AV36" i="61"/>
  <c r="AR44" i="61"/>
  <c r="AH45" i="61"/>
  <c r="N247" i="60"/>
  <c r="I247" i="60" s="1"/>
  <c r="Q53" i="112"/>
  <c r="P56" i="112" s="1"/>
  <c r="A7" i="59"/>
  <c r="N130" i="60"/>
  <c r="I130" i="60" s="1"/>
  <c r="N39" i="60"/>
  <c r="I39" i="60" s="1"/>
  <c r="N32" i="60"/>
  <c r="I32" i="60" s="1"/>
  <c r="N275" i="60"/>
  <c r="Z15" i="65"/>
  <c r="X56" i="112"/>
  <c r="R56" i="112"/>
  <c r="V56" i="112"/>
  <c r="T214" i="60"/>
  <c r="T178" i="60" s="1"/>
  <c r="N217" i="60"/>
  <c r="I217" i="60" s="1"/>
  <c r="X46" i="112"/>
  <c r="Z36" i="112"/>
  <c r="AA67" i="112"/>
  <c r="R36" i="112"/>
  <c r="W44" i="112"/>
  <c r="V46" i="112" s="1"/>
  <c r="U53" i="112"/>
  <c r="Q66" i="112"/>
  <c r="P69" i="112" s="1"/>
  <c r="R69" i="112"/>
  <c r="Q67" i="112"/>
  <c r="U54" i="112"/>
  <c r="R46" i="112"/>
  <c r="AA68" i="112"/>
  <c r="Q54" i="112"/>
  <c r="Z56" i="112"/>
  <c r="W35" i="112"/>
  <c r="V36" i="112" s="1"/>
  <c r="K214" i="60"/>
  <c r="Z31" i="60"/>
  <c r="N44" i="60"/>
  <c r="I44" i="60" s="1"/>
  <c r="N35" i="60"/>
  <c r="I35" i="60" s="1"/>
  <c r="N42" i="60"/>
  <c r="I42" i="60" s="1"/>
  <c r="N34" i="60"/>
  <c r="I34" i="60" s="1"/>
  <c r="X31" i="60"/>
  <c r="N41" i="60"/>
  <c r="I41" i="60" s="1"/>
  <c r="K31" i="60"/>
  <c r="I18" i="104"/>
  <c r="I53" i="104" s="1"/>
  <c r="Y68" i="112"/>
  <c r="Y66" i="112"/>
  <c r="W67" i="114"/>
  <c r="W66" i="114"/>
  <c r="V69" i="114" s="1"/>
  <c r="R19" i="60"/>
  <c r="Q20" i="60"/>
  <c r="T31" i="60"/>
  <c r="R31" i="60"/>
  <c r="S24" i="114"/>
  <c r="R27" i="114" s="1"/>
  <c r="Q34" i="114"/>
  <c r="G44" i="61"/>
  <c r="Q12" i="61"/>
  <c r="X19" i="112"/>
  <c r="X18" i="112"/>
  <c r="B6" i="112"/>
  <c r="N48" i="60"/>
  <c r="I48" i="60" s="1"/>
  <c r="N168" i="60"/>
  <c r="I168" i="60" s="1"/>
  <c r="K50" i="60"/>
  <c r="Z214" i="60"/>
  <c r="Z178" i="60" s="1"/>
  <c r="AP45" i="61"/>
  <c r="AA34" i="114"/>
  <c r="AV39" i="61"/>
  <c r="N20" i="60"/>
  <c r="I20" i="60" s="1"/>
  <c r="N276" i="60"/>
  <c r="I276" i="60" s="1"/>
  <c r="V15" i="65"/>
  <c r="T61" i="60"/>
  <c r="T59" i="60" s="1"/>
  <c r="K54" i="109"/>
  <c r="L53" i="113"/>
  <c r="L51" i="113"/>
  <c r="K54" i="113" s="1"/>
  <c r="L52" i="113"/>
  <c r="X83" i="60"/>
  <c r="AA33" i="114"/>
  <c r="Z36" i="114" s="1"/>
  <c r="Q33" i="114"/>
  <c r="P36" i="114" s="1"/>
  <c r="AP44" i="61"/>
  <c r="AV20" i="61"/>
  <c r="Y24" i="114"/>
  <c r="X27" i="114" s="1"/>
  <c r="K19" i="60"/>
  <c r="N144" i="60"/>
  <c r="I144" i="60" s="1"/>
  <c r="N33" i="60"/>
  <c r="I33" i="60" s="1"/>
  <c r="S55" i="114"/>
  <c r="S54" i="114"/>
  <c r="K67" i="109"/>
  <c r="X8" i="60"/>
  <c r="X18" i="114"/>
  <c r="N43" i="60"/>
  <c r="I43" i="60" s="1"/>
  <c r="Y25" i="114"/>
  <c r="P178" i="60"/>
  <c r="N16" i="60"/>
  <c r="I16" i="60" s="1"/>
  <c r="U45" i="114"/>
  <c r="BF31" i="61"/>
  <c r="L24" i="109"/>
  <c r="L22" i="109"/>
  <c r="T19" i="112"/>
  <c r="T18" i="112"/>
  <c r="Y67" i="112"/>
  <c r="Q53" i="114"/>
  <c r="P56" i="114" s="1"/>
  <c r="Q54" i="114"/>
  <c r="Q55" i="114"/>
  <c r="V31" i="60"/>
  <c r="N215" i="60"/>
  <c r="I215" i="60" s="1"/>
  <c r="AT45" i="61"/>
  <c r="Y44" i="114"/>
  <c r="Q24" i="114"/>
  <c r="P27" i="114" s="1"/>
  <c r="AT44" i="61"/>
  <c r="W43" i="114"/>
  <c r="V46" i="114" s="1"/>
  <c r="W45" i="114"/>
  <c r="Y34" i="114"/>
  <c r="Y33" i="114"/>
  <c r="X36" i="114" s="1"/>
  <c r="T53" i="60"/>
  <c r="Z8" i="60"/>
  <c r="N202" i="60"/>
  <c r="I202" i="60" s="1"/>
  <c r="N157" i="60"/>
  <c r="I157" i="60" s="1"/>
  <c r="P83" i="60"/>
  <c r="AL20" i="61"/>
  <c r="AL29" i="61"/>
  <c r="K34" i="109"/>
  <c r="AA43" i="112"/>
  <c r="Z46" i="112" s="1"/>
  <c r="U68" i="114"/>
  <c r="U67" i="114"/>
  <c r="X15" i="65"/>
  <c r="AZ44" i="61"/>
  <c r="BF12" i="61"/>
  <c r="N246" i="60"/>
  <c r="I246" i="60" s="1"/>
  <c r="Y34" i="112"/>
  <c r="X36" i="112" s="1"/>
  <c r="T54" i="60"/>
  <c r="N36" i="60"/>
  <c r="I36" i="60" s="1"/>
  <c r="N216" i="60"/>
  <c r="I216" i="60" s="1"/>
  <c r="I275" i="60"/>
  <c r="BF23" i="61"/>
  <c r="U35" i="112"/>
  <c r="T36" i="112" s="1"/>
  <c r="R60" i="60" l="1"/>
  <c r="R59" i="60" s="1"/>
  <c r="N59" i="60" s="1"/>
  <c r="I59" i="60" s="1"/>
  <c r="B7" i="65"/>
  <c r="N83" i="60"/>
  <c r="I83" i="60" s="1"/>
  <c r="P29" i="60"/>
  <c r="P28" i="60" s="1"/>
  <c r="P255" i="60" s="1"/>
  <c r="AL44" i="61"/>
  <c r="Q214" i="60"/>
  <c r="AV44" i="61"/>
  <c r="BF44" i="61"/>
  <c r="BF45" i="61"/>
  <c r="AV45" i="61"/>
  <c r="AL45" i="61"/>
  <c r="T56" i="112"/>
  <c r="N61" i="60"/>
  <c r="I61" i="60" s="1"/>
  <c r="Z69" i="112"/>
  <c r="X69" i="112"/>
  <c r="K25" i="109"/>
  <c r="R51" i="60"/>
  <c r="Q19" i="60"/>
  <c r="R8" i="60"/>
  <c r="N19" i="60"/>
  <c r="I19" i="60" s="1"/>
  <c r="N31" i="60"/>
  <c r="I31" i="60" s="1"/>
  <c r="N214" i="60"/>
  <c r="I214" i="60" s="1"/>
  <c r="K8" i="60"/>
  <c r="T51" i="60"/>
  <c r="T50" i="60" s="1"/>
  <c r="K30" i="60"/>
  <c r="K195" i="60"/>
  <c r="N178" i="60"/>
  <c r="N60" i="60" l="1"/>
  <c r="I60" i="60" s="1"/>
  <c r="N8" i="60"/>
  <c r="I8" i="60" s="1"/>
  <c r="I195" i="60"/>
  <c r="K178" i="60"/>
  <c r="I178" i="60" s="1"/>
  <c r="K29" i="60"/>
  <c r="N51" i="60"/>
  <c r="I51" i="60" s="1"/>
  <c r="K28" i="60" l="1"/>
  <c r="H249" i="60" l="1"/>
  <c r="K249" i="60"/>
  <c r="I249" i="60" s="1"/>
  <c r="I36" i="61" l="1"/>
  <c r="Q36" i="61" s="1"/>
  <c r="R54" i="60" s="1"/>
  <c r="N54" i="60" s="1"/>
  <c r="I54" i="60" s="1"/>
  <c r="I28" i="61"/>
  <c r="Q28" i="61" s="1"/>
  <c r="R53" i="60" s="1"/>
  <c r="N53" i="60" s="1"/>
  <c r="I53" i="60" s="1"/>
  <c r="I23" i="61"/>
  <c r="Q23" i="61" s="1"/>
  <c r="I29" i="61"/>
  <c r="Q29" i="61" s="1"/>
  <c r="I39" i="61"/>
  <c r="Q39" i="61" s="1"/>
  <c r="I37" i="61"/>
  <c r="Q37" i="61" s="1"/>
  <c r="I20" i="61"/>
  <c r="Q20" i="61" s="1"/>
  <c r="I38" i="61"/>
  <c r="Q38" i="61" s="1"/>
  <c r="I21" i="61"/>
  <c r="Q21" i="61" s="1"/>
  <c r="I30" i="61"/>
  <c r="Q30" i="61" s="1"/>
  <c r="I31" i="61"/>
  <c r="Q31" i="61" s="1"/>
  <c r="I22" i="61"/>
  <c r="Q22" i="61" s="1"/>
  <c r="I82" i="61"/>
  <c r="I83" i="61"/>
  <c r="I44" i="61" l="1"/>
  <c r="Q45" i="61"/>
  <c r="Q44" i="61"/>
  <c r="R52" i="60"/>
  <c r="I45" i="61"/>
  <c r="N52" i="60" l="1"/>
  <c r="I52" i="60" s="1"/>
  <c r="R50" i="60"/>
  <c r="R30" i="60" l="1"/>
  <c r="N50" i="60"/>
  <c r="I50" i="60" s="1"/>
  <c r="R29" i="60" l="1"/>
  <c r="N30" i="60"/>
  <c r="I30" i="60" s="1"/>
  <c r="N29" i="60" l="1"/>
  <c r="I29" i="60" s="1"/>
  <c r="R28" i="60"/>
  <c r="R244" i="60"/>
  <c r="R255" i="60" l="1"/>
  <c r="N28" i="60"/>
  <c r="I28" i="60" s="1"/>
</calcChain>
</file>

<file path=xl/sharedStrings.xml><?xml version="1.0" encoding="utf-8"?>
<sst xmlns="http://schemas.openxmlformats.org/spreadsheetml/2006/main" count="9563" uniqueCount="1770">
  <si>
    <t>鋼橋等工場製作費（機器単体費）の積算計上があり、輸送費がある場合は、輸送費を材料費に含めて計上されているか確認する。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4" eb="27">
      <t>ユソウヒ</t>
    </rPh>
    <rPh sb="30" eb="32">
      <t>バアイ</t>
    </rPh>
    <rPh sb="34" eb="37">
      <t>ユソウヒ</t>
    </rPh>
    <rPh sb="38" eb="41">
      <t>ザイリョウヒ</t>
    </rPh>
    <rPh sb="42" eb="43">
      <t>フク</t>
    </rPh>
    <rPh sb="45" eb="47">
      <t>ケイジョウ</t>
    </rPh>
    <rPh sb="53" eb="55">
      <t>カクニン</t>
    </rPh>
    <phoneticPr fontId="3"/>
  </si>
  <si>
    <t>運搬費
　機器材</t>
    <rPh sb="0" eb="3">
      <t>ウンパンヒ</t>
    </rPh>
    <rPh sb="5" eb="7">
      <t>キキ</t>
    </rPh>
    <rPh sb="7" eb="8">
      <t>ザイ</t>
    </rPh>
    <phoneticPr fontId="3"/>
  </si>
  <si>
    <t>機器間接費</t>
    <rPh sb="0" eb="2">
      <t>キキ</t>
    </rPh>
    <rPh sb="2" eb="5">
      <t>カンセツヒ</t>
    </rPh>
    <phoneticPr fontId="3"/>
  </si>
  <si>
    <t>鋼橋等工場製作費
（機器単体費）</t>
    <rPh sb="0" eb="2">
      <t>コウキョウ</t>
    </rPh>
    <rPh sb="2" eb="3">
      <t>トウ</t>
    </rPh>
    <rPh sb="3" eb="5">
      <t>コウジョウ</t>
    </rPh>
    <rPh sb="5" eb="8">
      <t>セイサクヒ</t>
    </rPh>
    <rPh sb="10" eb="12">
      <t>キキ</t>
    </rPh>
    <rPh sb="12" eb="14">
      <t>タンタイ</t>
    </rPh>
    <rPh sb="14" eb="15">
      <t>ヒ</t>
    </rPh>
    <phoneticPr fontId="3"/>
  </si>
  <si>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3"/>
  </si>
  <si>
    <t>２)</t>
    <phoneticPr fontId="3"/>
  </si>
  <si>
    <r>
      <t xml:space="preserve">機器管理費
</t>
    </r>
    <r>
      <rPr>
        <sz val="10"/>
        <rFont val="ＭＳ Ｐゴシック"/>
        <family val="3"/>
        <charset val="128"/>
      </rPr>
      <t>（電気通信設備工事の場合）</t>
    </r>
    <rPh sb="0" eb="2">
      <t>キキ</t>
    </rPh>
    <rPh sb="2" eb="5">
      <t>カンリヒ</t>
    </rPh>
    <phoneticPr fontId="3"/>
  </si>
  <si>
    <t>③</t>
    <phoneticPr fontId="3"/>
  </si>
  <si>
    <t>④</t>
    <phoneticPr fontId="3"/>
  </si>
  <si>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2"/>
  </si>
  <si>
    <r>
      <t>共通仮設費</t>
    </r>
    <r>
      <rPr>
        <sz val="9"/>
        <rFont val="ＭＳ Ｐゴシック"/>
        <family val="3"/>
        <charset val="128"/>
      </rPr>
      <t>率計算の対象額</t>
    </r>
    <r>
      <rPr>
        <sz val="9"/>
        <rFont val="ＭＳ Ｐ明朝"/>
        <family val="1"/>
        <charset val="128"/>
      </rPr>
      <t>が入力されているか設計書で確認する。</t>
    </r>
    <rPh sb="0" eb="2">
      <t>キョウツウ</t>
    </rPh>
    <rPh sb="2" eb="5">
      <t>カセツヒ</t>
    </rPh>
    <rPh sb="5" eb="6">
      <t>リツ</t>
    </rPh>
    <rPh sb="6" eb="8">
      <t>ケイサン</t>
    </rPh>
    <rPh sb="9" eb="11">
      <t>タイショウ</t>
    </rPh>
    <rPh sb="11" eb="12">
      <t>ガク</t>
    </rPh>
    <rPh sb="13" eb="15">
      <t>ニュウリョク</t>
    </rPh>
    <rPh sb="21" eb="24">
      <t>セッケイショ</t>
    </rPh>
    <rPh sb="25" eb="27">
      <t>カクニン</t>
    </rPh>
    <phoneticPr fontId="3"/>
  </si>
  <si>
    <r>
      <t>共通仮設費率計算の</t>
    </r>
    <r>
      <rPr>
        <sz val="9"/>
        <rFont val="ＭＳ Ｐゴシック"/>
        <family val="3"/>
        <charset val="128"/>
      </rPr>
      <t>非対象</t>
    </r>
    <r>
      <rPr>
        <sz val="9"/>
        <rFont val="ＭＳ Ｐ明朝"/>
        <family val="1"/>
        <charset val="128"/>
      </rPr>
      <t>となる費用がある場合は、入力漏れとなっていないか確認する</t>
    </r>
    <rPh sb="0" eb="2">
      <t>キョウツウ</t>
    </rPh>
    <rPh sb="2" eb="5">
      <t>カセツヒ</t>
    </rPh>
    <rPh sb="5" eb="6">
      <t>リツ</t>
    </rPh>
    <rPh sb="6" eb="8">
      <t>ケイサン</t>
    </rPh>
    <rPh sb="9" eb="10">
      <t>ヒ</t>
    </rPh>
    <rPh sb="10" eb="12">
      <t>タイショウ</t>
    </rPh>
    <rPh sb="15" eb="17">
      <t>ヒヨウ</t>
    </rPh>
    <rPh sb="20" eb="22">
      <t>バアイ</t>
    </rPh>
    <rPh sb="24" eb="26">
      <t>ニュウリョク</t>
    </rPh>
    <rPh sb="26" eb="27">
      <t>モ</t>
    </rPh>
    <rPh sb="36" eb="38">
      <t>カクニン</t>
    </rPh>
    <phoneticPr fontId="3"/>
  </si>
  <si>
    <r>
      <t xml:space="preserve">受注者側の労務費が極端に少ない場合は、現場管理費の『社員等従業員給料手当』に労働者の給料手当が含まれてる可能性があり、逆に多い場合は、現場管理者の給料手当が含まれている可能性があるので下記区分について確認する。
</t>
    </r>
    <r>
      <rPr>
        <b/>
        <sz val="9"/>
        <rFont val="ＭＳ Ｐ明朝"/>
        <family val="1"/>
        <charset val="128"/>
      </rPr>
      <t>【労務費】</t>
    </r>
    <r>
      <rPr>
        <sz val="9"/>
        <rFont val="ＭＳ Ｐ明朝"/>
        <family val="1"/>
        <charset val="128"/>
      </rPr>
      <t xml:space="preserve">
　工事目的物をつくるための労働者の賃金を計上する。
　例）世話役、普通作業員、電工、重機オペレータ
　　　季節労働者、臨時労働者
　</t>
    </r>
    <r>
      <rPr>
        <u/>
        <sz val="9"/>
        <rFont val="ＭＳ Ｐ明朝"/>
        <family val="1"/>
        <charset val="128"/>
      </rPr>
      <t>（注）元請・下請各社において雇用上の正社員であっても上記内容に従事した場合は『労務費』として計上する。</t>
    </r>
    <r>
      <rPr>
        <sz val="9"/>
        <rFont val="ＭＳ Ｐ明朝"/>
        <family val="1"/>
        <charset val="128"/>
      </rPr>
      <t xml:space="preserve">
</t>
    </r>
    <r>
      <rPr>
        <b/>
        <sz val="9"/>
        <rFont val="ＭＳ Ｐ明朝"/>
        <family val="1"/>
        <charset val="128"/>
      </rPr>
      <t>【社員等従業員給料手当】</t>
    </r>
    <r>
      <rPr>
        <sz val="9"/>
        <rFont val="ＭＳ Ｐ明朝"/>
        <family val="1"/>
        <charset val="128"/>
      </rPr>
      <t xml:space="preserve">
　現場管理（工程、品質管理等）を行っている技術者、もしくは夜警員、倉庫番、炊事婦、連絡者運転手等に従事した者の賃金を計上する。　</t>
    </r>
    <rPh sb="94" eb="96">
      <t>クブン</t>
    </rPh>
    <rPh sb="132" eb="134">
      <t>ケイジョウ</t>
    </rPh>
    <rPh sb="165" eb="167">
      <t>キセツ</t>
    </rPh>
    <rPh sb="167" eb="170">
      <t>ロウドウシャ</t>
    </rPh>
    <rPh sb="171" eb="173">
      <t>リンジ</t>
    </rPh>
    <rPh sb="173" eb="176">
      <t>ロウドウシャ</t>
    </rPh>
    <rPh sb="192" eb="194">
      <t>コヨウ</t>
    </rPh>
    <rPh sb="194" eb="195">
      <t>ジョウ</t>
    </rPh>
    <rPh sb="196" eb="197">
      <t>セイ</t>
    </rPh>
    <rPh sb="301" eb="303">
      <t>ケイジョウ</t>
    </rPh>
    <phoneticPr fontId="3"/>
  </si>
  <si>
    <t>高速</t>
    <rPh sb="0" eb="2">
      <t>コウソク</t>
    </rPh>
    <phoneticPr fontId="3"/>
  </si>
  <si>
    <t>工事費内訳</t>
    <phoneticPr fontId="3"/>
  </si>
  <si>
    <t>工事費内訳</t>
    <phoneticPr fontId="3"/>
  </si>
  <si>
    <t>金額単位：千円</t>
    <phoneticPr fontId="2"/>
  </si>
  <si>
    <t>直接工事費</t>
    <phoneticPr fontId="3"/>
  </si>
  <si>
    <t>(１)</t>
    <phoneticPr fontId="3"/>
  </si>
  <si>
    <t>(３)</t>
    <phoneticPr fontId="3"/>
  </si>
  <si>
    <t>(４)</t>
    <phoneticPr fontId="3"/>
  </si>
  <si>
    <t>(６)</t>
    <phoneticPr fontId="3"/>
  </si>
  <si>
    <t>(１)</t>
    <phoneticPr fontId="3"/>
  </si>
  <si>
    <t>１)</t>
    <phoneticPr fontId="3"/>
  </si>
  <si>
    <t>イ</t>
    <phoneticPr fontId="2"/>
  </si>
  <si>
    <t>ハ</t>
    <phoneticPr fontId="3"/>
  </si>
  <si>
    <t>b.</t>
    <phoneticPr fontId="3"/>
  </si>
  <si>
    <t>職     種</t>
    <phoneticPr fontId="3"/>
  </si>
  <si>
    <t>d.</t>
    <phoneticPr fontId="3"/>
  </si>
  <si>
    <t>現 場 管 理 作 業 上 の 分 担</t>
    <phoneticPr fontId="3"/>
  </si>
  <si>
    <t>k.</t>
    <phoneticPr fontId="3"/>
  </si>
  <si>
    <t>(人・月)</t>
    <phoneticPr fontId="3"/>
  </si>
  <si>
    <t>l.</t>
    <phoneticPr fontId="3"/>
  </si>
  <si>
    <t>月別社員等従業員数 （人）</t>
    <phoneticPr fontId="3"/>
  </si>
  <si>
    <t>　Ｂ：建設機械Ⅰの運搬に係る費用</t>
    <phoneticPr fontId="10"/>
  </si>
  <si>
    <t>B-1</t>
    <phoneticPr fontId="3"/>
  </si>
  <si>
    <t>B-2</t>
    <phoneticPr fontId="3"/>
  </si>
  <si>
    <t>B-3</t>
    <phoneticPr fontId="3"/>
  </si>
  <si>
    <t>質量20ｔ未満の
建設機械の運搬</t>
    <phoneticPr fontId="3"/>
  </si>
  <si>
    <t xml:space="preserve">  </t>
    <phoneticPr fontId="3"/>
  </si>
  <si>
    <t>▼</t>
    <phoneticPr fontId="3"/>
  </si>
  <si>
    <t>▼</t>
    <phoneticPr fontId="3"/>
  </si>
  <si>
    <t>　Ｃ：建設機械Ⅱの運搬に係る費用</t>
    <phoneticPr fontId="3"/>
  </si>
  <si>
    <t>Ｃ-1</t>
    <phoneticPr fontId="3"/>
  </si>
  <si>
    <t>Ｃ-2</t>
    <phoneticPr fontId="3"/>
  </si>
  <si>
    <t>Ｃ-3</t>
    <phoneticPr fontId="3"/>
  </si>
  <si>
    <t>Ｃ-4</t>
    <phoneticPr fontId="3"/>
  </si>
  <si>
    <t>舗装工事</t>
    <rPh sb="0" eb="2">
      <t>ホソウ</t>
    </rPh>
    <rPh sb="2" eb="4">
      <t>コウジ</t>
    </rPh>
    <phoneticPr fontId="3"/>
  </si>
  <si>
    <t>下請会社の外注経費(外注一般管理費等)は、工事価格から工事実績額を差し引いた残額（下記により算出した金額）を入力することから極端に大きいまたは、小さい場合（目安として各下請会社の工事費に占める外注経費(外注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【外注経費(外注一般管理費等)】
外注経費(外注一般管理費等)=工事価格-｛直接工事費+間接工事費(外注経費(外注一般管理費等）を除く)+鋼橋等工場製作費+別途調査等工事価格｝</t>
    <rPh sb="10" eb="12">
      <t>ガイチュウ</t>
    </rPh>
    <rPh sb="12" eb="14">
      <t>イッパン</t>
    </rPh>
    <rPh sb="14" eb="17">
      <t>カンリヒ</t>
    </rPh>
    <rPh sb="17" eb="18">
      <t>トウ</t>
    </rPh>
    <rPh sb="38" eb="39">
      <t>ザン</t>
    </rPh>
    <rPh sb="41" eb="43">
      <t>カキ</t>
    </rPh>
    <rPh sb="46" eb="48">
      <t>サンシュツ</t>
    </rPh>
    <rPh sb="50" eb="52">
      <t>キンガク</t>
    </rPh>
    <rPh sb="54" eb="56">
      <t>ニュウリョク</t>
    </rPh>
    <rPh sb="65" eb="66">
      <t>オオ</t>
    </rPh>
    <rPh sb="72" eb="73">
      <t>チイ</t>
    </rPh>
    <rPh sb="78" eb="80">
      <t>メヤス</t>
    </rPh>
    <rPh sb="83" eb="84">
      <t>カク</t>
    </rPh>
    <rPh sb="84" eb="86">
      <t>シタウケ</t>
    </rPh>
    <rPh sb="86" eb="88">
      <t>カイシャ</t>
    </rPh>
    <rPh sb="89" eb="91">
      <t>コウジ</t>
    </rPh>
    <rPh sb="91" eb="92">
      <t>ヒ</t>
    </rPh>
    <rPh sb="93" eb="94">
      <t>シ</t>
    </rPh>
    <rPh sb="96" eb="98">
      <t>ガイチュウ</t>
    </rPh>
    <rPh sb="98" eb="100">
      <t>ケイヒ</t>
    </rPh>
    <rPh sb="101" eb="103">
      <t>ガイチュウ</t>
    </rPh>
    <rPh sb="103" eb="105">
      <t>イッパン</t>
    </rPh>
    <rPh sb="105" eb="108">
      <t>カンリヒ</t>
    </rPh>
    <rPh sb="108" eb="109">
      <t>トウ</t>
    </rPh>
    <rPh sb="111" eb="113">
      <t>ワリアイ</t>
    </rPh>
    <rPh sb="118" eb="120">
      <t>イジョウ</t>
    </rPh>
    <rPh sb="123" eb="125">
      <t>チョクセツ</t>
    </rPh>
    <rPh sb="125" eb="127">
      <t>コウジ</t>
    </rPh>
    <rPh sb="127" eb="128">
      <t>ヒ</t>
    </rPh>
    <rPh sb="128" eb="129">
      <t>オヨ</t>
    </rPh>
    <rPh sb="130" eb="132">
      <t>カンセツ</t>
    </rPh>
    <rPh sb="132" eb="134">
      <t>コウジ</t>
    </rPh>
    <rPh sb="134" eb="135">
      <t>ヒ</t>
    </rPh>
    <rPh sb="136" eb="138">
      <t>ケイジョウ</t>
    </rPh>
    <rPh sb="138" eb="140">
      <t>マチガ</t>
    </rPh>
    <rPh sb="142" eb="144">
      <t>カノウ</t>
    </rPh>
    <rPh sb="144" eb="145">
      <t>セイ</t>
    </rPh>
    <rPh sb="150" eb="151">
      <t>ツギ</t>
    </rPh>
    <rPh sb="152" eb="154">
      <t>ナイヨウ</t>
    </rPh>
    <rPh sb="158" eb="160">
      <t>カクニン</t>
    </rPh>
    <rPh sb="165" eb="167">
      <t>チョクセツ</t>
    </rPh>
    <rPh sb="167" eb="170">
      <t>コウジヒ</t>
    </rPh>
    <rPh sb="171" eb="173">
      <t>カンセツ</t>
    </rPh>
    <rPh sb="173" eb="176">
      <t>コウジヒ</t>
    </rPh>
    <rPh sb="177" eb="179">
      <t>ニジュウ</t>
    </rPh>
    <rPh sb="179" eb="181">
      <t>ケイジョウ</t>
    </rPh>
    <rPh sb="187" eb="189">
      <t>ヒヨウ</t>
    </rPh>
    <rPh sb="190" eb="192">
      <t>ケイジョウ</t>
    </rPh>
    <rPh sb="192" eb="193">
      <t>モ</t>
    </rPh>
    <rPh sb="200" eb="202">
      <t>ニュウリョク</t>
    </rPh>
    <rPh sb="202" eb="204">
      <t>キンガク</t>
    </rPh>
    <rPh sb="205" eb="206">
      <t>ケタ</t>
    </rPh>
    <rPh sb="206" eb="208">
      <t>マチガ</t>
    </rPh>
    <rPh sb="220" eb="222">
      <t>ガイチュウ</t>
    </rPh>
    <rPh sb="236" eb="238">
      <t>ガイチュウ</t>
    </rPh>
    <rPh sb="238" eb="240">
      <t>イッパン</t>
    </rPh>
    <rPh sb="240" eb="243">
      <t>カンリヒ</t>
    </rPh>
    <rPh sb="243" eb="244">
      <t>トウ</t>
    </rPh>
    <rPh sb="246" eb="248">
      <t>コウジ</t>
    </rPh>
    <rPh sb="248" eb="250">
      <t>カカク</t>
    </rPh>
    <rPh sb="252" eb="254">
      <t>チョクセツ</t>
    </rPh>
    <rPh sb="254" eb="257">
      <t>コウジヒ</t>
    </rPh>
    <rPh sb="258" eb="260">
      <t>カンセツ</t>
    </rPh>
    <rPh sb="260" eb="263">
      <t>コウジヒ</t>
    </rPh>
    <rPh sb="276" eb="277">
      <t>トウ</t>
    </rPh>
    <rPh sb="279" eb="280">
      <t>ノゾ</t>
    </rPh>
    <rPh sb="283" eb="285">
      <t>コウキョウ</t>
    </rPh>
    <rPh sb="285" eb="286">
      <t>トウ</t>
    </rPh>
    <rPh sb="286" eb="288">
      <t>コウジョウ</t>
    </rPh>
    <rPh sb="288" eb="291">
      <t>セイサクヒ</t>
    </rPh>
    <rPh sb="292" eb="294">
      <t>ベット</t>
    </rPh>
    <rPh sb="294" eb="296">
      <t>チョウサ</t>
    </rPh>
    <rPh sb="296" eb="297">
      <t>トウ</t>
    </rPh>
    <rPh sb="297" eb="299">
      <t>コウジ</t>
    </rPh>
    <rPh sb="299" eb="301">
      <t>カカク</t>
    </rPh>
    <phoneticPr fontId="3"/>
  </si>
  <si>
    <t>低入札工事以外</t>
    <phoneticPr fontId="3"/>
  </si>
  <si>
    <t>その他②</t>
    <phoneticPr fontId="3"/>
  </si>
  <si>
    <t>ダンプカー用泥落とし</t>
    <phoneticPr fontId="3"/>
  </si>
  <si>
    <t>その他②</t>
    <phoneticPr fontId="3"/>
  </si>
  <si>
    <t>船員保険料(介護保険料含む)</t>
    <phoneticPr fontId="3"/>
  </si>
  <si>
    <t>レ</t>
    <phoneticPr fontId="3"/>
  </si>
  <si>
    <t>⑬</t>
    <phoneticPr fontId="3"/>
  </si>
  <si>
    <t>二次下請負者の外注経費(外注一般管理費等)の合計</t>
    <rPh sb="0" eb="2">
      <t>ニジ</t>
    </rPh>
    <rPh sb="2" eb="4">
      <t>シタウ</t>
    </rPh>
    <rPh sb="4" eb="5">
      <t>オ</t>
    </rPh>
    <rPh sb="5" eb="6">
      <t>シャ</t>
    </rPh>
    <rPh sb="7" eb="9">
      <t>ガイチュウ</t>
    </rPh>
    <rPh sb="9" eb="11">
      <t>ケイヒ</t>
    </rPh>
    <rPh sb="12" eb="14">
      <t>ガイチュウ</t>
    </rPh>
    <rPh sb="14" eb="16">
      <t>イッパン</t>
    </rPh>
    <rPh sb="16" eb="19">
      <t>カンリヒ</t>
    </rPh>
    <rPh sb="19" eb="20">
      <t>トウ</t>
    </rPh>
    <rPh sb="22" eb="24">
      <t>ゴウケイ</t>
    </rPh>
    <phoneticPr fontId="2"/>
  </si>
  <si>
    <t>(8)</t>
    <phoneticPr fontId="3"/>
  </si>
  <si>
    <t>(9)</t>
    <phoneticPr fontId="3"/>
  </si>
  <si>
    <t>6)</t>
    <phoneticPr fontId="3"/>
  </si>
  <si>
    <t>その他①</t>
    <phoneticPr fontId="3"/>
  </si>
  <si>
    <t>元下関係、下請者数を施工体制台帳で確認する。</t>
    <rPh sb="0" eb="1">
      <t>モト</t>
    </rPh>
    <rPh sb="1" eb="2">
      <t>シタ</t>
    </rPh>
    <rPh sb="2" eb="4">
      <t>カンケイ</t>
    </rPh>
    <rPh sb="5" eb="7">
      <t>シタウケ</t>
    </rPh>
    <rPh sb="7" eb="8">
      <t>シャ</t>
    </rPh>
    <rPh sb="8" eb="9">
      <t>スウ</t>
    </rPh>
    <rPh sb="10" eb="12">
      <t>セコウ</t>
    </rPh>
    <rPh sb="12" eb="14">
      <t>タイセイ</t>
    </rPh>
    <rPh sb="14" eb="16">
      <t>ダイチョウ</t>
    </rPh>
    <rPh sb="17" eb="19">
      <t>カクニン</t>
    </rPh>
    <phoneticPr fontId="3"/>
  </si>
  <si>
    <t>「法定福利費」 
 労災保険料
 雇用保険料
 健康保険料
 厚生年金保険料
 建退共制度掛金
 船員保険料</t>
    <rPh sb="1" eb="3">
      <t>ホウテイ</t>
    </rPh>
    <rPh sb="3" eb="5">
      <t>フクリ</t>
    </rPh>
    <rPh sb="5" eb="6">
      <t>ヒ</t>
    </rPh>
    <rPh sb="10" eb="12">
      <t>ロウサイ</t>
    </rPh>
    <rPh sb="12" eb="15">
      <t>ホケンリョウ</t>
    </rPh>
    <phoneticPr fontId="3"/>
  </si>
  <si>
    <t>A</t>
    <phoneticPr fontId="3"/>
  </si>
  <si>
    <t>C</t>
    <phoneticPr fontId="3"/>
  </si>
  <si>
    <t>Ｄ</t>
    <phoneticPr fontId="3"/>
  </si>
  <si>
    <t>職     種</t>
    <phoneticPr fontId="3"/>
  </si>
  <si>
    <t>役 職 名</t>
    <phoneticPr fontId="3"/>
  </si>
  <si>
    <t>e.</t>
    <phoneticPr fontId="3"/>
  </si>
  <si>
    <r>
      <t>切削オーバーレイ工：49,000m</t>
    </r>
    <r>
      <rPr>
        <vertAlign val="superscript"/>
        <sz val="10"/>
        <rFont val="ＭＳ Ｐゴシック"/>
        <family val="3"/>
        <charset val="128"/>
      </rPr>
      <t>2</t>
    </r>
    <r>
      <rPr>
        <sz val="10"/>
        <rFont val="ＭＳ Ｐゴシック"/>
        <family val="3"/>
        <charset val="128"/>
      </rPr>
      <t xml:space="preserve"> , 打換工：2,000m</t>
    </r>
    <r>
      <rPr>
        <vertAlign val="superscript"/>
        <sz val="10"/>
        <rFont val="ＭＳ Ｐゴシック"/>
        <family val="3"/>
        <charset val="128"/>
      </rPr>
      <t>2</t>
    </r>
    <r>
      <rPr>
        <sz val="10"/>
        <rFont val="ＭＳ Ｐゴシック"/>
        <family val="3"/>
        <charset val="128"/>
      </rPr>
      <t>,
防水工：3,000m</t>
    </r>
    <r>
      <rPr>
        <vertAlign val="superscript"/>
        <sz val="10"/>
        <rFont val="ＭＳ Ｐゴシック"/>
        <family val="3"/>
        <charset val="128"/>
      </rPr>
      <t>2</t>
    </r>
    <r>
      <rPr>
        <sz val="10"/>
        <rFont val="ＭＳ Ｐゴシック"/>
        <family val="3"/>
        <charset val="128"/>
      </rPr>
      <t xml:space="preserve">, 路面標示工：11,000m </t>
    </r>
    <rPh sb="0" eb="2">
      <t>セッサク</t>
    </rPh>
    <rPh sb="8" eb="9">
      <t>コウ</t>
    </rPh>
    <rPh sb="21" eb="23">
      <t>ウチカ</t>
    </rPh>
    <rPh sb="23" eb="24">
      <t>コウ</t>
    </rPh>
    <rPh sb="34" eb="36">
      <t>ボウスイ</t>
    </rPh>
    <rPh sb="36" eb="37">
      <t>コウ</t>
    </rPh>
    <rPh sb="47" eb="49">
      <t>ロメン</t>
    </rPh>
    <rPh sb="49" eb="51">
      <t>ヒョウジ</t>
    </rPh>
    <rPh sb="51" eb="52">
      <t>コウ</t>
    </rPh>
    <phoneticPr fontId="3"/>
  </si>
  <si>
    <t>550：複合</t>
  </si>
  <si>
    <r>
      <t>整地　土砂掘削　35,000m</t>
    </r>
    <r>
      <rPr>
        <vertAlign val="superscript"/>
        <sz val="10"/>
        <rFont val="ＭＳ Ｐゴシック"/>
        <family val="3"/>
        <charset val="128"/>
      </rPr>
      <t>3</t>
    </r>
    <r>
      <rPr>
        <sz val="10"/>
        <rFont val="ＭＳ Ｐゴシック"/>
        <family val="3"/>
        <charset val="128"/>
      </rPr>
      <t>,
舗装　車道As舗装　5,000m2,
道路　側溝工　2,000m,
排水　雨水本管φ350　60m,  雨水本管φ500　50m,
汚水本管φ150　900m</t>
    </r>
    <rPh sb="0" eb="2">
      <t>セイチ</t>
    </rPh>
    <rPh sb="3" eb="5">
      <t>ドシャ</t>
    </rPh>
    <rPh sb="5" eb="7">
      <t>クッサク</t>
    </rPh>
    <rPh sb="18" eb="20">
      <t>ホソウ</t>
    </rPh>
    <rPh sb="21" eb="23">
      <t>シャドウ</t>
    </rPh>
    <rPh sb="25" eb="27">
      <t>ホソウ</t>
    </rPh>
    <rPh sb="37" eb="39">
      <t>ドウロ</t>
    </rPh>
    <rPh sb="40" eb="42">
      <t>ソッコウ</t>
    </rPh>
    <rPh sb="42" eb="43">
      <t>コウ</t>
    </rPh>
    <rPh sb="52" eb="54">
      <t>ハイスイ</t>
    </rPh>
    <rPh sb="55" eb="57">
      <t>ウスイ</t>
    </rPh>
    <rPh sb="57" eb="59">
      <t>ホンカン</t>
    </rPh>
    <rPh sb="84" eb="86">
      <t>オスイ</t>
    </rPh>
    <phoneticPr fontId="3"/>
  </si>
  <si>
    <r>
      <t>建設、</t>
    </r>
    <r>
      <rPr>
        <sz val="10"/>
        <color indexed="12"/>
        <rFont val="ＭＳ Ｐゴシック"/>
        <family val="3"/>
        <charset val="128"/>
      </rPr>
      <t>航空、</t>
    </r>
    <r>
      <rPr>
        <sz val="10"/>
        <color indexed="20"/>
        <rFont val="ＭＳ Ｐゴシック"/>
        <family val="3"/>
        <charset val="128"/>
      </rPr>
      <t>下水、</t>
    </r>
    <r>
      <rPr>
        <sz val="10"/>
        <color indexed="11"/>
        <rFont val="ＭＳ Ｐゴシック"/>
        <family val="3"/>
        <charset val="128"/>
      </rPr>
      <t>都市</t>
    </r>
    <rPh sb="0" eb="2">
      <t>ケンセツ</t>
    </rPh>
    <rPh sb="3" eb="5">
      <t>コウクウ</t>
    </rPh>
    <rPh sb="6" eb="8">
      <t>ゲスイ</t>
    </rPh>
    <rPh sb="9" eb="11">
      <t>トシ</t>
    </rPh>
    <phoneticPr fontId="3"/>
  </si>
  <si>
    <t>○○○○工事</t>
    <phoneticPr fontId="3"/>
  </si>
  <si>
    <t>●●建設（株）××支店</t>
    <phoneticPr fontId="3"/>
  </si>
  <si>
    <t>TEL</t>
    <phoneticPr fontId="2"/>
  </si>
  <si>
    <t>1234-5697-9012</t>
    <phoneticPr fontId="3"/>
  </si>
  <si>
    <t>FAX</t>
    <phoneticPr fontId="2"/>
  </si>
  <si>
    <t>1234-5697-9099</t>
    <phoneticPr fontId="3"/>
  </si>
  <si>
    <t>Ⅱ</t>
    <phoneticPr fontId="3"/>
  </si>
  <si>
    <t>①</t>
    <phoneticPr fontId="2"/>
  </si>
  <si>
    <t>②</t>
    <phoneticPr fontId="2"/>
  </si>
  <si>
    <t>③</t>
    <phoneticPr fontId="2"/>
  </si>
  <si>
    <t>④</t>
    <phoneticPr fontId="2"/>
  </si>
  <si>
    <t>受入費</t>
    <rPh sb="0" eb="2">
      <t>ウケイレ</t>
    </rPh>
    <rPh sb="2" eb="3">
      <t>ヒ</t>
    </rPh>
    <phoneticPr fontId="3"/>
  </si>
  <si>
    <t>工事施工地域ｺｰﾄﾞ</t>
    <phoneticPr fontId="2"/>
  </si>
  <si>
    <t>フリガナ</t>
    <phoneticPr fontId="2"/>
  </si>
  <si>
    <t>●●ｹﾝｾﾂ(ｶﾌﾞ)</t>
    <phoneticPr fontId="3"/>
  </si>
  <si>
    <t>⑤</t>
    <phoneticPr fontId="2"/>
  </si>
  <si>
    <t>⑥</t>
    <phoneticPr fontId="2"/>
  </si>
  <si>
    <t>(単位千円)</t>
    <phoneticPr fontId="2"/>
  </si>
  <si>
    <t>＊最終請負金額を入力してください</t>
    <phoneticPr fontId="3"/>
  </si>
  <si>
    <t>8～20ｔ</t>
    <phoneticPr fontId="3"/>
  </si>
  <si>
    <t>油圧伸縮ジブ型50ｔ吊</t>
    <phoneticPr fontId="3"/>
  </si>
  <si>
    <t>注）消費税抜きで記入してください</t>
    <phoneticPr fontId="3"/>
  </si>
  <si>
    <t>元請外注</t>
    <rPh sb="0" eb="1">
      <t>モトウケ</t>
    </rPh>
    <rPh sb="1" eb="2">
      <t>ウ</t>
    </rPh>
    <rPh sb="2" eb="4">
      <t>ガイチュウ</t>
    </rPh>
    <phoneticPr fontId="11"/>
  </si>
  <si>
    <t>元　　請</t>
    <rPh sb="0" eb="1">
      <t>モト</t>
    </rPh>
    <rPh sb="3" eb="4">
      <t>ウ</t>
    </rPh>
    <phoneticPr fontId="2"/>
  </si>
  <si>
    <t>合計</t>
    <rPh sb="0" eb="2">
      <t>ゴウケイ</t>
    </rPh>
    <phoneticPr fontId="11"/>
  </si>
  <si>
    <t>直接工事費</t>
    <phoneticPr fontId="3"/>
  </si>
  <si>
    <t>外注費（元請欄）
工事価格（各下請欄）</t>
    <rPh sb="0" eb="3">
      <t>ガイチュウヒ</t>
    </rPh>
    <rPh sb="4" eb="6">
      <t>モトウケ</t>
    </rPh>
    <rPh sb="6" eb="7">
      <t>ラン</t>
    </rPh>
    <rPh sb="9" eb="11">
      <t>コウジ</t>
    </rPh>
    <rPh sb="11" eb="13">
      <t>カカク</t>
    </rPh>
    <rPh sb="14" eb="15">
      <t>カク</t>
    </rPh>
    <rPh sb="15" eb="17">
      <t>シタウケ</t>
    </rPh>
    <rPh sb="17" eb="18">
      <t>ラン</t>
    </rPh>
    <phoneticPr fontId="3"/>
  </si>
  <si>
    <t>施工場所コード</t>
    <rPh sb="0" eb="2">
      <t>セコウ</t>
    </rPh>
    <rPh sb="2" eb="4">
      <t>バショ</t>
    </rPh>
    <phoneticPr fontId="2"/>
  </si>
  <si>
    <t>都市</t>
    <rPh sb="0" eb="2">
      <t>トシ</t>
    </rPh>
    <phoneticPr fontId="3"/>
  </si>
  <si>
    <t>『最終積算金額』を入力して下さい。
注）消費税抜きで記入してください。</t>
    <rPh sb="9" eb="11">
      <t>ニュウリョク</t>
    </rPh>
    <rPh sb="13" eb="14">
      <t>クダ</t>
    </rPh>
    <rPh sb="18" eb="19">
      <t>チュウ</t>
    </rPh>
    <rPh sb="20" eb="22">
      <t>ショウヒ</t>
    </rPh>
    <rPh sb="22" eb="23">
      <t>ゼイ</t>
    </rPh>
    <rPh sb="23" eb="24">
      <t>ヌ</t>
    </rPh>
    <rPh sb="26" eb="28">
      <t>キニュウ</t>
    </rPh>
    <phoneticPr fontId="3"/>
  </si>
  <si>
    <t>無償貸付機械等評価額</t>
    <rPh sb="0" eb="2">
      <t>ムショウ</t>
    </rPh>
    <rPh sb="2" eb="3">
      <t>タイヨ</t>
    </rPh>
    <rPh sb="3" eb="4">
      <t>ツ</t>
    </rPh>
    <rPh sb="4" eb="6">
      <t>キカイ</t>
    </rPh>
    <rPh sb="6" eb="7">
      <t>ナド</t>
    </rPh>
    <rPh sb="7" eb="9">
      <t>ヒョウカ</t>
    </rPh>
    <rPh sb="9" eb="10">
      <t>ガク</t>
    </rPh>
    <phoneticPr fontId="3"/>
  </si>
  <si>
    <t>共通仮設費の対象に含めない品目</t>
    <rPh sb="0" eb="2">
      <t>キョウツウ</t>
    </rPh>
    <rPh sb="2" eb="4">
      <t>カセツ</t>
    </rPh>
    <rPh sb="4" eb="5">
      <t>ヒ</t>
    </rPh>
    <rPh sb="6" eb="8">
      <t>タイショウ</t>
    </rPh>
    <rPh sb="9" eb="10">
      <t>フク</t>
    </rPh>
    <rPh sb="13" eb="14">
      <t>シナ</t>
    </rPh>
    <rPh sb="14" eb="15">
      <t>ヒモク</t>
    </rPh>
    <phoneticPr fontId="3"/>
  </si>
  <si>
    <t>工事名</t>
    <rPh sb="0" eb="3">
      <t>コウジメイ</t>
    </rPh>
    <phoneticPr fontId="3"/>
  </si>
  <si>
    <t>所管名（１）</t>
    <rPh sb="0" eb="2">
      <t>ショカン</t>
    </rPh>
    <rPh sb="2" eb="3">
      <t>メイ</t>
    </rPh>
    <phoneticPr fontId="3"/>
  </si>
  <si>
    <t>所管名（２）</t>
    <rPh sb="0" eb="2">
      <t>ショカン</t>
    </rPh>
    <rPh sb="2" eb="3">
      <t>メイ</t>
    </rPh>
    <phoneticPr fontId="3"/>
  </si>
  <si>
    <t>○</t>
    <phoneticPr fontId="3"/>
  </si>
  <si>
    <t>×</t>
    <phoneticPr fontId="3"/>
  </si>
  <si>
    <t>ALL</t>
    <phoneticPr fontId="3"/>
  </si>
  <si>
    <t>高速以外</t>
    <rPh sb="0" eb="2">
      <t>コウソク</t>
    </rPh>
    <rPh sb="2" eb="4">
      <t>イガイ</t>
    </rPh>
    <phoneticPr fontId="3"/>
  </si>
  <si>
    <t>（例1234-1111-2222)</t>
    <rPh sb="1" eb="2">
      <t>レイ</t>
    </rPh>
    <phoneticPr fontId="2"/>
  </si>
  <si>
    <t>1：特定重要港湾</t>
    <rPh sb="2" eb="4">
      <t>トクテイ</t>
    </rPh>
    <rPh sb="4" eb="6">
      <t>ジュウヨウ</t>
    </rPh>
    <rPh sb="6" eb="8">
      <t>コウワン</t>
    </rPh>
    <phoneticPr fontId="3"/>
  </si>
  <si>
    <t>E</t>
    <phoneticPr fontId="3"/>
  </si>
  <si>
    <t>※</t>
    <phoneticPr fontId="3"/>
  </si>
  <si>
    <t>E</t>
    <phoneticPr fontId="3"/>
  </si>
  <si>
    <t>　エラーでないことを確認する</t>
    <phoneticPr fontId="2"/>
  </si>
  <si>
    <t>(４)</t>
    <phoneticPr fontId="3"/>
  </si>
  <si>
    <t>機器間接費</t>
    <phoneticPr fontId="3"/>
  </si>
  <si>
    <t>④</t>
    <phoneticPr fontId="3"/>
  </si>
  <si>
    <t>⑤</t>
    <phoneticPr fontId="3"/>
  </si>
  <si>
    <t>鋼橋等工場製作費
（電気通信設備工事の場合は、機器単体費）</t>
    <rPh sb="12" eb="14">
      <t>ツウシン</t>
    </rPh>
    <rPh sb="14" eb="16">
      <t>セツビ</t>
    </rPh>
    <phoneticPr fontId="3"/>
  </si>
  <si>
    <t>⑥</t>
    <phoneticPr fontId="3"/>
  </si>
  <si>
    <t>別途調査等工事価格</t>
    <phoneticPr fontId="3"/>
  </si>
  <si>
    <t>⑦</t>
    <phoneticPr fontId="3"/>
  </si>
  <si>
    <t>⑧</t>
    <phoneticPr fontId="3"/>
  </si>
  <si>
    <t>評定点計</t>
    <rPh sb="0" eb="2">
      <t>ヒョウテイ</t>
    </rPh>
    <rPh sb="2" eb="3">
      <t>テン</t>
    </rPh>
    <rPh sb="3" eb="4">
      <t>ケイ</t>
    </rPh>
    <phoneticPr fontId="3"/>
  </si>
  <si>
    <t>点</t>
    <rPh sb="0" eb="1">
      <t>テン</t>
    </rPh>
    <phoneticPr fontId="3"/>
  </si>
  <si>
    <t>法令遵守等</t>
    <rPh sb="0" eb="2">
      <t>ホウレイ</t>
    </rPh>
    <rPh sb="2" eb="4">
      <t>ジュンシュ</t>
    </rPh>
    <rPh sb="4" eb="5">
      <t>トウ</t>
    </rPh>
    <phoneticPr fontId="3"/>
  </si>
  <si>
    <t>評定点合計</t>
    <rPh sb="0" eb="2">
      <t>ヒョウテイ</t>
    </rPh>
    <rPh sb="2" eb="3">
      <t>テン</t>
    </rPh>
    <rPh sb="3" eb="5">
      <t>ゴウケイ</t>
    </rPh>
    <phoneticPr fontId="3"/>
  </si>
  <si>
    <t xml:space="preserve">車道舗装工 12,500㎡ , 切土工  3,800㎥ ,
電力管布設工  1,300m , 排水構造物工　1,300m </t>
    <rPh sb="0" eb="2">
      <t>シャドウ</t>
    </rPh>
    <rPh sb="2" eb="4">
      <t>ホソウ</t>
    </rPh>
    <rPh sb="4" eb="5">
      <t>コウ</t>
    </rPh>
    <rPh sb="16" eb="17">
      <t>キ</t>
    </rPh>
    <rPh sb="17" eb="18">
      <t>ド</t>
    </rPh>
    <rPh sb="18" eb="19">
      <t>コウ</t>
    </rPh>
    <rPh sb="30" eb="32">
      <t>デンリョク</t>
    </rPh>
    <rPh sb="32" eb="33">
      <t>カン</t>
    </rPh>
    <rPh sb="33" eb="35">
      <t>フセツ</t>
    </rPh>
    <rPh sb="35" eb="36">
      <t>コウ</t>
    </rPh>
    <rPh sb="47" eb="49">
      <t>ハイスイ</t>
    </rPh>
    <rPh sb="49" eb="52">
      <t>コウゾウブツ</t>
    </rPh>
    <rPh sb="52" eb="53">
      <t>コウ</t>
    </rPh>
    <phoneticPr fontId="3"/>
  </si>
  <si>
    <t>事務所名</t>
    <rPh sb="0" eb="3">
      <t>ジムショ</t>
    </rPh>
    <rPh sb="3" eb="4">
      <t>メイ</t>
    </rPh>
    <phoneticPr fontId="3"/>
  </si>
  <si>
    <t>(２)</t>
  </si>
  <si>
    <t>機械器具等損料</t>
    <rPh sb="2" eb="3">
      <t>ウツワ</t>
    </rPh>
    <phoneticPr fontId="2"/>
  </si>
  <si>
    <t>(５)</t>
  </si>
  <si>
    <t>(７)</t>
  </si>
  <si>
    <t>共通仮設費</t>
    <rPh sb="0" eb="2">
      <t>キョウツウ</t>
    </rPh>
    <rPh sb="2" eb="5">
      <t>カセツヒ</t>
    </rPh>
    <phoneticPr fontId="3"/>
  </si>
  <si>
    <t>A 準備費</t>
    <rPh sb="2" eb="5">
      <t>ジュンビヒ</t>
    </rPh>
    <phoneticPr fontId="3"/>
  </si>
  <si>
    <t>B 処分費</t>
    <rPh sb="2" eb="5">
      <t>ショブンヒ</t>
    </rPh>
    <phoneticPr fontId="3"/>
  </si>
  <si>
    <t>現場代理人、監理技術者（主任技術者）の専任を必要とする期間中について、給料が漏れなく計上がされているか確認する。</t>
    <rPh sb="0" eb="2">
      <t>ゲンバ</t>
    </rPh>
    <rPh sb="2" eb="5">
      <t>ダイリニン</t>
    </rPh>
    <rPh sb="6" eb="8">
      <t>カンリ</t>
    </rPh>
    <rPh sb="8" eb="11">
      <t>ギジュツシャ</t>
    </rPh>
    <rPh sb="12" eb="14">
      <t>シュニン</t>
    </rPh>
    <rPh sb="14" eb="17">
      <t>ギジュツシャ</t>
    </rPh>
    <rPh sb="19" eb="21">
      <t>センニン</t>
    </rPh>
    <rPh sb="22" eb="24">
      <t>ヒツヨウ</t>
    </rPh>
    <rPh sb="27" eb="29">
      <t>キカン</t>
    </rPh>
    <rPh sb="29" eb="30">
      <t>チュウ</t>
    </rPh>
    <rPh sb="35" eb="37">
      <t>キュウリョウ</t>
    </rPh>
    <rPh sb="38" eb="39">
      <t>モ</t>
    </rPh>
    <rPh sb="42" eb="44">
      <t>ケイジョウ</t>
    </rPh>
    <rPh sb="51" eb="53">
      <t>カクニン</t>
    </rPh>
    <phoneticPr fontId="3"/>
  </si>
  <si>
    <t>当初本支店経費割当金</t>
    <rPh sb="0" eb="2">
      <t>トウショ</t>
    </rPh>
    <rPh sb="2" eb="5">
      <t>ホンシテン</t>
    </rPh>
    <rPh sb="7" eb="9">
      <t>ワリアテ</t>
    </rPh>
    <rPh sb="9" eb="10">
      <t>キン</t>
    </rPh>
    <phoneticPr fontId="2"/>
  </si>
  <si>
    <t>元請者</t>
    <rPh sb="0" eb="2">
      <t>モトウケ</t>
    </rPh>
    <rPh sb="2" eb="3">
      <t>シャ</t>
    </rPh>
    <phoneticPr fontId="3"/>
  </si>
  <si>
    <t>●●建設（株）</t>
  </si>
  <si>
    <t>Ａ建設 （株）</t>
  </si>
  <si>
    <r>
      <t>本チェックリストは、</t>
    </r>
    <r>
      <rPr>
        <b/>
        <sz val="11"/>
        <rFont val="ＭＳ Ｐゴシック"/>
        <family val="3"/>
        <charset val="128"/>
      </rPr>
      <t>下請会社への調査票配布の確認</t>
    </r>
    <r>
      <rPr>
        <sz val="11"/>
        <rFont val="ＭＳ Ｐ明朝"/>
        <family val="1"/>
        <charset val="128"/>
      </rPr>
      <t>及び、調査票入力システムで入力した受発注の</t>
    </r>
    <rPh sb="10" eb="12">
      <t>シタウケ</t>
    </rPh>
    <rPh sb="12" eb="14">
      <t>カイシャ</t>
    </rPh>
    <rPh sb="16" eb="19">
      <t>チョウサヒョウ</t>
    </rPh>
    <rPh sb="19" eb="21">
      <t>ハイフ</t>
    </rPh>
    <rPh sb="22" eb="24">
      <t>カクニン</t>
    </rPh>
    <rPh sb="24" eb="25">
      <t>オヨ</t>
    </rPh>
    <phoneticPr fontId="3"/>
  </si>
  <si>
    <t>　確認欄に○印を記入する。</t>
    <phoneticPr fontId="3"/>
  </si>
  <si>
    <t>舗装工</t>
    <rPh sb="0" eb="2">
      <t>ホソウ</t>
    </rPh>
    <rPh sb="2" eb="3">
      <t>コウ</t>
    </rPh>
    <phoneticPr fontId="3"/>
  </si>
  <si>
    <t>品質管理</t>
    <rPh sb="0" eb="2">
      <t>ヒンシツ</t>
    </rPh>
    <rPh sb="2" eb="4">
      <t>カンリ</t>
    </rPh>
    <phoneticPr fontId="3"/>
  </si>
  <si>
    <t>測量</t>
    <rPh sb="0" eb="2">
      <t>ソクリョウ</t>
    </rPh>
    <phoneticPr fontId="3"/>
  </si>
  <si>
    <t>Ｂ舗装</t>
  </si>
  <si>
    <t>Ｅ測量</t>
  </si>
  <si>
    <t>F組</t>
  </si>
  <si>
    <t>Ｇ工業</t>
  </si>
  <si>
    <t>（型枠工）</t>
  </si>
  <si>
    <t>（鉄筋工）</t>
  </si>
  <si>
    <t>Ａ建設 （株）</t>
    <phoneticPr fontId="3"/>
  </si>
  <si>
    <t>Ｂ舗装</t>
    <phoneticPr fontId="3"/>
  </si>
  <si>
    <t>Ｃ警備</t>
    <phoneticPr fontId="3"/>
  </si>
  <si>
    <t>Ｄ技術</t>
    <phoneticPr fontId="3"/>
  </si>
  <si>
    <t>Ｅ測量</t>
    <phoneticPr fontId="3"/>
  </si>
  <si>
    <t>安全留意度
「建設工事公衆災害防止対策要綱」について選択</t>
    <rPh sb="26" eb="28">
      <t>センタク</t>
    </rPh>
    <phoneticPr fontId="3"/>
  </si>
  <si>
    <t>(１)</t>
    <phoneticPr fontId="3"/>
  </si>
  <si>
    <t>(２)</t>
    <phoneticPr fontId="3"/>
  </si>
  <si>
    <t>(３)</t>
    <phoneticPr fontId="3"/>
  </si>
  <si>
    <t>(４)</t>
    <phoneticPr fontId="3"/>
  </si>
  <si>
    <t>(５)</t>
    <phoneticPr fontId="3"/>
  </si>
  <si>
    <t>イ</t>
    <phoneticPr fontId="3"/>
  </si>
  <si>
    <t>ロ</t>
    <phoneticPr fontId="3"/>
  </si>
  <si>
    <t>(６)</t>
    <phoneticPr fontId="3"/>
  </si>
  <si>
    <t>運搬費</t>
    <phoneticPr fontId="3"/>
  </si>
  <si>
    <t>1)</t>
    <phoneticPr fontId="3"/>
  </si>
  <si>
    <t>仮設材①</t>
    <phoneticPr fontId="3"/>
  </si>
  <si>
    <t>2)</t>
    <phoneticPr fontId="3"/>
  </si>
  <si>
    <t>仮設材②</t>
    <phoneticPr fontId="3"/>
  </si>
  <si>
    <t>3)</t>
    <phoneticPr fontId="3"/>
  </si>
  <si>
    <t>仮設材③</t>
    <phoneticPr fontId="3"/>
  </si>
  <si>
    <t>4)</t>
    <phoneticPr fontId="3"/>
  </si>
  <si>
    <t>Ｂ</t>
    <phoneticPr fontId="3"/>
  </si>
  <si>
    <t>貨物自動車等による運搬</t>
    <phoneticPr fontId="3"/>
  </si>
  <si>
    <t>Ｃ</t>
    <phoneticPr fontId="3"/>
  </si>
  <si>
    <t>建設機械Ⅱ</t>
    <phoneticPr fontId="3"/>
  </si>
  <si>
    <t>貨物自動車等 による運搬</t>
    <phoneticPr fontId="3"/>
  </si>
  <si>
    <t>自走 による運搬</t>
    <phoneticPr fontId="3"/>
  </si>
  <si>
    <t>Ａ</t>
    <phoneticPr fontId="3"/>
  </si>
  <si>
    <t>安全管理費</t>
    <phoneticPr fontId="3"/>
  </si>
  <si>
    <t>4)</t>
    <phoneticPr fontId="3"/>
  </si>
  <si>
    <t>夜間作業を行う場合における照明に要した費用</t>
    <phoneticPr fontId="3"/>
  </si>
  <si>
    <t>○</t>
    <phoneticPr fontId="3"/>
  </si>
  <si>
    <t>⑨</t>
    <phoneticPr fontId="3"/>
  </si>
  <si>
    <t>※Ａ票Ⅰの工事請負金額</t>
    <rPh sb="2" eb="3">
      <t>ヒョウ</t>
    </rPh>
    <rPh sb="5" eb="7">
      <t>コウジ</t>
    </rPh>
    <rPh sb="7" eb="9">
      <t>ウケオ</t>
    </rPh>
    <rPh sb="9" eb="11">
      <t>キンガク</t>
    </rPh>
    <phoneticPr fontId="2"/>
  </si>
  <si>
    <t>⑩</t>
    <phoneticPr fontId="3"/>
  </si>
  <si>
    <t>営繕費のうち、地代に要した費用</t>
    <phoneticPr fontId="3"/>
  </si>
  <si>
    <t>⑪</t>
    <phoneticPr fontId="3"/>
  </si>
  <si>
    <t>⑫</t>
    <phoneticPr fontId="3"/>
  </si>
  <si>
    <t>⑭</t>
    <phoneticPr fontId="3"/>
  </si>
  <si>
    <t>⑮</t>
    <phoneticPr fontId="3"/>
  </si>
  <si>
    <t>延実人員数と作業日数</t>
    <phoneticPr fontId="3"/>
  </si>
  <si>
    <t>(1)</t>
    <phoneticPr fontId="3"/>
  </si>
  <si>
    <t>(2)</t>
    <phoneticPr fontId="3"/>
  </si>
  <si>
    <t>(１)のうち通勤労働者延人員</t>
    <phoneticPr fontId="3"/>
  </si>
  <si>
    <t>(3)</t>
    <phoneticPr fontId="3"/>
  </si>
  <si>
    <t>(4)</t>
    <phoneticPr fontId="3"/>
  </si>
  <si>
    <t>(5)</t>
    <phoneticPr fontId="3"/>
  </si>
  <si>
    <t>技能関係等従事者延人員</t>
    <phoneticPr fontId="3"/>
  </si>
  <si>
    <t>(6)</t>
    <phoneticPr fontId="3"/>
  </si>
  <si>
    <t>(7)</t>
    <phoneticPr fontId="3"/>
  </si>
  <si>
    <t>Ａ建設 （株）</t>
    <phoneticPr fontId="3"/>
  </si>
  <si>
    <t>Ｂ舗装</t>
    <phoneticPr fontId="3"/>
  </si>
  <si>
    <t>Ｃ警備</t>
    <phoneticPr fontId="3"/>
  </si>
  <si>
    <t>Ｄ技術</t>
    <phoneticPr fontId="3"/>
  </si>
  <si>
    <t>Ｅ測量</t>
    <phoneticPr fontId="3"/>
  </si>
  <si>
    <t>元請負業者</t>
    <phoneticPr fontId="3"/>
  </si>
  <si>
    <t>Ａ建設(株)</t>
    <phoneticPr fontId="3"/>
  </si>
  <si>
    <t>準備費のうち伐開・除根・除草等に要した費用</t>
    <rPh sb="12" eb="14">
      <t>ジョソウ</t>
    </rPh>
    <rPh sb="14" eb="15">
      <t>ナド</t>
    </rPh>
    <phoneticPr fontId="3"/>
  </si>
  <si>
    <t>数式</t>
  </si>
  <si>
    <t>E</t>
  </si>
  <si>
    <t>Ａ建設</t>
  </si>
  <si>
    <t>E測量</t>
  </si>
  <si>
    <t>○○○○工事</t>
    <phoneticPr fontId="3"/>
  </si>
  <si>
    <t>7,16</t>
    <phoneticPr fontId="3"/>
  </si>
  <si>
    <t>Ⅰ</t>
    <phoneticPr fontId="3"/>
  </si>
  <si>
    <t>最終工事請負金額(消費税込)</t>
    <rPh sb="0" eb="2">
      <t>サイシュウ</t>
    </rPh>
    <rPh sb="2" eb="4">
      <t>コウジ</t>
    </rPh>
    <rPh sb="4" eb="6">
      <t>ウケオ</t>
    </rPh>
    <rPh sb="6" eb="8">
      <t>キンガク</t>
    </rPh>
    <rPh sb="9" eb="12">
      <t>ショウヒゼイ</t>
    </rPh>
    <rPh sb="12" eb="13">
      <t>コ</t>
    </rPh>
    <phoneticPr fontId="2"/>
  </si>
  <si>
    <t>金額の合計値</t>
    <rPh sb="0" eb="2">
      <t>キンガク</t>
    </rPh>
    <rPh sb="3" eb="6">
      <t>ゴウケイチ</t>
    </rPh>
    <phoneticPr fontId="3"/>
  </si>
  <si>
    <t>一  次</t>
    <rPh sb="0" eb="4">
      <t>イチジ</t>
    </rPh>
    <phoneticPr fontId="3"/>
  </si>
  <si>
    <t>橋梁用架設桁設備</t>
    <rPh sb="3" eb="4">
      <t>カ</t>
    </rPh>
    <phoneticPr fontId="3"/>
  </si>
  <si>
    <t>機械本体質量（t）</t>
    <rPh sb="0" eb="2">
      <t>キカイ</t>
    </rPh>
    <rPh sb="2" eb="4">
      <t>ホンタイ</t>
    </rPh>
    <rPh sb="4" eb="6">
      <t>シツリョウ</t>
    </rPh>
    <phoneticPr fontId="10"/>
  </si>
  <si>
    <t>技術職員</t>
    <rPh sb="0" eb="2">
      <t>ギジュツ</t>
    </rPh>
    <rPh sb="2" eb="4">
      <t>ショクイン</t>
    </rPh>
    <phoneticPr fontId="3"/>
  </si>
  <si>
    <t>aの数</t>
    <rPh sb="2" eb="3">
      <t>カズ</t>
    </rPh>
    <phoneticPr fontId="3"/>
  </si>
  <si>
    <t>事務職員</t>
    <rPh sb="0" eb="2">
      <t>ジム</t>
    </rPh>
    <rPh sb="2" eb="4">
      <t>ショクイン</t>
    </rPh>
    <phoneticPr fontId="3"/>
  </si>
  <si>
    <t>共通仮設費　（　積上げ分　）</t>
    <rPh sb="8" eb="10">
      <t>ツミア</t>
    </rPh>
    <rPh sb="11" eb="12">
      <t>ブン</t>
    </rPh>
    <phoneticPr fontId="3"/>
  </si>
  <si>
    <t>測量等を外注の測量会社で実施した場合、当該費用を直接工事費の労務費に誤計上していないか確認する。（測量に要した費用は準備・測量等に計上する）</t>
    <rPh sb="0" eb="2">
      <t>ソクリョウ</t>
    </rPh>
    <rPh sb="2" eb="3">
      <t>トウ</t>
    </rPh>
    <rPh sb="4" eb="6">
      <t>ガイチュウ</t>
    </rPh>
    <rPh sb="7" eb="9">
      <t>ソクリョウ</t>
    </rPh>
    <rPh sb="9" eb="11">
      <t>カイシャ</t>
    </rPh>
    <rPh sb="12" eb="14">
      <t>ジッシ</t>
    </rPh>
    <rPh sb="16" eb="18">
      <t>バアイ</t>
    </rPh>
    <rPh sb="19" eb="21">
      <t>トウガイ</t>
    </rPh>
    <rPh sb="21" eb="23">
      <t>ヒヨウ</t>
    </rPh>
    <rPh sb="24" eb="26">
      <t>チョクセツ</t>
    </rPh>
    <rPh sb="26" eb="29">
      <t>コウジヒ</t>
    </rPh>
    <rPh sb="30" eb="33">
      <t>ロウムヒ</t>
    </rPh>
    <rPh sb="34" eb="35">
      <t>ゴ</t>
    </rPh>
    <rPh sb="35" eb="37">
      <t>ケイジョウ</t>
    </rPh>
    <rPh sb="43" eb="45">
      <t>カクニン</t>
    </rPh>
    <rPh sb="49" eb="51">
      <t>ソクリョウ</t>
    </rPh>
    <rPh sb="52" eb="53">
      <t>ヨウ</t>
    </rPh>
    <rPh sb="55" eb="57">
      <t>ヒヨウ</t>
    </rPh>
    <rPh sb="58" eb="60">
      <t>ジュンビ</t>
    </rPh>
    <rPh sb="61" eb="63">
      <t>ソクリョウ</t>
    </rPh>
    <rPh sb="63" eb="64">
      <t>トウ</t>
    </rPh>
    <rPh sb="65" eb="67">
      <t>ケイジョウ</t>
    </rPh>
    <phoneticPr fontId="3"/>
  </si>
  <si>
    <t>品質管理、出来形管理、工程管理等を現場管理的業務の技術者（監理(主任)技術者、現場代理人等）が実施した場合、当該費目と現場管理費の社員等従業員給料手当で二重計上等の間違いがないか確認する。(品質管理、出来形管理、工程管理等を現場管理的業務の技術者（監理(主任)技術者、現場代理人等）が従事した場合は、現場管理費の社員等従業員給料手当に計上する。)</t>
    <rPh sb="95" eb="97">
      <t>ヒンシツ</t>
    </rPh>
    <rPh sb="97" eb="99">
      <t>カンリ</t>
    </rPh>
    <rPh sb="100" eb="103">
      <t>デキガタ</t>
    </rPh>
    <rPh sb="103" eb="105">
      <t>カンリ</t>
    </rPh>
    <rPh sb="106" eb="108">
      <t>コウテイ</t>
    </rPh>
    <rPh sb="108" eb="110">
      <t>カンリ</t>
    </rPh>
    <rPh sb="110" eb="111">
      <t>トウ</t>
    </rPh>
    <rPh sb="112" eb="114">
      <t>ゲンバ</t>
    </rPh>
    <rPh sb="114" eb="117">
      <t>カンリテキ</t>
    </rPh>
    <rPh sb="117" eb="119">
      <t>ギョウム</t>
    </rPh>
    <rPh sb="120" eb="123">
      <t>ギジュツシャ</t>
    </rPh>
    <rPh sb="134" eb="136">
      <t>ゲンバ</t>
    </rPh>
    <rPh sb="136" eb="139">
      <t>ダイリニン</t>
    </rPh>
    <rPh sb="139" eb="140">
      <t>トウ</t>
    </rPh>
    <rPh sb="142" eb="144">
      <t>ジュウジ</t>
    </rPh>
    <rPh sb="146" eb="148">
      <t>バアイ</t>
    </rPh>
    <rPh sb="150" eb="152">
      <t>ゲンバ</t>
    </rPh>
    <rPh sb="152" eb="155">
      <t>カンリヒ</t>
    </rPh>
    <rPh sb="156" eb="158">
      <t>シャイン</t>
    </rPh>
    <rPh sb="158" eb="159">
      <t>トウ</t>
    </rPh>
    <rPh sb="159" eb="162">
      <t>ジュウギョウイン</t>
    </rPh>
    <rPh sb="162" eb="164">
      <t>キュウリョウ</t>
    </rPh>
    <rPh sb="164" eb="166">
      <t>テアテ</t>
    </rPh>
    <rPh sb="167" eb="169">
      <t>ケイジョウ</t>
    </rPh>
    <phoneticPr fontId="3"/>
  </si>
  <si>
    <t>　　　①元請担当者　　→　監督員等担当者　　　　　　　</t>
    <rPh sb="4" eb="5">
      <t>モト</t>
    </rPh>
    <rPh sb="5" eb="6">
      <t>ショウ</t>
    </rPh>
    <rPh sb="6" eb="8">
      <t>タントウ</t>
    </rPh>
    <rPh sb="8" eb="9">
      <t>シャ</t>
    </rPh>
    <rPh sb="13" eb="15">
      <t>カントク</t>
    </rPh>
    <rPh sb="15" eb="16">
      <t>イン</t>
    </rPh>
    <rPh sb="16" eb="17">
      <t>トウ</t>
    </rPh>
    <phoneticPr fontId="3"/>
  </si>
  <si>
    <r>
      <t>　　　　　　　　　（</t>
    </r>
    <r>
      <rPr>
        <b/>
        <sz val="11"/>
        <rFont val="ＭＳ Ｐゴシック"/>
        <family val="3"/>
        <charset val="128"/>
      </rPr>
      <t>工事完了後、20日以内</t>
    </r>
    <r>
      <rPr>
        <sz val="11"/>
        <rFont val="ＭＳ Ｐ明朝"/>
        <family val="1"/>
        <charset val="128"/>
      </rPr>
      <t>に監督員等担当者へ提出）</t>
    </r>
    <rPh sb="18" eb="19">
      <t>ニチ</t>
    </rPh>
    <rPh sb="19" eb="21">
      <t>イナイ</t>
    </rPh>
    <rPh sb="22" eb="24">
      <t>カントク</t>
    </rPh>
    <rPh sb="24" eb="25">
      <t>イン</t>
    </rPh>
    <rPh sb="25" eb="26">
      <t>トウ</t>
    </rPh>
    <phoneticPr fontId="3"/>
  </si>
  <si>
    <t>　　　②監督員等担当者　　→　調査請負会社担当者</t>
    <rPh sb="4" eb="6">
      <t>カントク</t>
    </rPh>
    <rPh sb="6" eb="7">
      <t>イン</t>
    </rPh>
    <rPh sb="7" eb="8">
      <t>トウ</t>
    </rPh>
    <rPh sb="15" eb="17">
      <t>チョウサ</t>
    </rPh>
    <rPh sb="17" eb="19">
      <t>ウケオイ</t>
    </rPh>
    <rPh sb="19" eb="21">
      <t>カイシャ</t>
    </rPh>
    <rPh sb="21" eb="24">
      <t>タントウシャ</t>
    </rPh>
    <phoneticPr fontId="3"/>
  </si>
  <si>
    <r>
      <t>　　　　　　　　　（</t>
    </r>
    <r>
      <rPr>
        <b/>
        <sz val="11"/>
        <rFont val="ＭＳ Ｐゴシック"/>
        <family val="3"/>
        <charset val="128"/>
      </rPr>
      <t>工事完了後、30日以内</t>
    </r>
    <r>
      <rPr>
        <sz val="11"/>
        <rFont val="ＭＳ Ｐ明朝"/>
        <family val="1"/>
        <charset val="128"/>
      </rPr>
      <t>に調査請負会社担当者へ提出）</t>
    </r>
    <rPh sb="10" eb="12">
      <t>コウジ</t>
    </rPh>
    <rPh sb="12" eb="15">
      <t>カンリョウゴ</t>
    </rPh>
    <rPh sb="18" eb="19">
      <t>ニチ</t>
    </rPh>
    <rPh sb="19" eb="21">
      <t>イナイ</t>
    </rPh>
    <rPh sb="22" eb="24">
      <t>チョウサ</t>
    </rPh>
    <rPh sb="24" eb="26">
      <t>ウケオイ</t>
    </rPh>
    <rPh sb="26" eb="28">
      <t>カイシャ</t>
    </rPh>
    <phoneticPr fontId="3"/>
  </si>
  <si>
    <t>×</t>
    <phoneticPr fontId="3"/>
  </si>
  <si>
    <t>公共工事の請負工事費の算定にあたっては、土木工事積算要領に基づき積算を行っている。</t>
    <rPh sb="26" eb="28">
      <t>ヨウリョウ</t>
    </rPh>
    <phoneticPr fontId="3"/>
  </si>
  <si>
    <t>積算要領で規定している基準値等は、公共工事を対象に各種の実態調査を行い、その結果を基に決定</t>
    <rPh sb="2" eb="4">
      <t>ヨウリョウ</t>
    </rPh>
    <phoneticPr fontId="3"/>
  </si>
  <si>
    <t>○○事務所</t>
    <phoneticPr fontId="3"/>
  </si>
  <si>
    <t>測量等を現場管理的業務の技術者（監理(主任)技術者、現場代理人等）が実施した場合、当該費目と現場管理費の社員等従業員給料手当で二重計上等の間違いがないか確認する。（測量等を現場管理的業務の技術者（現場代理人等）が行った場合の費用は現場管理費の社員等従業員給料手当に計上する）</t>
    <rPh sb="0" eb="2">
      <t>ソクリョウ</t>
    </rPh>
    <rPh sb="2" eb="3">
      <t>トウ</t>
    </rPh>
    <rPh sb="4" eb="6">
      <t>ゲンバ</t>
    </rPh>
    <rPh sb="6" eb="8">
      <t>カンリ</t>
    </rPh>
    <rPh sb="8" eb="9">
      <t>テキ</t>
    </rPh>
    <rPh sb="9" eb="11">
      <t>ギョウム</t>
    </rPh>
    <rPh sb="12" eb="14">
      <t>ギジュツ</t>
    </rPh>
    <rPh sb="14" eb="15">
      <t>シャ</t>
    </rPh>
    <rPh sb="16" eb="18">
      <t>カンリ</t>
    </rPh>
    <rPh sb="19" eb="21">
      <t>シュニン</t>
    </rPh>
    <rPh sb="22" eb="25">
      <t>ギジュツシャ</t>
    </rPh>
    <rPh sb="26" eb="28">
      <t>ゲンバ</t>
    </rPh>
    <rPh sb="28" eb="31">
      <t>ダイリニン</t>
    </rPh>
    <rPh sb="31" eb="32">
      <t>トウ</t>
    </rPh>
    <rPh sb="34" eb="36">
      <t>ジッシ</t>
    </rPh>
    <rPh sb="38" eb="40">
      <t>バアイ</t>
    </rPh>
    <rPh sb="41" eb="43">
      <t>トウガイ</t>
    </rPh>
    <rPh sb="43" eb="45">
      <t>ヒモク</t>
    </rPh>
    <rPh sb="46" eb="48">
      <t>ゲンバ</t>
    </rPh>
    <rPh sb="48" eb="51">
      <t>カンリヒ</t>
    </rPh>
    <rPh sb="52" eb="54">
      <t>シャイン</t>
    </rPh>
    <rPh sb="54" eb="55">
      <t>トウ</t>
    </rPh>
    <rPh sb="55" eb="58">
      <t>ジュウギョウイン</t>
    </rPh>
    <rPh sb="58" eb="60">
      <t>キュウリョウ</t>
    </rPh>
    <rPh sb="60" eb="62">
      <t>テアテ</t>
    </rPh>
    <rPh sb="63" eb="65">
      <t>ニジュウ</t>
    </rPh>
    <rPh sb="65" eb="67">
      <t>ケイジョウ</t>
    </rPh>
    <rPh sb="67" eb="68">
      <t>トウ</t>
    </rPh>
    <rPh sb="69" eb="71">
      <t>マチガ</t>
    </rPh>
    <rPh sb="76" eb="78">
      <t>カクニン</t>
    </rPh>
    <rPh sb="106" eb="107">
      <t>オコナ</t>
    </rPh>
    <rPh sb="109" eb="111">
      <t>バアイ</t>
    </rPh>
    <rPh sb="112" eb="114">
      <t>ヒヨウ</t>
    </rPh>
    <rPh sb="115" eb="117">
      <t>ゲンバ</t>
    </rPh>
    <rPh sb="117" eb="120">
      <t>カンリヒ</t>
    </rPh>
    <rPh sb="121" eb="123">
      <t>シャイン</t>
    </rPh>
    <rPh sb="132" eb="134">
      <t>ケイジョウ</t>
    </rPh>
    <phoneticPr fontId="3"/>
  </si>
  <si>
    <t>社員等従業員給料手当との二重計上及び誤計上がないか確認する。（安全訓練費、安全大会、作業手順検討会や研修等で現場管理的業務の技術者（現場代理人等）が行った実務は、現場管理費の社員等従業員給料手当に計上する。）</t>
    <rPh sb="31" eb="33">
      <t>アンゼン</t>
    </rPh>
    <rPh sb="33" eb="35">
      <t>クンレン</t>
    </rPh>
    <rPh sb="35" eb="36">
      <t>ヒ</t>
    </rPh>
    <rPh sb="37" eb="39">
      <t>アンゼン</t>
    </rPh>
    <rPh sb="39" eb="41">
      <t>タイカイ</t>
    </rPh>
    <rPh sb="42" eb="44">
      <t>サギョウ</t>
    </rPh>
    <rPh sb="44" eb="46">
      <t>テジュン</t>
    </rPh>
    <rPh sb="46" eb="48">
      <t>ケントウ</t>
    </rPh>
    <rPh sb="48" eb="49">
      <t>カイ</t>
    </rPh>
    <rPh sb="50" eb="52">
      <t>ケンシュウ</t>
    </rPh>
    <rPh sb="52" eb="53">
      <t>トウ</t>
    </rPh>
    <rPh sb="74" eb="75">
      <t>オコナ</t>
    </rPh>
    <rPh sb="77" eb="79">
      <t>ジツム</t>
    </rPh>
    <phoneticPr fontId="3"/>
  </si>
  <si>
    <t>現場管理費の社員等従業員給料手当と直接工事費の労務費が適正に分離されているか確認する。労務費との二重計上や労働者の給料手当が誤計上されていないか確認する。（8.労務費参照）</t>
    <rPh sb="27" eb="29">
      <t>テキセイ</t>
    </rPh>
    <rPh sb="30" eb="32">
      <t>ブンリ</t>
    </rPh>
    <rPh sb="38" eb="40">
      <t>カクニン</t>
    </rPh>
    <rPh sb="43" eb="46">
      <t>ロウムヒ</t>
    </rPh>
    <rPh sb="48" eb="50">
      <t>ニジュウ</t>
    </rPh>
    <rPh sb="50" eb="52">
      <t>ケイジョウ</t>
    </rPh>
    <rPh sb="62" eb="63">
      <t>ゴ</t>
    </rPh>
    <rPh sb="80" eb="83">
      <t>ロウムヒ</t>
    </rPh>
    <rPh sb="83" eb="85">
      <t>サンショウ</t>
    </rPh>
    <phoneticPr fontId="3"/>
  </si>
  <si>
    <t>契約工期(最終）</t>
    <rPh sb="0" eb="2">
      <t>ケイヤク</t>
    </rPh>
    <rPh sb="2" eb="4">
      <t>コウキ</t>
    </rPh>
    <rPh sb="5" eb="7">
      <t>サイシュウ</t>
    </rPh>
    <phoneticPr fontId="3"/>
  </si>
  <si>
    <t>入札契約方式</t>
    <rPh sb="0" eb="2">
      <t>ニュウサツ</t>
    </rPh>
    <rPh sb="2" eb="4">
      <t>ケイヤク</t>
    </rPh>
    <rPh sb="4" eb="6">
      <t>ホウシキ</t>
    </rPh>
    <phoneticPr fontId="3"/>
  </si>
  <si>
    <t>一般競争入札の場合の評価方法</t>
    <rPh sb="0" eb="2">
      <t>イッパン</t>
    </rPh>
    <rPh sb="2" eb="4">
      <t>キョウソウ</t>
    </rPh>
    <rPh sb="4" eb="6">
      <t>ニュウサツ</t>
    </rPh>
    <rPh sb="7" eb="9">
      <t>バアイ</t>
    </rPh>
    <rPh sb="10" eb="12">
      <t>ヒョウカ</t>
    </rPh>
    <rPh sb="12" eb="14">
      <t>ホウホウ</t>
    </rPh>
    <phoneticPr fontId="3"/>
  </si>
  <si>
    <t>総合評価　標準Ⅰ型</t>
    <rPh sb="0" eb="2">
      <t>ソウゴウ</t>
    </rPh>
    <rPh sb="2" eb="4">
      <t>ヒョウカ</t>
    </rPh>
    <rPh sb="5" eb="7">
      <t>ヒョウジュン</t>
    </rPh>
    <rPh sb="8" eb="9">
      <t>ガタ</t>
    </rPh>
    <phoneticPr fontId="3"/>
  </si>
  <si>
    <t>総合評価の評価項目</t>
    <rPh sb="0" eb="2">
      <t>ソウゴウ</t>
    </rPh>
    <rPh sb="2" eb="4">
      <t>ヒョウカ</t>
    </rPh>
    <rPh sb="5" eb="7">
      <t>ヒョウカ</t>
    </rPh>
    <rPh sb="7" eb="9">
      <t>コウモク</t>
    </rPh>
    <phoneticPr fontId="3"/>
  </si>
  <si>
    <t>工事難易度</t>
    <rPh sb="0" eb="2">
      <t>コウジ</t>
    </rPh>
    <rPh sb="2" eb="5">
      <t>ナンイド</t>
    </rPh>
    <phoneticPr fontId="3"/>
  </si>
  <si>
    <t>Ⅲ</t>
  </si>
  <si>
    <t>中間技術検査の回数</t>
    <rPh sb="0" eb="2">
      <t>チュウカン</t>
    </rPh>
    <rPh sb="2" eb="4">
      <t>ギジュツ</t>
    </rPh>
    <rPh sb="4" eb="6">
      <t>ケンサ</t>
    </rPh>
    <rPh sb="7" eb="9">
      <t>カイスウ</t>
    </rPh>
    <phoneticPr fontId="3"/>
  </si>
  <si>
    <t>回</t>
    <rPh sb="0" eb="1">
      <t>カイ</t>
    </rPh>
    <phoneticPr fontId="3"/>
  </si>
  <si>
    <t>既済部分検査の回数</t>
    <rPh sb="0" eb="2">
      <t>キサイ</t>
    </rPh>
    <rPh sb="2" eb="4">
      <t>ブブン</t>
    </rPh>
    <rPh sb="4" eb="6">
      <t>ケンサ</t>
    </rPh>
    <rPh sb="7" eb="9">
      <t>カイスウ</t>
    </rPh>
    <phoneticPr fontId="3"/>
  </si>
  <si>
    <t>工事成績評点</t>
    <rPh sb="0" eb="2">
      <t>コウジ</t>
    </rPh>
    <rPh sb="2" eb="4">
      <t>セイセキ</t>
    </rPh>
    <rPh sb="4" eb="6">
      <t>ヒョウテン</t>
    </rPh>
    <phoneticPr fontId="3"/>
  </si>
  <si>
    <t>安全訓練費、安全大会、作業手順検討会や研修等に要した費用（会場の賃料、資料の印刷代、訓練・研修等で必要となった器機材のリース料等）について確認する。</t>
    <rPh sb="15" eb="17">
      <t>ケントウ</t>
    </rPh>
    <rPh sb="23" eb="24">
      <t>ヨウ</t>
    </rPh>
    <rPh sb="26" eb="28">
      <t>ヒヨウ</t>
    </rPh>
    <rPh sb="29" eb="31">
      <t>カイジョウ</t>
    </rPh>
    <rPh sb="32" eb="34">
      <t>チンリョウ</t>
    </rPh>
    <rPh sb="35" eb="37">
      <t>シリョウ</t>
    </rPh>
    <rPh sb="38" eb="41">
      <t>インサツダイ</t>
    </rPh>
    <rPh sb="42" eb="44">
      <t>クンレン</t>
    </rPh>
    <rPh sb="45" eb="47">
      <t>ケンシュウ</t>
    </rPh>
    <rPh sb="47" eb="48">
      <t>トウ</t>
    </rPh>
    <rPh sb="49" eb="51">
      <t>ヒツヨウ</t>
    </rPh>
    <rPh sb="55" eb="57">
      <t>キキ</t>
    </rPh>
    <rPh sb="57" eb="58">
      <t>ザイ</t>
    </rPh>
    <rPh sb="62" eb="63">
      <t>リョウ</t>
    </rPh>
    <rPh sb="63" eb="64">
      <t>トウ</t>
    </rPh>
    <rPh sb="69" eb="71">
      <t>カクニン</t>
    </rPh>
    <phoneticPr fontId="3"/>
  </si>
  <si>
    <t>架設桁、手延機、桁吊装置等</t>
  </si>
  <si>
    <t>トンネル用スライドセントルに要した費用</t>
  </si>
  <si>
    <t>タイヤローラ</t>
  </si>
  <si>
    <t>労働者送迎費</t>
    <rPh sb="0" eb="2">
      <t>ロウドウ</t>
    </rPh>
    <phoneticPr fontId="3"/>
  </si>
  <si>
    <t>▼</t>
  </si>
  <si>
    <t>二次下請負者の数</t>
    <rPh sb="0" eb="2">
      <t>ニジ</t>
    </rPh>
    <rPh sb="2" eb="4">
      <t>シタウ</t>
    </rPh>
    <rPh sb="4" eb="5">
      <t>オ</t>
    </rPh>
    <rPh sb="5" eb="6">
      <t>シャ</t>
    </rPh>
    <rPh sb="7" eb="8">
      <t>カズ</t>
    </rPh>
    <phoneticPr fontId="2"/>
  </si>
  <si>
    <t>合計欄</t>
    <rPh sb="0" eb="2">
      <t>ゴウケイ</t>
    </rPh>
    <rPh sb="2" eb="3">
      <t>ラン</t>
    </rPh>
    <phoneticPr fontId="3"/>
  </si>
  <si>
    <t>元請負業者</t>
  </si>
  <si>
    <t>↑建設補助ダム</t>
    <rPh sb="1" eb="3">
      <t>ケンセツ</t>
    </rPh>
    <rPh sb="3" eb="5">
      <t>ホジョ</t>
    </rPh>
    <phoneticPr fontId="3"/>
  </si>
  <si>
    <t>補助ダム</t>
    <rPh sb="0" eb="2">
      <t>ホジョ</t>
    </rPh>
    <phoneticPr fontId="3"/>
  </si>
  <si>
    <r>
      <t>建設、</t>
    </r>
    <r>
      <rPr>
        <sz val="10"/>
        <color indexed="10"/>
        <rFont val="ＭＳ Ｐゴシック"/>
        <family val="3"/>
        <charset val="128"/>
      </rPr>
      <t>ダム</t>
    </r>
    <rPh sb="0" eb="2">
      <t>ケンセツ</t>
    </rPh>
    <phoneticPr fontId="3"/>
  </si>
  <si>
    <t>4：地　方（一般交通等の影響を受けない地区）</t>
    <phoneticPr fontId="3"/>
  </si>
  <si>
    <t>151：コンクリートダム工事(建)</t>
    <phoneticPr fontId="3"/>
  </si>
  <si>
    <r>
      <t>港湾、</t>
    </r>
    <r>
      <rPr>
        <sz val="10"/>
        <color indexed="11"/>
        <rFont val="ＭＳ Ｐゴシック"/>
        <family val="3"/>
        <charset val="128"/>
      </rPr>
      <t>都市</t>
    </r>
    <r>
      <rPr>
        <sz val="10"/>
        <color indexed="10"/>
        <rFont val="ＭＳ Ｐゴシック"/>
        <family val="3"/>
        <charset val="128"/>
      </rPr>
      <t>、補助ダム</t>
    </r>
    <rPh sb="0" eb="2">
      <t>コウワン</t>
    </rPh>
    <rPh sb="3" eb="5">
      <t>トシ</t>
    </rPh>
    <phoneticPr fontId="3"/>
  </si>
  <si>
    <t>千葉市○○１丁目１番地</t>
    <rPh sb="0" eb="3">
      <t>チバシ</t>
    </rPh>
    <rPh sb="6" eb="8">
      <t>チョウメ</t>
    </rPh>
    <rPh sb="9" eb="11">
      <t>バンチ</t>
    </rPh>
    <phoneticPr fontId="3"/>
  </si>
  <si>
    <t>トラッククレーン50t吊り：１台、バックホウ0.6ｍ3：１台、タイヤローラ8～20ｔ：１台</t>
    <rPh sb="11" eb="12">
      <t>ツ</t>
    </rPh>
    <rPh sb="44" eb="45">
      <t>ダイ</t>
    </rPh>
    <phoneticPr fontId="3"/>
  </si>
  <si>
    <t>1)貨物自動車等</t>
    <phoneticPr fontId="10"/>
  </si>
  <si>
    <t>バックアップ機械を</t>
    <rPh sb="6" eb="8">
      <t>キカイ</t>
    </rPh>
    <phoneticPr fontId="3"/>
  </si>
  <si>
    <r>
      <t>運搬費</t>
    </r>
    <r>
      <rPr>
        <sz val="8"/>
        <rFont val="ＭＳ Ｐゴシック"/>
        <family val="3"/>
        <charset val="128"/>
      </rPr>
      <t>（千円）</t>
    </r>
    <phoneticPr fontId="3"/>
  </si>
  <si>
    <t>　による運搬</t>
    <phoneticPr fontId="3"/>
  </si>
  <si>
    <t>含まない</t>
    <rPh sb="0" eb="1">
      <t>フク</t>
    </rPh>
    <phoneticPr fontId="3"/>
  </si>
  <si>
    <r>
      <t>運搬距離</t>
    </r>
    <r>
      <rPr>
        <sz val="8"/>
        <rFont val="ＭＳ Ｐゴシック"/>
        <family val="3"/>
        <charset val="128"/>
      </rPr>
      <t>（Km）</t>
    </r>
    <phoneticPr fontId="3"/>
  </si>
  <si>
    <t>バックアップ機械のみ</t>
    <rPh sb="6" eb="8">
      <t>キカイ</t>
    </rPh>
    <phoneticPr fontId="3"/>
  </si>
  <si>
    <r>
      <t>運搬費</t>
    </r>
    <r>
      <rPr>
        <sz val="8"/>
        <rFont val="ＭＳ Ｐゴシック"/>
        <family val="3"/>
        <charset val="128"/>
      </rPr>
      <t>（千円）</t>
    </r>
    <phoneticPr fontId="3"/>
  </si>
  <si>
    <r>
      <t>運搬費</t>
    </r>
    <r>
      <rPr>
        <sz val="8"/>
        <rFont val="ＭＳ Ｐゴシック"/>
        <family val="3"/>
        <charset val="128"/>
      </rPr>
      <t>（千円）</t>
    </r>
    <phoneticPr fontId="3"/>
  </si>
  <si>
    <t>3)日々回送</t>
    <phoneticPr fontId="10"/>
  </si>
  <si>
    <r>
      <t>運搬費</t>
    </r>
    <r>
      <rPr>
        <sz val="8"/>
        <rFont val="ＭＳ Ｐゴシック"/>
        <family val="3"/>
        <charset val="128"/>
      </rPr>
      <t>（千円）</t>
    </r>
    <phoneticPr fontId="3"/>
  </si>
  <si>
    <t>　による運搬</t>
    <phoneticPr fontId="3"/>
  </si>
  <si>
    <r>
      <t>運搬費</t>
    </r>
    <r>
      <rPr>
        <sz val="8"/>
        <rFont val="ＭＳ Ｐゴシック"/>
        <family val="3"/>
        <charset val="128"/>
      </rPr>
      <t>（千円）</t>
    </r>
    <phoneticPr fontId="3"/>
  </si>
  <si>
    <t>3)日々回送</t>
    <phoneticPr fontId="10"/>
  </si>
  <si>
    <t>　による運搬</t>
    <phoneticPr fontId="3"/>
  </si>
  <si>
    <t>トラッククレーン</t>
  </si>
  <si>
    <t>労働者延人員</t>
  </si>
  <si>
    <t>技術事務関係社員等従業員延人員</t>
  </si>
  <si>
    <t>Ｃ警備</t>
  </si>
  <si>
    <t>Ｄ技術</t>
  </si>
  <si>
    <t>（測量）</t>
  </si>
  <si>
    <t>（交通整理）</t>
  </si>
  <si>
    <t>（品質管理）</t>
  </si>
  <si>
    <t>工事区域内全般の安全管理上の監視、あるいは連絡等に要した費用（稼働日の保安要員等の費用を含む）</t>
    <rPh sb="2" eb="3">
      <t>ク</t>
    </rPh>
    <rPh sb="31" eb="34">
      <t>カドウビ</t>
    </rPh>
    <rPh sb="35" eb="37">
      <t>ホアン</t>
    </rPh>
    <rPh sb="37" eb="39">
      <t>ヨウイン</t>
    </rPh>
    <rPh sb="39" eb="40">
      <t>ナド</t>
    </rPh>
    <rPh sb="41" eb="43">
      <t>ヒヨウ</t>
    </rPh>
    <rPh sb="44" eb="45">
      <t>フク</t>
    </rPh>
    <phoneticPr fontId="3"/>
  </si>
  <si>
    <t>9：都道府県・政令指定都市(市町村等)</t>
    <rPh sb="2" eb="6">
      <t>トドウフケン</t>
    </rPh>
    <rPh sb="14" eb="15">
      <t>シ</t>
    </rPh>
    <rPh sb="15" eb="16">
      <t>マチ</t>
    </rPh>
    <rPh sb="16" eb="17">
      <t>ソン</t>
    </rPh>
    <rPh sb="17" eb="18">
      <t>ナド</t>
    </rPh>
    <phoneticPr fontId="3"/>
  </si>
  <si>
    <t>確認番号</t>
    <rPh sb="0" eb="2">
      <t>カクニン</t>
    </rPh>
    <rPh sb="2" eb="4">
      <t>バンゴウ</t>
    </rPh>
    <phoneticPr fontId="3"/>
  </si>
  <si>
    <t>事務所名</t>
    <rPh sb="0" eb="3">
      <t>ジムショ</t>
    </rPh>
    <rPh sb="3" eb="4">
      <t>メイ</t>
    </rPh>
    <phoneticPr fontId="2"/>
  </si>
  <si>
    <t>現場内小運搬（内分解組立費）</t>
    <rPh sb="0" eb="2">
      <t>ゲンバ</t>
    </rPh>
    <rPh sb="2" eb="3">
      <t>ナイ</t>
    </rPh>
    <rPh sb="3" eb="4">
      <t>ショウ</t>
    </rPh>
    <rPh sb="4" eb="6">
      <t>ウンパン</t>
    </rPh>
    <rPh sb="7" eb="8">
      <t>ウチ</t>
    </rPh>
    <rPh sb="8" eb="10">
      <t>ブンカイ</t>
    </rPh>
    <rPh sb="10" eb="12">
      <t>クミタテ</t>
    </rPh>
    <rPh sb="12" eb="13">
      <t>ヒ</t>
    </rPh>
    <phoneticPr fontId="3"/>
  </si>
  <si>
    <t>建設,農水,都市,NEXCO</t>
    <rPh sb="0" eb="2">
      <t>ケンセツ</t>
    </rPh>
    <rPh sb="3" eb="5">
      <t>ノウスイ</t>
    </rPh>
    <rPh sb="6" eb="8">
      <t>トシ</t>
    </rPh>
    <phoneticPr fontId="3"/>
  </si>
  <si>
    <t>建設,航空,都市,NEXCO</t>
    <rPh sb="0" eb="2">
      <t>ケンセツ</t>
    </rPh>
    <rPh sb="3" eb="5">
      <t>コウクウ</t>
    </rPh>
    <rPh sb="6" eb="8">
      <t>トシ</t>
    </rPh>
    <phoneticPr fontId="3"/>
  </si>
  <si>
    <t>質量20ｔ以上の建設機械の運搬（自走、日々回送及び現場内小運搬）</t>
    <rPh sb="13" eb="15">
      <t>ウンパン</t>
    </rPh>
    <phoneticPr fontId="3"/>
  </si>
  <si>
    <t>C票</t>
    <rPh sb="1" eb="2">
      <t>ピョウ</t>
    </rPh>
    <phoneticPr fontId="3"/>
  </si>
  <si>
    <t>　確認後、確認欄に○印を記入してください。</t>
    <rPh sb="1" eb="3">
      <t>カクニン</t>
    </rPh>
    <rPh sb="3" eb="4">
      <t>ゴ</t>
    </rPh>
    <rPh sb="5" eb="7">
      <t>カクニン</t>
    </rPh>
    <rPh sb="7" eb="8">
      <t>ラン</t>
    </rPh>
    <rPh sb="10" eb="11">
      <t>シルシ</t>
    </rPh>
    <rPh sb="12" eb="14">
      <t>キニュウ</t>
    </rPh>
    <phoneticPr fontId="3"/>
  </si>
  <si>
    <t>発注者</t>
    <rPh sb="0" eb="3">
      <t>ハッチュウシャ</t>
    </rPh>
    <phoneticPr fontId="3"/>
  </si>
  <si>
    <t>　チェックリスト提出手順及び提出期限</t>
    <phoneticPr fontId="3"/>
  </si>
  <si>
    <t>共通仮設費積算対象金額</t>
    <rPh sb="0" eb="2">
      <t>キョウツウ</t>
    </rPh>
    <rPh sb="2" eb="5">
      <t>カセツヒ</t>
    </rPh>
    <rPh sb="5" eb="7">
      <t>セキサン</t>
    </rPh>
    <rPh sb="7" eb="9">
      <t>タイショウ</t>
    </rPh>
    <rPh sb="9" eb="11">
      <t>キンガク</t>
    </rPh>
    <phoneticPr fontId="3"/>
  </si>
  <si>
    <t>共通仮設費の対象額に含めない費用内訳</t>
    <rPh sb="0" eb="2">
      <t>キョウツウ</t>
    </rPh>
    <rPh sb="2" eb="5">
      <t>カセツヒ</t>
    </rPh>
    <rPh sb="6" eb="9">
      <t>タイショウガク</t>
    </rPh>
    <rPh sb="10" eb="11">
      <t>フク</t>
    </rPh>
    <rPh sb="14" eb="16">
      <t>ヒヨウ</t>
    </rPh>
    <rPh sb="16" eb="18">
      <t>ウチワケ</t>
    </rPh>
    <phoneticPr fontId="3"/>
  </si>
  <si>
    <t>工事価格</t>
    <rPh sb="0" eb="2">
      <t>コウジ</t>
    </rPh>
    <rPh sb="2" eb="4">
      <t>カカク</t>
    </rPh>
    <phoneticPr fontId="3"/>
  </si>
  <si>
    <t>材料費</t>
    <rPh sb="0" eb="3">
      <t>ザイリョウヒ</t>
    </rPh>
    <phoneticPr fontId="3"/>
  </si>
  <si>
    <t>労務費</t>
    <rPh sb="0" eb="3">
      <t>ロウムヒ</t>
    </rPh>
    <phoneticPr fontId="3"/>
  </si>
  <si>
    <t>機械器具等損料</t>
    <rPh sb="0" eb="2">
      <t>キカイ</t>
    </rPh>
    <rPh sb="2" eb="4">
      <t>キグ</t>
    </rPh>
    <rPh sb="4" eb="5">
      <t>トウ</t>
    </rPh>
    <rPh sb="5" eb="7">
      <t>ソンリョウ</t>
    </rPh>
    <phoneticPr fontId="3"/>
  </si>
  <si>
    <t>Ｆ組(株)
　◎◎　四郎　　印</t>
    <rPh sb="1" eb="2">
      <t>グミ</t>
    </rPh>
    <rPh sb="2" eb="5">
      <t>カブ</t>
    </rPh>
    <rPh sb="10" eb="12">
      <t>シロウ</t>
    </rPh>
    <rPh sb="14" eb="15">
      <t>イン</t>
    </rPh>
    <phoneticPr fontId="3"/>
  </si>
  <si>
    <t>下記の通り諸経費動向調査票を提出いたします。</t>
    <rPh sb="0" eb="2">
      <t>カキ</t>
    </rPh>
    <rPh sb="3" eb="4">
      <t>トオ</t>
    </rPh>
    <rPh sb="5" eb="8">
      <t>ショケイヒ</t>
    </rPh>
    <rPh sb="8" eb="10">
      <t>ドウコウ</t>
    </rPh>
    <rPh sb="10" eb="13">
      <t>チョウサヒョウ</t>
    </rPh>
    <rPh sb="14" eb="16">
      <t>テイシュツ</t>
    </rPh>
    <phoneticPr fontId="3"/>
  </si>
  <si>
    <t>（一次下請から元請への提出・受領）</t>
    <rPh sb="1" eb="3">
      <t>イチジ</t>
    </rPh>
    <rPh sb="3" eb="5">
      <t>シタウ</t>
    </rPh>
    <rPh sb="7" eb="9">
      <t>モトウケ</t>
    </rPh>
    <rPh sb="11" eb="13">
      <t>テイシュツ</t>
    </rPh>
    <rPh sb="14" eb="16">
      <t>ジュリョウ</t>
    </rPh>
    <phoneticPr fontId="3"/>
  </si>
  <si>
    <t>　○○建設(株)　様　</t>
    <rPh sb="3" eb="5">
      <t>ケンセツ</t>
    </rPh>
    <rPh sb="6" eb="7">
      <t>カブ</t>
    </rPh>
    <rPh sb="9" eb="10">
      <t>サマ</t>
    </rPh>
    <phoneticPr fontId="3"/>
  </si>
  <si>
    <t>『社員等従業員給料手当』の金額を源泉徴収票（又は健康保険・厚生年金保険被保険者報酬月額算定基礎届）で確認する。
◆参考
【源泉徴収票】
　支払金額÷12ヶ月 ×従事月数
【健康保険・厚生年金】
　標準報酬月額×従事月数
　標準報酬月額＝月額保険料÷保険料率</t>
    <rPh sb="1" eb="3">
      <t>シャイン</t>
    </rPh>
    <rPh sb="3" eb="4">
      <t>トウ</t>
    </rPh>
    <rPh sb="4" eb="7">
      <t>ジュウギョウイン</t>
    </rPh>
    <rPh sb="7" eb="9">
      <t>キュウリョウ</t>
    </rPh>
    <rPh sb="9" eb="11">
      <t>テアテ</t>
    </rPh>
    <rPh sb="13" eb="15">
      <t>キンガク</t>
    </rPh>
    <rPh sb="16" eb="18">
      <t>ゲンセン</t>
    </rPh>
    <rPh sb="18" eb="20">
      <t>チョウシュウ</t>
    </rPh>
    <rPh sb="20" eb="21">
      <t>ヒョウ</t>
    </rPh>
    <rPh sb="22" eb="23">
      <t>マタ</t>
    </rPh>
    <rPh sb="24" eb="26">
      <t>ケンコウ</t>
    </rPh>
    <rPh sb="26" eb="28">
      <t>ホケン</t>
    </rPh>
    <rPh sb="29" eb="31">
      <t>コウセイ</t>
    </rPh>
    <rPh sb="31" eb="33">
      <t>ネンキン</t>
    </rPh>
    <rPh sb="33" eb="35">
      <t>ホケン</t>
    </rPh>
    <rPh sb="35" eb="36">
      <t>ヒ</t>
    </rPh>
    <rPh sb="36" eb="38">
      <t>ホケン</t>
    </rPh>
    <rPh sb="38" eb="39">
      <t>シャ</t>
    </rPh>
    <rPh sb="39" eb="41">
      <t>ホウシュウ</t>
    </rPh>
    <rPh sb="41" eb="43">
      <t>ゲツガク</t>
    </rPh>
    <rPh sb="43" eb="45">
      <t>サンテイ</t>
    </rPh>
    <rPh sb="45" eb="47">
      <t>キソ</t>
    </rPh>
    <rPh sb="47" eb="48">
      <t>トド</t>
    </rPh>
    <rPh sb="50" eb="52">
      <t>カクニン</t>
    </rPh>
    <rPh sb="61" eb="63">
      <t>ゲンセン</t>
    </rPh>
    <rPh sb="63" eb="66">
      <t>チョウシュウヒョウ</t>
    </rPh>
    <rPh sb="69" eb="71">
      <t>シハラ</t>
    </rPh>
    <rPh sb="71" eb="73">
      <t>キンガク</t>
    </rPh>
    <rPh sb="77" eb="78">
      <t>ゲツ</t>
    </rPh>
    <rPh sb="80" eb="82">
      <t>ジュウジ</t>
    </rPh>
    <rPh sb="82" eb="84">
      <t>ツキスウ</t>
    </rPh>
    <rPh sb="86" eb="88">
      <t>ケンコウ</t>
    </rPh>
    <rPh sb="91" eb="93">
      <t>コウセイ</t>
    </rPh>
    <rPh sb="93" eb="95">
      <t>ネンキン</t>
    </rPh>
    <rPh sb="105" eb="107">
      <t>ジュウジ</t>
    </rPh>
    <rPh sb="107" eb="109">
      <t>ツキスウ</t>
    </rPh>
    <rPh sb="118" eb="120">
      <t>ゲツガク</t>
    </rPh>
    <rPh sb="120" eb="123">
      <t>ホケンリョウ</t>
    </rPh>
    <rPh sb="124" eb="127">
      <t>ホケンリョウ</t>
    </rPh>
    <rPh sb="127" eb="128">
      <t>リツ</t>
    </rPh>
    <phoneticPr fontId="3"/>
  </si>
  <si>
    <t>公共工事の請負工事費の算定にあたっては、土木工事標準積算基準書等（以下、積算基準書という）</t>
    <phoneticPr fontId="3"/>
  </si>
  <si>
    <t>7</t>
    <phoneticPr fontId="2"/>
  </si>
  <si>
    <t>工事請負者選定の工事種別</t>
    <rPh sb="0" eb="2">
      <t>コウジ</t>
    </rPh>
    <rPh sb="2" eb="4">
      <t>ウケオイ</t>
    </rPh>
    <rPh sb="4" eb="5">
      <t>シャ</t>
    </rPh>
    <rPh sb="5" eb="7">
      <t>センテイ</t>
    </rPh>
    <rPh sb="8" eb="10">
      <t>コウジ</t>
    </rPh>
    <rPh sb="10" eb="12">
      <t>シュベツ</t>
    </rPh>
    <phoneticPr fontId="3"/>
  </si>
  <si>
    <t>一般土木</t>
  </si>
  <si>
    <t>「その他」の場合の記入欄</t>
    <rPh sb="3" eb="4">
      <t>タ</t>
    </rPh>
    <rPh sb="6" eb="8">
      <t>バアイ</t>
    </rPh>
    <rPh sb="9" eb="12">
      <t>キニュウラン</t>
    </rPh>
    <phoneticPr fontId="3"/>
  </si>
  <si>
    <t>当初工事請負金額（消費税込）</t>
    <rPh sb="0" eb="2">
      <t>トウショ</t>
    </rPh>
    <rPh sb="2" eb="4">
      <t>コウジ</t>
    </rPh>
    <rPh sb="4" eb="6">
      <t>ウケオイ</t>
    </rPh>
    <rPh sb="6" eb="8">
      <t>キンガク</t>
    </rPh>
    <rPh sb="9" eb="12">
      <t>ショウヒゼイ</t>
    </rPh>
    <rPh sb="12" eb="13">
      <t>コ</t>
    </rPh>
    <phoneticPr fontId="3"/>
  </si>
  <si>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3"/>
  </si>
  <si>
    <t>当初積算工事価格</t>
    <rPh sb="0" eb="2">
      <t>トウショ</t>
    </rPh>
    <rPh sb="2" eb="4">
      <t>セキサン</t>
    </rPh>
    <rPh sb="4" eb="6">
      <t>コウジ</t>
    </rPh>
    <rPh sb="6" eb="8">
      <t>カカク</t>
    </rPh>
    <phoneticPr fontId="3"/>
  </si>
  <si>
    <t>14,16,23</t>
    <phoneticPr fontId="3"/>
  </si>
  <si>
    <t>15,16,24</t>
    <phoneticPr fontId="3"/>
  </si>
  <si>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3"/>
  </si>
  <si>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3"/>
  </si>
  <si>
    <t>35％を超えるもの</t>
    <rPh sb="4" eb="5">
      <t>コ</t>
    </rPh>
    <phoneticPr fontId="3"/>
  </si>
  <si>
    <t>契約工期(当初）</t>
    <rPh sb="0" eb="2">
      <t>ケイヤク</t>
    </rPh>
    <rPh sb="2" eb="4">
      <t>コウキ</t>
    </rPh>
    <rPh sb="5" eb="7">
      <t>トウショ</t>
    </rPh>
    <phoneticPr fontId="3"/>
  </si>
  <si>
    <t>技術職員</t>
  </si>
  <si>
    <t>事務職員</t>
  </si>
  <si>
    <t>土木係</t>
  </si>
  <si>
    <t>事務係</t>
  </si>
  <si>
    <t>基礎・土工</t>
  </si>
  <si>
    <t>事務全般</t>
  </si>
  <si>
    <t>め</t>
  </si>
  <si>
    <t>検討内容</t>
  </si>
  <si>
    <t>金額単位：千円</t>
  </si>
  <si>
    <t>募集・解散費</t>
  </si>
  <si>
    <t>慰安・娯楽・厚生費</t>
  </si>
  <si>
    <t>作業被服費</t>
  </si>
  <si>
    <t>労働者の食事補助、交通費の支給　     ＊マイクロバス等の送迎は、共通仮設費の営繕費(労働者送迎費)に記入</t>
  </si>
  <si>
    <t>災害時負担費用</t>
  </si>
  <si>
    <t>労災保険料</t>
  </si>
  <si>
    <t>雇用保険料</t>
  </si>
  <si>
    <t>項目</t>
  </si>
  <si>
    <t>内容</t>
  </si>
  <si>
    <t>排砂管、トレミー管等</t>
  </si>
  <si>
    <t>設計書コード</t>
    <rPh sb="0" eb="3">
      <t>セッケイショ</t>
    </rPh>
    <phoneticPr fontId="3"/>
  </si>
  <si>
    <t>一般管理費等</t>
    <rPh sb="0" eb="2">
      <t>イッパン</t>
    </rPh>
    <rPh sb="2" eb="5">
      <t>カンリヒ</t>
    </rPh>
    <rPh sb="5" eb="6">
      <t>トウ</t>
    </rPh>
    <phoneticPr fontId="3"/>
  </si>
  <si>
    <t>されているものである。</t>
    <phoneticPr fontId="3"/>
  </si>
  <si>
    <t>共通仮設費積算対象金額（自動計算値）</t>
    <rPh sb="0" eb="2">
      <t>キョウツウ</t>
    </rPh>
    <rPh sb="2" eb="5">
      <t>カセツヒ</t>
    </rPh>
    <rPh sb="5" eb="7">
      <t>セキサン</t>
    </rPh>
    <rPh sb="7" eb="9">
      <t>タイショウ</t>
    </rPh>
    <rPh sb="9" eb="11">
      <t>キンガク</t>
    </rPh>
    <rPh sb="12" eb="14">
      <t>ジドウ</t>
    </rPh>
    <rPh sb="14" eb="17">
      <t>ケイサンチ</t>
    </rPh>
    <phoneticPr fontId="3"/>
  </si>
  <si>
    <t>管理費区分別費用</t>
    <rPh sb="0" eb="3">
      <t>カンリヒ</t>
    </rPh>
    <rPh sb="3" eb="5">
      <t>クブン</t>
    </rPh>
    <rPh sb="5" eb="6">
      <t>ベツ</t>
    </rPh>
    <rPh sb="6" eb="8">
      <t>ヒヨウ</t>
    </rPh>
    <phoneticPr fontId="3"/>
  </si>
  <si>
    <t>管理費区分を設定した費用がある場合は、入力漏れとなっていないか確認する</t>
    <rPh sb="0" eb="3">
      <t>カンリヒ</t>
    </rPh>
    <rPh sb="3" eb="5">
      <t>クブン</t>
    </rPh>
    <rPh sb="6" eb="8">
      <t>セッテイ</t>
    </rPh>
    <rPh sb="10" eb="12">
      <t>ヒヨウ</t>
    </rPh>
    <rPh sb="15" eb="17">
      <t>バアイ</t>
    </rPh>
    <rPh sb="19" eb="21">
      <t>ニュウリョク</t>
    </rPh>
    <rPh sb="21" eb="22">
      <t>モ</t>
    </rPh>
    <rPh sb="31" eb="33">
      <t>カクニン</t>
    </rPh>
    <phoneticPr fontId="3"/>
  </si>
  <si>
    <t>運搬費
　建設機械Ⅱ</t>
    <rPh sb="0" eb="3">
      <t>ウンパンヒ</t>
    </rPh>
    <rPh sb="5" eb="7">
      <t>ケンセツ</t>
    </rPh>
    <rPh sb="7" eb="9">
      <t>キカイ</t>
    </rPh>
    <phoneticPr fontId="3"/>
  </si>
  <si>
    <t>未入力（※印）・エラー箇所（Ｅ）がないか確認する
※契約上の工事一時中止が発生した場合のみ
　　対象</t>
    <rPh sb="0" eb="3">
      <t>ミニュウリョク</t>
    </rPh>
    <rPh sb="5" eb="6">
      <t>イン</t>
    </rPh>
    <rPh sb="11" eb="13">
      <t>カショ</t>
    </rPh>
    <rPh sb="20" eb="22">
      <t>カクニン</t>
    </rPh>
    <rPh sb="26" eb="28">
      <t>ケイヤク</t>
    </rPh>
    <rPh sb="28" eb="29">
      <t>ジョウ</t>
    </rPh>
    <rPh sb="37" eb="39">
      <t>ハッセイ</t>
    </rPh>
    <phoneticPr fontId="3"/>
  </si>
  <si>
    <t>施工地域</t>
    <rPh sb="0" eb="2">
      <t>セコウ</t>
    </rPh>
    <rPh sb="2" eb="4">
      <t>チイキ</t>
    </rPh>
    <phoneticPr fontId="3"/>
  </si>
  <si>
    <t>数式</t>
    <rPh sb="0" eb="2">
      <t>スウシキ</t>
    </rPh>
    <phoneticPr fontId="3"/>
  </si>
  <si>
    <t>な調査であり、適正な諸経費率を決定する上でデータの信頼性の確保が重要である。</t>
    <phoneticPr fontId="3"/>
  </si>
  <si>
    <t>本チェックリストは、調査データの信頼性向上を目的に、これまでの調査状況を踏まえ、間違い易い内容</t>
    <phoneticPr fontId="3"/>
  </si>
  <si>
    <t>や解析上重要な内容等についてチェックポイントを示したものである。</t>
    <phoneticPr fontId="3"/>
  </si>
  <si>
    <t>印刷物</t>
    <rPh sb="0" eb="3">
      <t>インサツブツ</t>
    </rPh>
    <phoneticPr fontId="3"/>
  </si>
  <si>
    <t>発注者
確認欄</t>
    <rPh sb="0" eb="3">
      <t>ハッチュウシャ</t>
    </rPh>
    <rPh sb="4" eb="5">
      <t>アキラ</t>
    </rPh>
    <rPh sb="5" eb="6">
      <t>シノブ</t>
    </rPh>
    <rPh sb="6" eb="7">
      <t>ラン</t>
    </rPh>
    <phoneticPr fontId="3"/>
  </si>
  <si>
    <t>元請者
確認欄</t>
    <rPh sb="0" eb="2">
      <t>モトウケ</t>
    </rPh>
    <rPh sb="2" eb="3">
      <t>シャ</t>
    </rPh>
    <rPh sb="4" eb="5">
      <t>アキラ</t>
    </rPh>
    <rPh sb="5" eb="6">
      <t>シノブ</t>
    </rPh>
    <rPh sb="6" eb="7">
      <t>ラン</t>
    </rPh>
    <phoneticPr fontId="3"/>
  </si>
  <si>
    <t>外注経費(外注一般管理費等)</t>
    <rPh sb="0" eb="2">
      <t>ガイチュウ</t>
    </rPh>
    <rPh sb="2" eb="4">
      <t>ケイヒ</t>
    </rPh>
    <phoneticPr fontId="3"/>
  </si>
  <si>
    <t>A：機器材等の搬入搬出並びに現場内小運搬の費用</t>
    <phoneticPr fontId="10"/>
  </si>
  <si>
    <t>質量20ｔ以上の建設機械の貨物自動車等による運搬</t>
    <rPh sb="13" eb="15">
      <t>カモツ</t>
    </rPh>
    <rPh sb="15" eb="18">
      <t>ジドウシャ</t>
    </rPh>
    <rPh sb="18" eb="19">
      <t>トウ</t>
    </rPh>
    <phoneticPr fontId="3"/>
  </si>
  <si>
    <r>
      <t>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20" eb="22">
      <t>トクシュ</t>
    </rPh>
    <rPh sb="23" eb="25">
      <t>ゲンバ</t>
    </rPh>
    <rPh sb="25" eb="27">
      <t>ジョウケン</t>
    </rPh>
    <rPh sb="27" eb="28">
      <t>トウ</t>
    </rPh>
    <rPh sb="31" eb="33">
      <t>ブンカイ</t>
    </rPh>
    <rPh sb="34" eb="36">
      <t>クミタテ</t>
    </rPh>
    <rPh sb="37" eb="39">
      <t>ヒツヨウ</t>
    </rPh>
    <rPh sb="42" eb="44">
      <t>バアイ</t>
    </rPh>
    <rPh sb="45" eb="47">
      <t>ブンカイ</t>
    </rPh>
    <rPh sb="48" eb="50">
      <t>クミタテ</t>
    </rPh>
    <rPh sb="50" eb="51">
      <t>ヒ</t>
    </rPh>
    <phoneticPr fontId="3"/>
  </si>
  <si>
    <t>　管理費区分１ ： 共通仮設費のみ非対象
　管理費区分２ ： 工場管理費・一般管理費の対象
　管理費区分５ ： 一般管理費等対象
　管理費区分７ ： 間接労務費対象労務費
　管理費区分９ ： 率計算の非対象
　管理費区分Ｔ ： 処分費等の対象にする                                                                     　※金額は千円単位で入力してください。</t>
    <rPh sb="1" eb="4">
      <t>カンリヒ</t>
    </rPh>
    <rPh sb="4" eb="6">
      <t>クブン</t>
    </rPh>
    <rPh sb="10" eb="12">
      <t>キョウツウ</t>
    </rPh>
    <rPh sb="12" eb="15">
      <t>カセツヒ</t>
    </rPh>
    <rPh sb="17" eb="20">
      <t>ヒタイショウ</t>
    </rPh>
    <rPh sb="22" eb="25">
      <t>カンリヒ</t>
    </rPh>
    <rPh sb="25" eb="27">
      <t>クブン</t>
    </rPh>
    <rPh sb="31" eb="33">
      <t>コウジョウ</t>
    </rPh>
    <rPh sb="33" eb="36">
      <t>カンリヒ</t>
    </rPh>
    <rPh sb="37" eb="39">
      <t>イッパン</t>
    </rPh>
    <rPh sb="39" eb="42">
      <t>カンリヒ</t>
    </rPh>
    <rPh sb="43" eb="45">
      <t>タイショウ</t>
    </rPh>
    <rPh sb="61" eb="62">
      <t>トウ</t>
    </rPh>
    <rPh sb="75" eb="77">
      <t>カンセツ</t>
    </rPh>
    <rPh sb="77" eb="80">
      <t>ロウムヒ</t>
    </rPh>
    <rPh sb="82" eb="85">
      <t>ロウムヒ</t>
    </rPh>
    <rPh sb="96" eb="97">
      <t>リツ</t>
    </rPh>
    <rPh sb="97" eb="99">
      <t>ケイサン</t>
    </rPh>
    <rPh sb="100" eb="101">
      <t>ヒ</t>
    </rPh>
    <rPh sb="101" eb="103">
      <t>タイショウ</t>
    </rPh>
    <rPh sb="114" eb="117">
      <t>ショブンヒ</t>
    </rPh>
    <rPh sb="117" eb="118">
      <t>トウ</t>
    </rPh>
    <rPh sb="119" eb="121">
      <t>タイショウ</t>
    </rPh>
    <phoneticPr fontId="2"/>
  </si>
  <si>
    <r>
      <t>機器間接費の積算計上がある場合</t>
    </r>
    <r>
      <rPr>
        <sz val="9"/>
        <rFont val="ＭＳ Ｐ明朝"/>
        <family val="1"/>
        <charset val="128"/>
      </rPr>
      <t xml:space="preserve">
・工事施工にあたって、機器の製作工場等から派遣される技術者等に対する製作工場等にかかる間接費や機器の調達、機器の施工現場での管理に要した費用が正しく計上されているか確認する。</t>
    </r>
    <r>
      <rPr>
        <b/>
        <sz val="9"/>
        <rFont val="ＭＳ Ｐ明朝"/>
        <family val="1"/>
        <charset val="128"/>
      </rPr>
      <t xml:space="preserve">
</t>
    </r>
    <r>
      <rPr>
        <sz val="9"/>
        <rFont val="ＭＳ Ｐ明朝"/>
        <family val="1"/>
        <charset val="128"/>
      </rPr>
      <t>・積算計上があり、受注者側に計上がない場合は、直接工事費の労務費または機器単体費に含まれている可能性があるので確認し、修正する。</t>
    </r>
    <rPh sb="0" eb="2">
      <t>キキ</t>
    </rPh>
    <rPh sb="2" eb="4">
      <t>カンセツ</t>
    </rPh>
    <rPh sb="4" eb="5">
      <t>ヒ</t>
    </rPh>
    <rPh sb="6" eb="8">
      <t>セキサン</t>
    </rPh>
    <rPh sb="8" eb="10">
      <t>ケイジョウ</t>
    </rPh>
    <rPh sb="13" eb="15">
      <t>バアイ</t>
    </rPh>
    <rPh sb="37" eb="39">
      <t>ハケン</t>
    </rPh>
    <rPh sb="42" eb="44">
      <t>ギジュツ</t>
    </rPh>
    <rPh sb="44" eb="45">
      <t>シャ</t>
    </rPh>
    <rPh sb="45" eb="46">
      <t>トウ</t>
    </rPh>
    <rPh sb="47" eb="48">
      <t>タイ</t>
    </rPh>
    <rPh sb="50" eb="52">
      <t>セイサク</t>
    </rPh>
    <rPh sb="52" eb="54">
      <t>コウジョウ</t>
    </rPh>
    <rPh sb="54" eb="55">
      <t>トウ</t>
    </rPh>
    <rPh sb="59" eb="62">
      <t>カンセツヒ</t>
    </rPh>
    <rPh sb="63" eb="65">
      <t>キキ</t>
    </rPh>
    <rPh sb="66" eb="68">
      <t>チョウタツ</t>
    </rPh>
    <rPh sb="69" eb="71">
      <t>キキ</t>
    </rPh>
    <rPh sb="72" eb="74">
      <t>セコウ</t>
    </rPh>
    <rPh sb="74" eb="76">
      <t>ゲンバ</t>
    </rPh>
    <rPh sb="78" eb="80">
      <t>カンリ</t>
    </rPh>
    <rPh sb="81" eb="82">
      <t>ヨウ</t>
    </rPh>
    <rPh sb="84" eb="86">
      <t>ヒヨウ</t>
    </rPh>
    <rPh sb="87" eb="88">
      <t>タダ</t>
    </rPh>
    <rPh sb="90" eb="92">
      <t>ケイジョウ</t>
    </rPh>
    <rPh sb="98" eb="100">
      <t>カクニン</t>
    </rPh>
    <rPh sb="105" eb="107">
      <t>セキサン</t>
    </rPh>
    <rPh sb="107" eb="109">
      <t>ケイジョウ</t>
    </rPh>
    <rPh sb="113" eb="116">
      <t>ジュチュウシャ</t>
    </rPh>
    <rPh sb="116" eb="117">
      <t>ガワ</t>
    </rPh>
    <rPh sb="118" eb="120">
      <t>ケイジョウ</t>
    </rPh>
    <rPh sb="123" eb="125">
      <t>バアイ</t>
    </rPh>
    <rPh sb="127" eb="129">
      <t>チョクセツ</t>
    </rPh>
    <rPh sb="129" eb="131">
      <t>コウジ</t>
    </rPh>
    <rPh sb="131" eb="132">
      <t>ヒ</t>
    </rPh>
    <rPh sb="133" eb="136">
      <t>ロウムヒ</t>
    </rPh>
    <rPh sb="145" eb="146">
      <t>フク</t>
    </rPh>
    <rPh sb="151" eb="153">
      <t>カノウ</t>
    </rPh>
    <rPh sb="153" eb="154">
      <t>セイ</t>
    </rPh>
    <rPh sb="159" eb="161">
      <t>カクニン</t>
    </rPh>
    <rPh sb="163" eb="165">
      <t>シュウセイ</t>
    </rPh>
    <phoneticPr fontId="3"/>
  </si>
  <si>
    <t>-</t>
    <phoneticPr fontId="3"/>
  </si>
  <si>
    <t>・元請から一次下請への調査票配布は、「様式①」を使用（一次下請から二次下請へも同様、二次下請以降も同様）</t>
    <rPh sb="1" eb="3">
      <t>モトウケ</t>
    </rPh>
    <rPh sb="5" eb="7">
      <t>イチジ</t>
    </rPh>
    <rPh sb="7" eb="9">
      <t>シタウケ</t>
    </rPh>
    <rPh sb="11" eb="14">
      <t>チョウサヒョウ</t>
    </rPh>
    <rPh sb="14" eb="16">
      <t>ハイフ</t>
    </rPh>
    <rPh sb="19" eb="21">
      <t>ヨウシキ</t>
    </rPh>
    <rPh sb="24" eb="26">
      <t>シヨウ</t>
    </rPh>
    <rPh sb="27" eb="29">
      <t>イチジ</t>
    </rPh>
    <rPh sb="29" eb="31">
      <t>シタウ</t>
    </rPh>
    <rPh sb="33" eb="35">
      <t>ニジ</t>
    </rPh>
    <rPh sb="35" eb="37">
      <t>シタウケ</t>
    </rPh>
    <rPh sb="39" eb="41">
      <t>ドウヨウ</t>
    </rPh>
    <rPh sb="42" eb="44">
      <t>ニジ</t>
    </rPh>
    <rPh sb="44" eb="46">
      <t>シタウケ</t>
    </rPh>
    <rPh sb="46" eb="48">
      <t>イコウ</t>
    </rPh>
    <rPh sb="49" eb="51">
      <t>ドウヨウ</t>
    </rPh>
    <phoneticPr fontId="3"/>
  </si>
  <si>
    <t>・一次下請から元請への調査票提出は、「様式②」を使用（二次下請から一次下請へも同様、二次下請以降も同様）</t>
    <rPh sb="1" eb="3">
      <t>イチジ</t>
    </rPh>
    <rPh sb="3" eb="5">
      <t>シタウケ</t>
    </rPh>
    <rPh sb="7" eb="9">
      <t>モトウケ</t>
    </rPh>
    <rPh sb="11" eb="14">
      <t>チョウサヒョウ</t>
    </rPh>
    <rPh sb="14" eb="16">
      <t>テイシュツ</t>
    </rPh>
    <rPh sb="19" eb="21">
      <t>ヨウシキ</t>
    </rPh>
    <rPh sb="24" eb="26">
      <t>シヨウ</t>
    </rPh>
    <rPh sb="27" eb="29">
      <t>ニジ</t>
    </rPh>
    <rPh sb="29" eb="31">
      <t>シタウ</t>
    </rPh>
    <rPh sb="33" eb="35">
      <t>イチジ</t>
    </rPh>
    <rPh sb="35" eb="37">
      <t>シタウケ</t>
    </rPh>
    <rPh sb="39" eb="41">
      <t>ドウヨウ</t>
    </rPh>
    <phoneticPr fontId="3"/>
  </si>
  <si>
    <t>二次下請</t>
    <rPh sb="0" eb="2">
      <t>ニジ</t>
    </rPh>
    <rPh sb="2" eb="4">
      <t>シタウケ</t>
    </rPh>
    <phoneticPr fontId="3"/>
  </si>
  <si>
    <t>○○建設（株）</t>
    <rPh sb="2" eb="4">
      <t>ケンセツ</t>
    </rPh>
    <rPh sb="4" eb="7">
      <t>カブ</t>
    </rPh>
    <phoneticPr fontId="3"/>
  </si>
  <si>
    <t>配布・受領　：　様式①
提出・受領　：　様式②</t>
    <rPh sb="0" eb="2">
      <t>ハイフ</t>
    </rPh>
    <rPh sb="3" eb="5">
      <t>ジュリョウ</t>
    </rPh>
    <rPh sb="8" eb="10">
      <t>ヨウシキ</t>
    </rPh>
    <rPh sb="12" eb="14">
      <t>テイシュツ</t>
    </rPh>
    <rPh sb="15" eb="17">
      <t>ジュリョウ</t>
    </rPh>
    <rPh sb="20" eb="22">
      <t>ヨウシキ</t>
    </rPh>
    <phoneticPr fontId="3"/>
  </si>
  <si>
    <t>元請者
確認欄</t>
    <rPh sb="0" eb="2">
      <t>モトウケ</t>
    </rPh>
    <rPh sb="2" eb="3">
      <t>シャ</t>
    </rPh>
    <rPh sb="4" eb="6">
      <t>カクニン</t>
    </rPh>
    <rPh sb="6" eb="7">
      <t>ラン</t>
    </rPh>
    <phoneticPr fontId="3"/>
  </si>
  <si>
    <t>Ｆ組(株)</t>
    <rPh sb="1" eb="2">
      <t>クミ</t>
    </rPh>
    <phoneticPr fontId="3"/>
  </si>
  <si>
    <t>Ｇ工業(株)</t>
    <rPh sb="1" eb="3">
      <t>コウギョウ</t>
    </rPh>
    <phoneticPr fontId="3"/>
  </si>
  <si>
    <t>様式①</t>
    <rPh sb="0" eb="2">
      <t>ヨウシキ</t>
    </rPh>
    <phoneticPr fontId="3"/>
  </si>
  <si>
    <t>間接工事費等諸経費動向調査　配布・受領証明書</t>
    <rPh sb="0" eb="2">
      <t>カンセツ</t>
    </rPh>
    <rPh sb="2" eb="5">
      <t>コウジヒ</t>
    </rPh>
    <rPh sb="5" eb="6">
      <t>トウ</t>
    </rPh>
    <rPh sb="6" eb="9">
      <t>ショケイヒ</t>
    </rPh>
    <rPh sb="9" eb="11">
      <t>ドウコウ</t>
    </rPh>
    <rPh sb="11" eb="13">
      <t>チョウサ</t>
    </rPh>
    <rPh sb="14" eb="16">
      <t>ハイフ</t>
    </rPh>
    <rPh sb="17" eb="19">
      <t>ジュリョウ</t>
    </rPh>
    <rPh sb="19" eb="22">
      <t>ショウメイショ</t>
    </rPh>
    <phoneticPr fontId="3"/>
  </si>
  <si>
    <t>（元請から一次下請への配布・受領）</t>
    <rPh sb="1" eb="3">
      <t>モトウケ</t>
    </rPh>
    <rPh sb="5" eb="7">
      <t>イチジ</t>
    </rPh>
    <rPh sb="7" eb="9">
      <t>シタウ</t>
    </rPh>
    <rPh sb="11" eb="13">
      <t>ハイフ</t>
    </rPh>
    <rPh sb="14" eb="16">
      <t>ジュリョウ</t>
    </rPh>
    <phoneticPr fontId="3"/>
  </si>
  <si>
    <t>　Ａ建設(株)　様　</t>
    <rPh sb="2" eb="4">
      <t>ケンセツ</t>
    </rPh>
    <rPh sb="5" eb="6">
      <t>カブ</t>
    </rPh>
    <rPh sb="8" eb="9">
      <t>サマ</t>
    </rPh>
    <phoneticPr fontId="3"/>
  </si>
  <si>
    <t>○○建設(株)
　○○　太郎　　印</t>
    <rPh sb="2" eb="4">
      <t>ケンセツ</t>
    </rPh>
    <rPh sb="4" eb="7">
      <t>カブ</t>
    </rPh>
    <rPh sb="12" eb="14">
      <t>タロウ</t>
    </rPh>
    <rPh sb="16" eb="17">
      <t>イン</t>
    </rPh>
    <phoneticPr fontId="3"/>
  </si>
  <si>
    <t>下記の通り諸経費動向調査票を配布いたします。</t>
    <rPh sb="0" eb="2">
      <t>カキ</t>
    </rPh>
    <rPh sb="3" eb="4">
      <t>トオ</t>
    </rPh>
    <rPh sb="5" eb="8">
      <t>ショケイヒ</t>
    </rPh>
    <rPh sb="8" eb="10">
      <t>ドウコウ</t>
    </rPh>
    <rPh sb="10" eb="13">
      <t>チョウサヒョウ</t>
    </rPh>
    <rPh sb="14" eb="16">
      <t>ハイフ</t>
    </rPh>
    <phoneticPr fontId="3"/>
  </si>
  <si>
    <t>上記の諸経費動向調査票を受領いたしました。</t>
    <rPh sb="0" eb="2">
      <t>ジョウキ</t>
    </rPh>
    <rPh sb="3" eb="6">
      <t>ショケイヒ</t>
    </rPh>
    <rPh sb="6" eb="8">
      <t>ドウコウ</t>
    </rPh>
    <rPh sb="8" eb="11">
      <t>チョウサヒョウ</t>
    </rPh>
    <rPh sb="12" eb="14">
      <t>ジュリョウ</t>
    </rPh>
    <phoneticPr fontId="3"/>
  </si>
  <si>
    <t>　Ａ建設（株）</t>
    <rPh sb="2" eb="4">
      <t>ケンセツ</t>
    </rPh>
    <rPh sb="4" eb="7">
      <t>カブ</t>
    </rPh>
    <phoneticPr fontId="3"/>
  </si>
  <si>
    <t>　　△△　一郎　　印</t>
    <rPh sb="5" eb="7">
      <t>イチロウ</t>
    </rPh>
    <rPh sb="9" eb="10">
      <t>イン</t>
    </rPh>
    <phoneticPr fontId="3"/>
  </si>
  <si>
    <t>　　　　エラーでないことを確認する</t>
    <phoneticPr fontId="2"/>
  </si>
  <si>
    <t>-</t>
    <phoneticPr fontId="3"/>
  </si>
  <si>
    <t>鋼橋等工場製作費</t>
    <rPh sb="0" eb="2">
      <t>コウキョウ</t>
    </rPh>
    <rPh sb="2" eb="3">
      <t>トウ</t>
    </rPh>
    <rPh sb="3" eb="5">
      <t>コウジョウ</t>
    </rPh>
    <rPh sb="5" eb="8">
      <t>セイサクヒ</t>
    </rPh>
    <phoneticPr fontId="3"/>
  </si>
  <si>
    <t>※本記入例は、参考例を示したもので様式に規定はありません。</t>
    <phoneticPr fontId="3"/>
  </si>
  <si>
    <t xml:space="preserve">整理番号　：　　
工事名　　：    </t>
    <phoneticPr fontId="3"/>
  </si>
  <si>
    <t>平成 　 年 　 月 　 日</t>
    <phoneticPr fontId="3"/>
  </si>
  <si>
    <t>　</t>
    <phoneticPr fontId="3"/>
  </si>
  <si>
    <t>612：関東支社</t>
    <rPh sb="4" eb="6">
      <t>カントウ</t>
    </rPh>
    <rPh sb="6" eb="8">
      <t>シシャ</t>
    </rPh>
    <phoneticPr fontId="3"/>
  </si>
  <si>
    <t>【配布物】
　・下請者入力用マニュアル.doc
　・下請者入力票.xls</t>
    <rPh sb="8" eb="10">
      <t>シタウケ</t>
    </rPh>
    <rPh sb="10" eb="11">
      <t>シャ</t>
    </rPh>
    <rPh sb="11" eb="14">
      <t>ニュウリョクヨウ</t>
    </rPh>
    <rPh sb="26" eb="28">
      <t>シタウケ</t>
    </rPh>
    <rPh sb="28" eb="29">
      <t>シャ</t>
    </rPh>
    <rPh sb="29" eb="31">
      <t>ニュウリョク</t>
    </rPh>
    <rPh sb="31" eb="32">
      <t>ヒョウ</t>
    </rPh>
    <phoneticPr fontId="3"/>
  </si>
  <si>
    <t>【提出物】
　・下請者入力票.xls（二次下請分（自社分））</t>
    <rPh sb="1" eb="3">
      <t>テイシュツ</t>
    </rPh>
    <rPh sb="19" eb="21">
      <t>ニジ</t>
    </rPh>
    <rPh sb="21" eb="23">
      <t>シタウケ</t>
    </rPh>
    <rPh sb="23" eb="24">
      <t>ブン</t>
    </rPh>
    <rPh sb="25" eb="27">
      <t>ジシャ</t>
    </rPh>
    <rPh sb="27" eb="28">
      <t>ブン</t>
    </rPh>
    <phoneticPr fontId="3"/>
  </si>
  <si>
    <r>
      <t>発注者側の積算計上が</t>
    </r>
    <r>
      <rPr>
        <b/>
        <u/>
        <sz val="9"/>
        <rFont val="ＭＳ Ｐゴシック"/>
        <family val="3"/>
        <charset val="128"/>
      </rPr>
      <t>ない</t>
    </r>
    <r>
      <rPr>
        <b/>
        <sz val="9"/>
        <rFont val="ＭＳ Ｐゴシック"/>
        <family val="3"/>
        <charset val="128"/>
      </rPr>
      <t>場合</t>
    </r>
    <r>
      <rPr>
        <sz val="9"/>
        <rFont val="ＭＳ Ｐ明朝"/>
        <family val="1"/>
        <charset val="128"/>
      </rPr>
      <t xml:space="preserve">
受注者側の実績費用が0となっていることを確認する。0となっていない場合は、修正する。
（発注者側の積算計上がある場合のみ実績費用が発生する）</t>
    </r>
    <rPh sb="15" eb="18">
      <t>ジュチュウシャ</t>
    </rPh>
    <rPh sb="18" eb="19">
      <t>ガワ</t>
    </rPh>
    <rPh sb="20" eb="22">
      <t>ジッセキ</t>
    </rPh>
    <rPh sb="22" eb="24">
      <t>ヒヨウ</t>
    </rPh>
    <rPh sb="35" eb="37">
      <t>カクニン</t>
    </rPh>
    <rPh sb="48" eb="50">
      <t>バアイ</t>
    </rPh>
    <rPh sb="52" eb="54">
      <t>シュウセイ</t>
    </rPh>
    <rPh sb="59" eb="62">
      <t>ハッチュウシャ</t>
    </rPh>
    <rPh sb="62" eb="63">
      <t>ガワ</t>
    </rPh>
    <rPh sb="64" eb="66">
      <t>セキサン</t>
    </rPh>
    <rPh sb="66" eb="68">
      <t>ケイジョウ</t>
    </rPh>
    <rPh sb="71" eb="73">
      <t>バアイ</t>
    </rPh>
    <rPh sb="75" eb="77">
      <t>ジッセキ</t>
    </rPh>
    <rPh sb="77" eb="79">
      <t>ヒヨウ</t>
    </rPh>
    <rPh sb="80" eb="82">
      <t>ハッセイ</t>
    </rPh>
    <phoneticPr fontId="3"/>
  </si>
  <si>
    <t>-</t>
    <phoneticPr fontId="3"/>
  </si>
  <si>
    <t>-</t>
    <phoneticPr fontId="3"/>
  </si>
  <si>
    <t>-</t>
    <phoneticPr fontId="3"/>
  </si>
  <si>
    <t>目　　的</t>
    <rPh sb="0" eb="1">
      <t>メ</t>
    </rPh>
    <rPh sb="3" eb="4">
      <t>マト</t>
    </rPh>
    <phoneticPr fontId="3"/>
  </si>
  <si>
    <t>シート
番号</t>
    <rPh sb="4" eb="6">
      <t>バンゴウ</t>
    </rPh>
    <phoneticPr fontId="3"/>
  </si>
  <si>
    <t>チェックリストの適用</t>
    <rPh sb="8" eb="10">
      <t>テキヨウ</t>
    </rPh>
    <phoneticPr fontId="3"/>
  </si>
  <si>
    <t>調査票のチェックポイント</t>
    <rPh sb="0" eb="3">
      <t>チョウサヒョウ</t>
    </rPh>
    <phoneticPr fontId="3"/>
  </si>
  <si>
    <t>入力例（チェックポイント）</t>
    <rPh sb="0" eb="2">
      <t>ニュウリョク</t>
    </rPh>
    <rPh sb="2" eb="3">
      <t>レイ</t>
    </rPh>
    <phoneticPr fontId="3"/>
  </si>
  <si>
    <t>参考資料</t>
    <rPh sb="0" eb="2">
      <t>サンコウ</t>
    </rPh>
    <rPh sb="2" eb="4">
      <t>シリョウ</t>
    </rPh>
    <phoneticPr fontId="3"/>
  </si>
  <si>
    <t>未入力・エラーの確認</t>
    <rPh sb="0" eb="1">
      <t>ミ</t>
    </rPh>
    <rPh sb="1" eb="3">
      <t>ニュウリョク</t>
    </rPh>
    <rPh sb="8" eb="10">
      <t>カクニン</t>
    </rPh>
    <phoneticPr fontId="3"/>
  </si>
  <si>
    <t>金額等の確認</t>
    <rPh sb="0" eb="2">
      <t>キンガク</t>
    </rPh>
    <rPh sb="2" eb="3">
      <t>トウ</t>
    </rPh>
    <rPh sb="4" eb="6">
      <t>カクニン</t>
    </rPh>
    <phoneticPr fontId="3"/>
  </si>
  <si>
    <t>調査票配布・受領の確認</t>
    <phoneticPr fontId="3"/>
  </si>
  <si>
    <t>間接工事費等諸経費動向調査（配布・受領・提出）確認一覧表</t>
    <phoneticPr fontId="3"/>
  </si>
  <si>
    <t>項　　　　目</t>
    <rPh sb="0" eb="1">
      <t>コウ</t>
    </rPh>
    <rPh sb="5" eb="6">
      <t>メ</t>
    </rPh>
    <phoneticPr fontId="3"/>
  </si>
  <si>
    <t>入力内容の確認</t>
    <rPh sb="0" eb="2">
      <t>ニュウリョク</t>
    </rPh>
    <rPh sb="2" eb="4">
      <t>ナイヨウ</t>
    </rPh>
    <rPh sb="5" eb="7">
      <t>カクニン</t>
    </rPh>
    <phoneticPr fontId="3"/>
  </si>
  <si>
    <t>２．チェックリストの適用</t>
    <phoneticPr fontId="3"/>
  </si>
  <si>
    <t>建設以外</t>
    <rPh sb="0" eb="2">
      <t>ケンセツ</t>
    </rPh>
    <rPh sb="2" eb="4">
      <t>イガイ</t>
    </rPh>
    <phoneticPr fontId="3"/>
  </si>
  <si>
    <t>4.調査票配布・受領の確認</t>
    <phoneticPr fontId="3"/>
  </si>
  <si>
    <t>5.提出物の確認</t>
    <phoneticPr fontId="3"/>
  </si>
  <si>
    <t>6.入力内容の確認</t>
    <phoneticPr fontId="3"/>
  </si>
  <si>
    <t>　6-1.未入力・エラーの確認</t>
    <phoneticPr fontId="3"/>
  </si>
  <si>
    <t>　6-2.金額等の確認</t>
    <phoneticPr fontId="3"/>
  </si>
  <si>
    <t>7.入力例（チェックポイント）</t>
    <rPh sb="2" eb="4">
      <t>ニュウリョク</t>
    </rPh>
    <rPh sb="4" eb="5">
      <t>レイ</t>
    </rPh>
    <phoneticPr fontId="3"/>
  </si>
  <si>
    <t>4.提出物の確認</t>
    <phoneticPr fontId="3"/>
  </si>
  <si>
    <t>発注者調査票及び元請者調査票は、次項に示す「チェックリスト」により内容を確認する。</t>
    <rPh sb="8" eb="10">
      <t>モトウケ</t>
    </rPh>
    <rPh sb="10" eb="11">
      <t>シャ</t>
    </rPh>
    <phoneticPr fontId="3"/>
  </si>
  <si>
    <t>1：市街地</t>
  </si>
  <si>
    <t>4：上記以外の工事場所 （但し、空港制限区域内工事は除く）</t>
    <rPh sb="2" eb="4">
      <t>ジョウキ</t>
    </rPh>
    <rPh sb="4" eb="6">
      <t>イガイ</t>
    </rPh>
    <rPh sb="7" eb="9">
      <t>コウジ</t>
    </rPh>
    <rPh sb="9" eb="11">
      <t>バショ</t>
    </rPh>
    <rPh sb="13" eb="14">
      <t>タダ</t>
    </rPh>
    <rPh sb="16" eb="18">
      <t>クウコウ</t>
    </rPh>
    <rPh sb="18" eb="20">
      <t>セイゲン</t>
    </rPh>
    <rPh sb="20" eb="22">
      <t>クイキ</t>
    </rPh>
    <rPh sb="22" eb="23">
      <t>ナイ</t>
    </rPh>
    <rPh sb="23" eb="25">
      <t>コウジ</t>
    </rPh>
    <rPh sb="26" eb="27">
      <t>ノゾ</t>
    </rPh>
    <phoneticPr fontId="2"/>
  </si>
  <si>
    <t>5：空港制限区域内工事 翌朝、航空機の運行のために施設を解放する場所</t>
    <rPh sb="2" eb="4">
      <t>クウコウ</t>
    </rPh>
    <rPh sb="4" eb="6">
      <t>セイゲン</t>
    </rPh>
    <rPh sb="6" eb="9">
      <t>クイキナイ</t>
    </rPh>
    <rPh sb="9" eb="11">
      <t>コウジ</t>
    </rPh>
    <rPh sb="12" eb="14">
      <t>ヨクチョウ</t>
    </rPh>
    <rPh sb="15" eb="18">
      <t>コウクウキ</t>
    </rPh>
    <rPh sb="19" eb="21">
      <t>ウンコウ</t>
    </rPh>
    <rPh sb="25" eb="27">
      <t>シセツ</t>
    </rPh>
    <rPh sb="28" eb="30">
      <t>カイホウ</t>
    </rPh>
    <rPh sb="32" eb="34">
      <t>バショ</t>
    </rPh>
    <phoneticPr fontId="2"/>
  </si>
  <si>
    <t>101：共同溝等工事（１）</t>
  </si>
  <si>
    <t>1：一般道路</t>
  </si>
  <si>
    <t/>
  </si>
  <si>
    <t>1：国土交通省(建設)</t>
  </si>
  <si>
    <t>3：国土交通省(航空)</t>
  </si>
  <si>
    <t>4：農林水産省</t>
  </si>
  <si>
    <t>※</t>
  </si>
  <si>
    <t>所管名（１）</t>
  </si>
  <si>
    <t>所管名（２）</t>
  </si>
  <si>
    <t>4)現場内小運搬</t>
    <rPh sb="2" eb="4">
      <t>ゲンバ</t>
    </rPh>
    <rPh sb="4" eb="5">
      <t>ナイ</t>
    </rPh>
    <rPh sb="5" eb="6">
      <t>ショウ</t>
    </rPh>
    <rPh sb="6" eb="8">
      <t>ウンパン</t>
    </rPh>
    <phoneticPr fontId="3"/>
  </si>
  <si>
    <t>元請+元請外注</t>
    <rPh sb="0" eb="2">
      <t>モトウケ</t>
    </rPh>
    <rPh sb="3" eb="4">
      <t>モト</t>
    </rPh>
    <rPh sb="4" eb="5">
      <t>ウ</t>
    </rPh>
    <rPh sb="5" eb="7">
      <t>ガイチュウ</t>
    </rPh>
    <phoneticPr fontId="2"/>
  </si>
  <si>
    <t>機械器具等損料</t>
    <rPh sb="2" eb="3">
      <t>ウツワ</t>
    </rPh>
    <phoneticPr fontId="3"/>
  </si>
  <si>
    <t>貸与機械等現場修理・管理費(官貸与)</t>
    <rPh sb="14" eb="15">
      <t>カン</t>
    </rPh>
    <rPh sb="15" eb="17">
      <t>タイヨ</t>
    </rPh>
    <phoneticPr fontId="3"/>
  </si>
  <si>
    <t>処分費</t>
    <rPh sb="0" eb="3">
      <t>ショブンヒ</t>
    </rPh>
    <phoneticPr fontId="3"/>
  </si>
  <si>
    <t>上・下水道料金</t>
    <rPh sb="0" eb="1">
      <t>ジョウ</t>
    </rPh>
    <rPh sb="2" eb="5">
      <t>ゲスイドウ</t>
    </rPh>
    <rPh sb="5" eb="7">
      <t>リョウキン</t>
    </rPh>
    <phoneticPr fontId="3"/>
  </si>
  <si>
    <t>6.入力例（チェックポイント）</t>
    <rPh sb="2" eb="4">
      <t>ニュウリョク</t>
    </rPh>
    <rPh sb="4" eb="5">
      <t>レイ</t>
    </rPh>
    <phoneticPr fontId="3"/>
  </si>
  <si>
    <t>未入力・エラーの確認（入力不備例）</t>
    <rPh sb="0" eb="1">
      <t>ミ</t>
    </rPh>
    <rPh sb="1" eb="3">
      <t>ニュウリョク</t>
    </rPh>
    <rPh sb="8" eb="10">
      <t>カクニン</t>
    </rPh>
    <rPh sb="11" eb="13">
      <t>ニュウリョク</t>
    </rPh>
    <rPh sb="13" eb="15">
      <t>フビ</t>
    </rPh>
    <rPh sb="15" eb="16">
      <t>レイ</t>
    </rPh>
    <phoneticPr fontId="2"/>
  </si>
  <si>
    <t>金額等の確認（入力例）</t>
    <rPh sb="0" eb="2">
      <t>キンガク</t>
    </rPh>
    <rPh sb="2" eb="3">
      <t>トウ</t>
    </rPh>
    <rPh sb="4" eb="6">
      <t>カクニン</t>
    </rPh>
    <rPh sb="7" eb="9">
      <t>ニュウリョク</t>
    </rPh>
    <rPh sb="9" eb="10">
      <t>レイ</t>
    </rPh>
    <phoneticPr fontId="3"/>
  </si>
  <si>
    <t>　　　　　　　　　印</t>
    <rPh sb="9" eb="10">
      <t>イン</t>
    </rPh>
    <phoneticPr fontId="3"/>
  </si>
  <si>
    <t>　　　　　　　　　　印</t>
    <rPh sb="10" eb="11">
      <t>イン</t>
    </rPh>
    <phoneticPr fontId="3"/>
  </si>
  <si>
    <t>（　　　から　　　への提出・受領）</t>
    <rPh sb="11" eb="13">
      <t>テイシュツ</t>
    </rPh>
    <rPh sb="14" eb="16">
      <t>ジュリョウ</t>
    </rPh>
    <phoneticPr fontId="3"/>
  </si>
  <si>
    <t>【提出物】
　</t>
    <rPh sb="1" eb="3">
      <t>テイシュツ</t>
    </rPh>
    <phoneticPr fontId="3"/>
  </si>
  <si>
    <t>004：宮城県</t>
    <rPh sb="4" eb="6">
      <t>ミヤギ</t>
    </rPh>
    <rPh sb="6" eb="7">
      <t>ケン</t>
    </rPh>
    <phoneticPr fontId="3"/>
  </si>
  <si>
    <t>04：宮城県</t>
    <rPh sb="3" eb="6">
      <t>ミヤギケン</t>
    </rPh>
    <phoneticPr fontId="3"/>
  </si>
  <si>
    <t>気仙沼市○○番地</t>
    <rPh sb="0" eb="2">
      <t>ケセン</t>
    </rPh>
    <rPh sb="2" eb="3">
      <t>ヌマ</t>
    </rPh>
    <rPh sb="3" eb="4">
      <t>シ</t>
    </rPh>
    <rPh sb="6" eb="8">
      <t>バンチ</t>
    </rPh>
    <phoneticPr fontId="3"/>
  </si>
  <si>
    <t>堤体積55,000m3</t>
    <rPh sb="0" eb="1">
      <t>ツツミ</t>
    </rPh>
    <rPh sb="1" eb="3">
      <t>タイセキ</t>
    </rPh>
    <phoneticPr fontId="3"/>
  </si>
  <si>
    <t>タワークレーン、クローラクレーン、トランスファーカ、バッチャプラント、セメントサイロ</t>
    <phoneticPr fontId="3"/>
  </si>
  <si>
    <t>基礎掘削：60,000m3　転流工：約200m　コンクリート打設工：約65,000m3　基礎処理工：約2,000m　法面工：約5,000m2　仮設工：1式</t>
    <rPh sb="0" eb="2">
      <t>キソ</t>
    </rPh>
    <rPh sb="2" eb="4">
      <t>クッサク</t>
    </rPh>
    <rPh sb="14" eb="16">
      <t>テンリュウ</t>
    </rPh>
    <rPh sb="16" eb="17">
      <t>コウ</t>
    </rPh>
    <rPh sb="18" eb="19">
      <t>ヤク</t>
    </rPh>
    <rPh sb="30" eb="32">
      <t>ダセツ</t>
    </rPh>
    <rPh sb="32" eb="33">
      <t>コウ</t>
    </rPh>
    <rPh sb="34" eb="35">
      <t>ヤク</t>
    </rPh>
    <rPh sb="44" eb="46">
      <t>キソ</t>
    </rPh>
    <rPh sb="46" eb="48">
      <t>ショリ</t>
    </rPh>
    <rPh sb="48" eb="49">
      <t>コウ</t>
    </rPh>
    <rPh sb="50" eb="51">
      <t>ヤク</t>
    </rPh>
    <rPh sb="58" eb="60">
      <t>ノリメン</t>
    </rPh>
    <rPh sb="60" eb="61">
      <t>コウ</t>
    </rPh>
    <rPh sb="62" eb="63">
      <t>ヤク</t>
    </rPh>
    <rPh sb="71" eb="73">
      <t>カセツ</t>
    </rPh>
    <rPh sb="73" eb="74">
      <t>コウ</t>
    </rPh>
    <rPh sb="76" eb="77">
      <t>シキ</t>
    </rPh>
    <phoneticPr fontId="3"/>
  </si>
  <si>
    <t>　　　①元請担当者　　→　実施事務所等担当者　　　　　　　</t>
    <rPh sb="4" eb="5">
      <t>モト</t>
    </rPh>
    <rPh sb="5" eb="6">
      <t>ショウ</t>
    </rPh>
    <rPh sb="6" eb="8">
      <t>タントウ</t>
    </rPh>
    <rPh sb="8" eb="9">
      <t>シャ</t>
    </rPh>
    <rPh sb="13" eb="15">
      <t>ジッシ</t>
    </rPh>
    <rPh sb="15" eb="17">
      <t>ジム</t>
    </rPh>
    <rPh sb="18" eb="19">
      <t>トウ</t>
    </rPh>
    <phoneticPr fontId="3"/>
  </si>
  <si>
    <t>　　　②実施事務所等担当者　　→　各県補助ダム担当者</t>
    <rPh sb="4" eb="6">
      <t>ジッシ</t>
    </rPh>
    <rPh sb="6" eb="8">
      <t>ジム</t>
    </rPh>
    <rPh sb="9" eb="10">
      <t>トウ</t>
    </rPh>
    <rPh sb="17" eb="18">
      <t>カク</t>
    </rPh>
    <rPh sb="18" eb="19">
      <t>ケン</t>
    </rPh>
    <rPh sb="19" eb="21">
      <t>ホジョ</t>
    </rPh>
    <rPh sb="23" eb="26">
      <t>タントウシャ</t>
    </rPh>
    <phoneticPr fontId="3"/>
  </si>
  <si>
    <t>元請負業者</t>
    <phoneticPr fontId="5"/>
  </si>
  <si>
    <t>費 用</t>
    <phoneticPr fontId="5"/>
  </si>
  <si>
    <t>内 容</t>
    <phoneticPr fontId="3"/>
  </si>
  <si>
    <t>労働者の赴任手当                 　         
労働者の帰省旅費                   　       
労働者の解散手当</t>
    <phoneticPr fontId="5"/>
  </si>
  <si>
    <t>：Ａ</t>
    <phoneticPr fontId="28"/>
  </si>
  <si>
    <t>2)各チェック項目に対して調査票入力内容を確認し、確認欄に○印を記入する。</t>
    <rPh sb="2" eb="3">
      <t>カク</t>
    </rPh>
    <rPh sb="7" eb="9">
      <t>コウモク</t>
    </rPh>
    <rPh sb="10" eb="11">
      <t>タイ</t>
    </rPh>
    <rPh sb="13" eb="16">
      <t>チョウサヒョウ</t>
    </rPh>
    <rPh sb="16" eb="18">
      <t>ニュウリョク</t>
    </rPh>
    <rPh sb="18" eb="20">
      <t>ナイヨウ</t>
    </rPh>
    <rPh sb="21" eb="23">
      <t>カクニン</t>
    </rPh>
    <rPh sb="25" eb="27">
      <t>カクニン</t>
    </rPh>
    <rPh sb="27" eb="28">
      <t>ラン</t>
    </rPh>
    <rPh sb="30" eb="31">
      <t>シルシ</t>
    </rPh>
    <rPh sb="32" eb="34">
      <t>キニュウ</t>
    </rPh>
    <phoneticPr fontId="3"/>
  </si>
  <si>
    <t>3)上記確認内容に不備がある場合は、調査票の修正を行う。</t>
    <rPh sb="2" eb="4">
      <t>ジョウキ</t>
    </rPh>
    <rPh sb="4" eb="6">
      <t>カクニン</t>
    </rPh>
    <rPh sb="6" eb="8">
      <t>ナイヨウ</t>
    </rPh>
    <rPh sb="9" eb="11">
      <t>フビ</t>
    </rPh>
    <rPh sb="14" eb="16">
      <t>バアイ</t>
    </rPh>
    <rPh sb="18" eb="21">
      <t>チョウサヒョウ</t>
    </rPh>
    <rPh sb="22" eb="24">
      <t>シュウセイ</t>
    </rPh>
    <rPh sb="25" eb="26">
      <t>オコナ</t>
    </rPh>
    <phoneticPr fontId="3"/>
  </si>
  <si>
    <t>1)下請会社まで確実に調査票が配布され、下請会社から調査票が提出がされているかを確認し、</t>
    <rPh sb="2" eb="4">
      <t>シタウケ</t>
    </rPh>
    <rPh sb="4" eb="6">
      <t>ガイシャ</t>
    </rPh>
    <rPh sb="8" eb="10">
      <t>カクジツ</t>
    </rPh>
    <rPh sb="11" eb="14">
      <t>チョウサヒョウ</t>
    </rPh>
    <rPh sb="15" eb="17">
      <t>ハイフ</t>
    </rPh>
    <rPh sb="20" eb="22">
      <t>シタウケ</t>
    </rPh>
    <rPh sb="22" eb="24">
      <t>カイシャ</t>
    </rPh>
    <rPh sb="26" eb="29">
      <t>チョウサヒョウ</t>
    </rPh>
    <rPh sb="30" eb="32">
      <t>テイシュツ</t>
    </rPh>
    <rPh sb="40" eb="42">
      <t>カクニン</t>
    </rPh>
    <phoneticPr fontId="3"/>
  </si>
  <si>
    <t>敷鉄板①</t>
    <phoneticPr fontId="3"/>
  </si>
  <si>
    <r>
      <t>建設、港湾、航空、下水、農水、</t>
    </r>
    <r>
      <rPr>
        <sz val="7"/>
        <color indexed="17"/>
        <rFont val="ＭＳ Ｐゴシック"/>
        <family val="3"/>
        <charset val="128"/>
      </rPr>
      <t>高速、保全</t>
    </r>
    <rPh sb="0" eb="2">
      <t>ケンセツ</t>
    </rPh>
    <rPh sb="3" eb="5">
      <t>コウワン</t>
    </rPh>
    <rPh sb="6" eb="8">
      <t>コウクウ</t>
    </rPh>
    <rPh sb="9" eb="11">
      <t>ゲスイ</t>
    </rPh>
    <rPh sb="12" eb="14">
      <t>ノウスイ</t>
    </rPh>
    <rPh sb="15" eb="17">
      <t>コウソク</t>
    </rPh>
    <rPh sb="18" eb="20">
      <t>ホゼン</t>
    </rPh>
    <phoneticPr fontId="3"/>
  </si>
  <si>
    <t>8-1.保険料額表（参考）</t>
    <rPh sb="10" eb="12">
      <t>サンコウ</t>
    </rPh>
    <phoneticPr fontId="3"/>
  </si>
  <si>
    <t>保険料額表（参考）</t>
    <rPh sb="6" eb="8">
      <t>サンコウ</t>
    </rPh>
    <phoneticPr fontId="3"/>
  </si>
  <si>
    <t>敷鉄板②</t>
    <phoneticPr fontId="3"/>
  </si>
  <si>
    <t>敷鉄板③</t>
    <phoneticPr fontId="3"/>
  </si>
  <si>
    <t>敷鉄板④</t>
    <phoneticPr fontId="3"/>
  </si>
  <si>
    <t>橋梁等架設支保工</t>
    <phoneticPr fontId="3"/>
  </si>
  <si>
    <t>橋梁用架設タワー等</t>
    <phoneticPr fontId="3"/>
  </si>
  <si>
    <t>積み込み取り卸し費</t>
    <phoneticPr fontId="3"/>
  </si>
  <si>
    <t>管理費区分別費用について「細別名称」、「規格」、「単位」、「数量」、「金額」、「管理費区分」を入力してください。</t>
    <rPh sb="0" eb="3">
      <t>カンリヒ</t>
    </rPh>
    <rPh sb="3" eb="5">
      <t>クブン</t>
    </rPh>
    <rPh sb="5" eb="6">
      <t>ベツ</t>
    </rPh>
    <rPh sb="6" eb="8">
      <t>ヒヨウ</t>
    </rPh>
    <rPh sb="13" eb="15">
      <t>サイベツ</t>
    </rPh>
    <rPh sb="15" eb="17">
      <t>メイショウ</t>
    </rPh>
    <rPh sb="20" eb="22">
      <t>キカク</t>
    </rPh>
    <rPh sb="25" eb="27">
      <t>タンイ</t>
    </rPh>
    <rPh sb="30" eb="32">
      <t>スウリョウ</t>
    </rPh>
    <rPh sb="35" eb="37">
      <t>キンガク</t>
    </rPh>
    <rPh sb="40" eb="43">
      <t>カンリヒ</t>
    </rPh>
    <rPh sb="43" eb="45">
      <t>クブン</t>
    </rPh>
    <rPh sb="47" eb="49">
      <t>ニュウリョク</t>
    </rPh>
    <phoneticPr fontId="2"/>
  </si>
  <si>
    <t>凡例</t>
    <rPh sb="0" eb="2">
      <t>ハンレイ</t>
    </rPh>
    <phoneticPr fontId="2"/>
  </si>
  <si>
    <t>細別名称</t>
    <rPh sb="0" eb="2">
      <t>サイベツ</t>
    </rPh>
    <rPh sb="2" eb="4">
      <t>メイショウ</t>
    </rPh>
    <phoneticPr fontId="2"/>
  </si>
  <si>
    <t>規格</t>
    <rPh sb="0" eb="2">
      <t>キカク</t>
    </rPh>
    <phoneticPr fontId="2"/>
  </si>
  <si>
    <t>単位</t>
    <rPh sb="0" eb="2">
      <t>タンイ</t>
    </rPh>
    <phoneticPr fontId="2"/>
  </si>
  <si>
    <t>数量</t>
    <rPh sb="0" eb="2">
      <t>スウリョウ</t>
    </rPh>
    <phoneticPr fontId="2"/>
  </si>
  <si>
    <t>Ⅳ</t>
    <phoneticPr fontId="2"/>
  </si>
  <si>
    <t>以降のシートは入力例です</t>
    <rPh sb="0" eb="2">
      <t>イコウ</t>
    </rPh>
    <rPh sb="7" eb="9">
      <t>ニュウリョク</t>
    </rPh>
    <rPh sb="9" eb="10">
      <t>レイ</t>
    </rPh>
    <phoneticPr fontId="3"/>
  </si>
  <si>
    <t>8.参考資料</t>
    <rPh sb="2" eb="4">
      <t>サンコウ</t>
    </rPh>
    <rPh sb="4" eb="6">
      <t>シリョウ</t>
    </rPh>
    <phoneticPr fontId="3"/>
  </si>
  <si>
    <t>7.参考資料</t>
    <rPh sb="2" eb="4">
      <t>サンコウ</t>
    </rPh>
    <rPh sb="4" eb="6">
      <t>シリョウ</t>
    </rPh>
    <phoneticPr fontId="3"/>
  </si>
  <si>
    <t>8-2.間接工事費等諸経費動向調査（配布・受領・提出）確認一覧表</t>
    <rPh sb="4" eb="6">
      <t>カンセツ</t>
    </rPh>
    <rPh sb="6" eb="9">
      <t>コウジヒ</t>
    </rPh>
    <rPh sb="9" eb="10">
      <t>トウ</t>
    </rPh>
    <rPh sb="10" eb="13">
      <t>ショケイヒ</t>
    </rPh>
    <rPh sb="13" eb="15">
      <t>ドウコウ</t>
    </rPh>
    <rPh sb="15" eb="17">
      <t>チョウサ</t>
    </rPh>
    <rPh sb="18" eb="20">
      <t>ハイフ</t>
    </rPh>
    <rPh sb="21" eb="23">
      <t>ジュリョウ</t>
    </rPh>
    <rPh sb="24" eb="26">
      <t>テイシュツ</t>
    </rPh>
    <rPh sb="27" eb="29">
      <t>カクニン</t>
    </rPh>
    <rPh sb="29" eb="32">
      <t>イチランヒョウ</t>
    </rPh>
    <phoneticPr fontId="3"/>
  </si>
  <si>
    <t>8-3.間接工事費等諸経費動向調査　配布・受領証明書（様式例）</t>
    <rPh sb="29" eb="30">
      <t>レイ</t>
    </rPh>
    <phoneticPr fontId="3"/>
  </si>
  <si>
    <t>間接工事費等諸経費動向調査　配布・受領証明書（様式例）：様式①</t>
    <rPh sb="23" eb="25">
      <t>ヨウシキ</t>
    </rPh>
    <rPh sb="25" eb="26">
      <t>レイ</t>
    </rPh>
    <rPh sb="28" eb="30">
      <t>ヨウシキ</t>
    </rPh>
    <phoneticPr fontId="3"/>
  </si>
  <si>
    <t>間接工事費等諸経費動向調査　提出・受領証明書（様式例）：様式②</t>
    <rPh sb="23" eb="25">
      <t>ヨウシキ</t>
    </rPh>
    <rPh sb="25" eb="26">
      <t>レイ</t>
    </rPh>
    <phoneticPr fontId="3"/>
  </si>
  <si>
    <t>8-4.間接工事費等諸経費動向調査　提出・受領証明書（様式例）</t>
    <rPh sb="18" eb="20">
      <t>テイシュツ</t>
    </rPh>
    <rPh sb="29" eb="30">
      <t>レイ</t>
    </rPh>
    <phoneticPr fontId="3"/>
  </si>
  <si>
    <t>「労務管理費」
 募集・解散費
 慰安・娯楽・厚生費
 作業衣服費
 賃金以外の食事、
 通勤等に要する費用
 災害時負担金</t>
    <rPh sb="1" eb="3">
      <t>ロウム</t>
    </rPh>
    <rPh sb="3" eb="6">
      <t>カンリヒ</t>
    </rPh>
    <rPh sb="9" eb="11">
      <t>ボシュウ</t>
    </rPh>
    <rPh sb="12" eb="14">
      <t>カイサン</t>
    </rPh>
    <rPh sb="14" eb="15">
      <t>ヒ</t>
    </rPh>
    <rPh sb="17" eb="19">
      <t>イアン</t>
    </rPh>
    <rPh sb="20" eb="22">
      <t>ゴラク</t>
    </rPh>
    <rPh sb="23" eb="25">
      <t>コウセイ</t>
    </rPh>
    <rPh sb="25" eb="26">
      <t>ヒ</t>
    </rPh>
    <rPh sb="28" eb="30">
      <t>サギョウ</t>
    </rPh>
    <rPh sb="30" eb="32">
      <t>イフク</t>
    </rPh>
    <rPh sb="32" eb="33">
      <t>ヒ</t>
    </rPh>
    <rPh sb="35" eb="37">
      <t>チンギン</t>
    </rPh>
    <rPh sb="37" eb="39">
      <t>イガイ</t>
    </rPh>
    <rPh sb="40" eb="42">
      <t>ショクジ</t>
    </rPh>
    <rPh sb="45" eb="47">
      <t>ツウキン</t>
    </rPh>
    <rPh sb="47" eb="48">
      <t>トウ</t>
    </rPh>
    <rPh sb="49" eb="50">
      <t>ヨウ</t>
    </rPh>
    <rPh sb="52" eb="54">
      <t>ヒヨウ</t>
    </rPh>
    <rPh sb="56" eb="59">
      <t>サイガイジ</t>
    </rPh>
    <rPh sb="59" eb="62">
      <t>フタンキン</t>
    </rPh>
    <phoneticPr fontId="3"/>
  </si>
  <si>
    <t>現場管理費
　社員等従業員給料
  手当</t>
    <rPh sb="0" eb="2">
      <t>ゲンバ</t>
    </rPh>
    <rPh sb="2" eb="5">
      <t>カンリヒ</t>
    </rPh>
    <rPh sb="7" eb="9">
      <t>シャイン</t>
    </rPh>
    <rPh sb="9" eb="10">
      <t>トウ</t>
    </rPh>
    <rPh sb="10" eb="13">
      <t>ジュウギョウイン</t>
    </rPh>
    <rPh sb="13" eb="15">
      <t>キュウリョウ</t>
    </rPh>
    <rPh sb="18" eb="20">
      <t>テアテ</t>
    </rPh>
    <phoneticPr fontId="3"/>
  </si>
  <si>
    <t>最終工事請負金額</t>
    <rPh sb="0" eb="2">
      <t>サイシュウ</t>
    </rPh>
    <rPh sb="2" eb="4">
      <t>コウジ</t>
    </rPh>
    <rPh sb="4" eb="6">
      <t>ウケオイ</t>
    </rPh>
    <rPh sb="6" eb="8">
      <t>キンガク</t>
    </rPh>
    <phoneticPr fontId="3"/>
  </si>
  <si>
    <t>間接工事費等諸経費動向調査
チェックリスト</t>
    <rPh sb="0" eb="2">
      <t>カンセツ</t>
    </rPh>
    <rPh sb="2" eb="5">
      <t>コウジヒ</t>
    </rPh>
    <rPh sb="5" eb="6">
      <t>トウ</t>
    </rPh>
    <rPh sb="6" eb="9">
      <t>ショケイヒ</t>
    </rPh>
    <rPh sb="9" eb="11">
      <t>ドウコウ</t>
    </rPh>
    <rPh sb="11" eb="13">
      <t>チョウサ</t>
    </rPh>
    <phoneticPr fontId="3"/>
  </si>
  <si>
    <t>発注１</t>
    <rPh sb="0" eb="2">
      <t>ハッチュウ</t>
    </rPh>
    <phoneticPr fontId="3"/>
  </si>
  <si>
    <t>発注２</t>
    <rPh sb="0" eb="2">
      <t>ハッチュウ</t>
    </rPh>
    <phoneticPr fontId="3"/>
  </si>
  <si>
    <t>受注１</t>
    <rPh sb="0" eb="2">
      <t>ジュチュウ</t>
    </rPh>
    <phoneticPr fontId="3"/>
  </si>
  <si>
    <t>受注２</t>
    <rPh sb="0" eb="2">
      <t>ジュチュウ</t>
    </rPh>
    <phoneticPr fontId="3"/>
  </si>
  <si>
    <t>準備費
　準備・測量等</t>
    <rPh sb="0" eb="3">
      <t>ジュンビヒ</t>
    </rPh>
    <rPh sb="5" eb="7">
      <t>ジュンビ</t>
    </rPh>
    <rPh sb="8" eb="10">
      <t>ソクリョウ</t>
    </rPh>
    <rPh sb="10" eb="11">
      <t>トウ</t>
    </rPh>
    <phoneticPr fontId="3"/>
  </si>
  <si>
    <t>現場管理費
　安全訓練費等</t>
    <rPh sb="0" eb="2">
      <t>ゲンバ</t>
    </rPh>
    <rPh sb="2" eb="5">
      <t>カンリヒ</t>
    </rPh>
    <rPh sb="7" eb="9">
      <t>アンゼン</t>
    </rPh>
    <rPh sb="9" eb="12">
      <t>クンレンヒ</t>
    </rPh>
    <rPh sb="12" eb="13">
      <t>トウ</t>
    </rPh>
    <phoneticPr fontId="3"/>
  </si>
  <si>
    <t>整理番号　：　　10001</t>
    <rPh sb="0" eb="2">
      <t>セイリ</t>
    </rPh>
    <rPh sb="2" eb="4">
      <t>バンゴウ</t>
    </rPh>
    <phoneticPr fontId="3"/>
  </si>
  <si>
    <r>
      <t>共通仮設費積算対象金額(自動計算値</t>
    </r>
    <r>
      <rPr>
        <sz val="11"/>
        <rFont val="ＭＳ Ｐゴシック"/>
        <family val="3"/>
        <charset val="128"/>
      </rPr>
      <t>)</t>
    </r>
    <rPh sb="12" eb="14">
      <t>ジドウ</t>
    </rPh>
    <rPh sb="14" eb="16">
      <t>ケイサン</t>
    </rPh>
    <rPh sb="16" eb="17">
      <t>アタイ</t>
    </rPh>
    <phoneticPr fontId="3"/>
  </si>
  <si>
    <r>
      <t>【配布】
　</t>
    </r>
    <r>
      <rPr>
        <sz val="10"/>
        <rFont val="ＭＳ Ｐゴシック"/>
        <family val="3"/>
        <charset val="128"/>
      </rPr>
      <t>元請から下請各社（1次、2次・・・）に調査票を配布したことを証明書等で確認する</t>
    </r>
    <r>
      <rPr>
        <b/>
        <sz val="10"/>
        <rFont val="ＭＳ Ｐゴシック"/>
        <family val="3"/>
        <charset val="128"/>
      </rPr>
      <t xml:space="preserve">
【受領】
　</t>
    </r>
    <r>
      <rPr>
        <sz val="10"/>
        <rFont val="ＭＳ Ｐゴシック"/>
        <family val="3"/>
        <charset val="128"/>
      </rPr>
      <t>下請各社（1次、2次・・・）から提出された調査票を元請が受領したことを証明書等で確認する
※配布・受領証明書に様式規定はありませんので、巻末の参考資料を参考に自由に作成してください。</t>
    </r>
    <rPh sb="1" eb="3">
      <t>ハイフ</t>
    </rPh>
    <rPh sb="6" eb="8">
      <t>モトウケ</t>
    </rPh>
    <rPh sb="10" eb="12">
      <t>シタウケ</t>
    </rPh>
    <rPh sb="12" eb="14">
      <t>カクシャ</t>
    </rPh>
    <rPh sb="16" eb="17">
      <t>ジ</t>
    </rPh>
    <rPh sb="19" eb="20">
      <t>ジ</t>
    </rPh>
    <rPh sb="25" eb="28">
      <t>チョウサヒョウ</t>
    </rPh>
    <rPh sb="29" eb="31">
      <t>ハイフ</t>
    </rPh>
    <rPh sb="36" eb="39">
      <t>ショウメイショ</t>
    </rPh>
    <rPh sb="39" eb="40">
      <t>トウ</t>
    </rPh>
    <rPh sb="41" eb="43">
      <t>カクニン</t>
    </rPh>
    <rPh sb="48" eb="50">
      <t>ジュリョウ</t>
    </rPh>
    <rPh sb="53" eb="55">
      <t>シタウケ</t>
    </rPh>
    <rPh sb="55" eb="57">
      <t>カクシャ</t>
    </rPh>
    <rPh sb="69" eb="71">
      <t>テイシュツ</t>
    </rPh>
    <rPh sb="74" eb="77">
      <t>チョウサヒョウ</t>
    </rPh>
    <rPh sb="78" eb="80">
      <t>モトウケ</t>
    </rPh>
    <rPh sb="81" eb="83">
      <t>ジュリョウ</t>
    </rPh>
    <rPh sb="88" eb="92">
      <t>ショウメイショナド</t>
    </rPh>
    <rPh sb="93" eb="95">
      <t>カクニン</t>
    </rPh>
    <rPh sb="100" eb="102">
      <t>ハイフ</t>
    </rPh>
    <rPh sb="103" eb="105">
      <t>ジュリョウ</t>
    </rPh>
    <rPh sb="105" eb="107">
      <t>ショウメイ</t>
    </rPh>
    <rPh sb="107" eb="108">
      <t>ショ</t>
    </rPh>
    <rPh sb="122" eb="124">
      <t>カンマツ</t>
    </rPh>
    <phoneticPr fontId="3"/>
  </si>
  <si>
    <t>調査票をチェックするために適用する。</t>
    <phoneticPr fontId="3"/>
  </si>
  <si>
    <t>その他①</t>
    <phoneticPr fontId="3"/>
  </si>
  <si>
    <t>その他①</t>
    <rPh sb="2" eb="3">
      <t>タ</t>
    </rPh>
    <phoneticPr fontId="3"/>
  </si>
  <si>
    <r>
      <t>健康保険料</t>
    </r>
    <r>
      <rPr>
        <sz val="9"/>
        <rFont val="ＭＳ Ｐゴシック"/>
        <family val="3"/>
        <charset val="128"/>
      </rPr>
      <t>(介護保険料含む)</t>
    </r>
    <phoneticPr fontId="3"/>
  </si>
  <si>
    <t>延べ人員合計(1）+(3)+(4)+(5)+(6)</t>
    <rPh sb="0" eb="1">
      <t>ノ</t>
    </rPh>
    <rPh sb="2" eb="4">
      <t>ジンイン</t>
    </rPh>
    <rPh sb="4" eb="6">
      <t>ゴウケイ</t>
    </rPh>
    <phoneticPr fontId="2"/>
  </si>
  <si>
    <t>従事者延べ人員(A-2票又はA-②票の入力値）</t>
    <rPh sb="0" eb="3">
      <t>ジュウジシャ</t>
    </rPh>
    <rPh sb="3" eb="4">
      <t>ノ</t>
    </rPh>
    <rPh sb="5" eb="7">
      <t>ジンイン</t>
    </rPh>
    <rPh sb="11" eb="12">
      <t>ヒョウ</t>
    </rPh>
    <rPh sb="12" eb="13">
      <t>マタ</t>
    </rPh>
    <rPh sb="17" eb="18">
      <t>ヒョウ</t>
    </rPh>
    <rPh sb="19" eb="21">
      <t>ニュウリョク</t>
    </rPh>
    <rPh sb="21" eb="22">
      <t>チ</t>
    </rPh>
    <phoneticPr fontId="2"/>
  </si>
  <si>
    <t>○</t>
    <phoneticPr fontId="3"/>
  </si>
  <si>
    <r>
      <t>建設、</t>
    </r>
    <r>
      <rPr>
        <sz val="11"/>
        <color indexed="53"/>
        <rFont val="ＭＳ Ｐゴシック"/>
        <family val="3"/>
        <charset val="128"/>
      </rPr>
      <t>港湾</t>
    </r>
    <r>
      <rPr>
        <sz val="11"/>
        <color indexed="13"/>
        <rFont val="ＭＳ Ｐゴシック"/>
        <family val="3"/>
        <charset val="128"/>
      </rPr>
      <t>、航空、</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
      <rPr>
        <sz val="11"/>
        <color indexed="60"/>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</si>
  <si>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
      <rPr>
        <sz val="11"/>
        <color indexed="60"/>
        <rFont val="ＭＳ Ｐゴシック"/>
        <family val="3"/>
        <charset val="128"/>
      </rPr>
      <t>保全</t>
    </r>
    <rPh sb="0" eb="2">
      <t>ケンセツ</t>
    </rPh>
    <rPh sb="3" eb="5">
      <t>ゲスイ</t>
    </rPh>
    <rPh sb="6" eb="8">
      <t>コウソク</t>
    </rPh>
    <rPh sb="9" eb="11">
      <t>トシ</t>
    </rPh>
    <rPh sb="12" eb="14">
      <t>ホゼン</t>
    </rPh>
    <phoneticPr fontId="3"/>
  </si>
  <si>
    <t>ｈ.金額の合計値</t>
    <rPh sb="2" eb="4">
      <t>キンガク</t>
    </rPh>
    <rPh sb="5" eb="8">
      <t>ゴウケイチ</t>
    </rPh>
    <phoneticPr fontId="3"/>
  </si>
  <si>
    <t>一次下請者名</t>
    <rPh sb="0" eb="2">
      <t>イチジ</t>
    </rPh>
    <rPh sb="2" eb="4">
      <t>シタウ</t>
    </rPh>
    <rPh sb="4" eb="5">
      <t>シャ</t>
    </rPh>
    <rPh sb="5" eb="6">
      <t>メイ</t>
    </rPh>
    <phoneticPr fontId="5"/>
  </si>
  <si>
    <t>労務費率（％）</t>
    <rPh sb="0" eb="3">
      <t>ロウムヒ</t>
    </rPh>
    <rPh sb="3" eb="4">
      <t>リツ</t>
    </rPh>
    <phoneticPr fontId="3"/>
  </si>
  <si>
    <t>工　　　　種</t>
    <rPh sb="0" eb="1">
      <t>コウ</t>
    </rPh>
    <rPh sb="5" eb="6">
      <t>タネ</t>
    </rPh>
    <phoneticPr fontId="5"/>
  </si>
  <si>
    <t>6.労務比率（％）</t>
    <rPh sb="2" eb="4">
      <t>ロウム</t>
    </rPh>
    <rPh sb="4" eb="6">
      <t>ヒリツ</t>
    </rPh>
    <phoneticPr fontId="3"/>
  </si>
  <si>
    <t>7.保険料率（‰）</t>
    <rPh sb="2" eb="5">
      <t>ホケンリョウ</t>
    </rPh>
    <rPh sb="5" eb="6">
      <t>リツ</t>
    </rPh>
    <phoneticPr fontId="3"/>
  </si>
  <si>
    <t>8.事業主負担額の自動計算値（千円）</t>
    <rPh sb="2" eb="5">
      <t>ジギョウヌシ</t>
    </rPh>
    <rPh sb="5" eb="8">
      <t>フタンガク</t>
    </rPh>
    <rPh sb="9" eb="11">
      <t>ジドウ</t>
    </rPh>
    <rPh sb="11" eb="14">
      <t>ケイサンチ</t>
    </rPh>
    <rPh sb="15" eb="17">
      <t>センエン</t>
    </rPh>
    <phoneticPr fontId="3"/>
  </si>
  <si>
    <t>9.入力確認
（事業主負担額）</t>
    <rPh sb="2" eb="4">
      <t>ニュウリョク</t>
    </rPh>
    <rPh sb="4" eb="6">
      <t>カクニン</t>
    </rPh>
    <rPh sb="8" eb="10">
      <t>ジギョウ</t>
    </rPh>
    <rPh sb="10" eb="11">
      <t>ヌシ</t>
    </rPh>
    <rPh sb="11" eb="14">
      <t>フタンガク</t>
    </rPh>
    <phoneticPr fontId="3"/>
  </si>
  <si>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</si>
  <si>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法定福利費合計
（A1+B1+C1+D1+F1)</t>
    <rPh sb="0" eb="2">
      <t>ホウテイ</t>
    </rPh>
    <rPh sb="2" eb="4">
      <t>フクリ</t>
    </rPh>
    <rPh sb="4" eb="5">
      <t>ヒ</t>
    </rPh>
    <rPh sb="5" eb="7">
      <t>ゴウケイ</t>
    </rPh>
    <phoneticPr fontId="3"/>
  </si>
  <si>
    <t>D 厚生年金保険料(児童手当拠出金含む）</t>
    <phoneticPr fontId="3"/>
  </si>
  <si>
    <t>ダンプカー用泥落とし</t>
    <rPh sb="5" eb="6">
      <t>ヨウ</t>
    </rPh>
    <rPh sb="6" eb="7">
      <t>ドロ</t>
    </rPh>
    <rPh sb="7" eb="8">
      <t>オ</t>
    </rPh>
    <phoneticPr fontId="3"/>
  </si>
  <si>
    <t>　平成 23 年 12 月 12 日</t>
    <rPh sb="1" eb="3">
      <t>ヘイセイ</t>
    </rPh>
    <rPh sb="7" eb="8">
      <t>トシ</t>
    </rPh>
    <rPh sb="12" eb="13">
      <t>ツキ</t>
    </rPh>
    <rPh sb="17" eb="18">
      <t>ヒ</t>
    </rPh>
    <phoneticPr fontId="3"/>
  </si>
  <si>
    <t>　平成 23 年 12 月 14 日</t>
    <rPh sb="1" eb="3">
      <t>ヘイセイ</t>
    </rPh>
    <rPh sb="7" eb="8">
      <t>トシ</t>
    </rPh>
    <rPh sb="12" eb="13">
      <t>ツキ</t>
    </rPh>
    <rPh sb="17" eb="18">
      <t>ヒ</t>
    </rPh>
    <phoneticPr fontId="3"/>
  </si>
  <si>
    <t>　平成 24 年 3 月 10 日</t>
    <rPh sb="1" eb="3">
      <t>ヘイセイ</t>
    </rPh>
    <rPh sb="7" eb="8">
      <t>トシ</t>
    </rPh>
    <rPh sb="11" eb="12">
      <t>ツキ</t>
    </rPh>
    <rPh sb="16" eb="17">
      <t>ヒ</t>
    </rPh>
    <phoneticPr fontId="3"/>
  </si>
  <si>
    <t>　平成 24 年 3 月 20 日</t>
    <rPh sb="1" eb="3">
      <t>ヘイセイ</t>
    </rPh>
    <rPh sb="7" eb="8">
      <t>トシ</t>
    </rPh>
    <rPh sb="11" eb="12">
      <t>ツキ</t>
    </rPh>
    <rPh sb="16" eb="17">
      <t>ヒ</t>
    </rPh>
    <phoneticPr fontId="3"/>
  </si>
  <si>
    <t>↓保全</t>
    <rPh sb="1" eb="3">
      <t>ホゼン</t>
    </rPh>
    <phoneticPr fontId="3"/>
  </si>
  <si>
    <t>↑保全</t>
    <rPh sb="1" eb="3">
      <t>ホゼン</t>
    </rPh>
    <phoneticPr fontId="3"/>
  </si>
  <si>
    <t>出典：全国健康保険協会</t>
    <rPh sb="0" eb="2">
      <t>シュッテン</t>
    </rPh>
    <rPh sb="3" eb="5">
      <t>ゼンコク</t>
    </rPh>
    <rPh sb="5" eb="7">
      <t>ケンコウ</t>
    </rPh>
    <rPh sb="7" eb="9">
      <t>ホケン</t>
    </rPh>
    <rPh sb="9" eb="11">
      <t>キョウカイ</t>
    </rPh>
    <phoneticPr fontId="3"/>
  </si>
  <si>
    <t>下表は、『東京都』の健康保険料です。</t>
    <rPh sb="0" eb="1">
      <t>シタ</t>
    </rPh>
    <rPh sb="1" eb="2">
      <t>ヒョウ</t>
    </rPh>
    <rPh sb="5" eb="8">
      <t>トウキョウト</t>
    </rPh>
    <rPh sb="10" eb="12">
      <t>ケンコウ</t>
    </rPh>
    <rPh sb="12" eb="15">
      <t>ホケンリョウ</t>
    </rPh>
    <phoneticPr fontId="3"/>
  </si>
  <si>
    <t>健康保険料額は、都道府県毎に異なりますので詳しくは全国健康保険協会ホームページをご参照ください。</t>
    <rPh sb="0" eb="2">
      <t>ケンコウ</t>
    </rPh>
    <rPh sb="2" eb="5">
      <t>ホケンリョウ</t>
    </rPh>
    <rPh sb="5" eb="6">
      <t>ガク</t>
    </rPh>
    <rPh sb="8" eb="12">
      <t>トドウフケン</t>
    </rPh>
    <rPh sb="12" eb="13">
      <t>ゴト</t>
    </rPh>
    <rPh sb="14" eb="15">
      <t>コト</t>
    </rPh>
    <rPh sb="21" eb="22">
      <t>クワ</t>
    </rPh>
    <rPh sb="25" eb="27">
      <t>ゼンコク</t>
    </rPh>
    <rPh sb="27" eb="29">
      <t>ケンコウ</t>
    </rPh>
    <rPh sb="29" eb="31">
      <t>ホケン</t>
    </rPh>
    <rPh sb="31" eb="33">
      <t>キョウカイ</t>
    </rPh>
    <rPh sb="41" eb="43">
      <t>サンショウ</t>
    </rPh>
    <phoneticPr fontId="3"/>
  </si>
  <si>
    <t>Ａ</t>
  </si>
  <si>
    <t>特許使用料</t>
  </si>
  <si>
    <t>Ｂ</t>
  </si>
  <si>
    <t>光熱電力使用料</t>
  </si>
  <si>
    <t>特殊経費</t>
  </si>
  <si>
    <t>共通仮設費</t>
  </si>
  <si>
    <t>橋梁等架設支保工</t>
  </si>
  <si>
    <t>橋梁用架設タワー等</t>
  </si>
  <si>
    <t>積み込み取り卸し費</t>
  </si>
  <si>
    <t>Ｔ</t>
    <phoneticPr fontId="3"/>
  </si>
  <si>
    <t>殻運搬処理
 Co(無筋）</t>
    <rPh sb="0" eb="1">
      <t>ガラ</t>
    </rPh>
    <rPh sb="1" eb="3">
      <t>ウンパン</t>
    </rPh>
    <rPh sb="3" eb="5">
      <t>ショリ</t>
    </rPh>
    <rPh sb="10" eb="12">
      <t>ムキン</t>
    </rPh>
    <phoneticPr fontId="3"/>
  </si>
  <si>
    <t>コンクリート殻（無筋）</t>
    <rPh sb="6" eb="7">
      <t>ガラ</t>
    </rPh>
    <rPh sb="8" eb="10">
      <t>ムキン</t>
    </rPh>
    <phoneticPr fontId="3"/>
  </si>
  <si>
    <r>
      <t>m</t>
    </r>
    <r>
      <rPr>
        <vertAlign val="superscript"/>
        <sz val="9"/>
        <rFont val="ＭＳ Ｐゴシック"/>
        <family val="3"/>
        <charset val="128"/>
      </rPr>
      <t>3</t>
    </r>
    <phoneticPr fontId="3"/>
  </si>
  <si>
    <r>
      <t>金額(千円</t>
    </r>
    <r>
      <rPr>
        <sz val="11"/>
        <rFont val="ＭＳ Ｐゴシック"/>
        <family val="3"/>
        <charset val="128"/>
      </rPr>
      <t>)</t>
    </r>
    <rPh sb="0" eb="2">
      <t>キンガク</t>
    </rPh>
    <rPh sb="3" eb="5">
      <t>センエン</t>
    </rPh>
    <phoneticPr fontId="2"/>
  </si>
  <si>
    <t>トンネル用スライドセントル</t>
  </si>
  <si>
    <t>日々回送による運搬</t>
  </si>
  <si>
    <t>準備・測量等</t>
  </si>
  <si>
    <t>ハ</t>
  </si>
  <si>
    <t>事業損失防止施設費</t>
  </si>
  <si>
    <t>最小限の安全対策</t>
  </si>
  <si>
    <t>不稼働日の保安要員等の費用</t>
  </si>
  <si>
    <t>Ｄ</t>
  </si>
  <si>
    <t>Ｅ</t>
  </si>
  <si>
    <t>土地の借上費</t>
  </si>
  <si>
    <t>電力用水等基本料</t>
  </si>
  <si>
    <t>品質管理費等</t>
  </si>
  <si>
    <t>各種調査等</t>
  </si>
  <si>
    <t>各種台帳等</t>
  </si>
  <si>
    <t>建物費</t>
  </si>
  <si>
    <t>借上費</t>
  </si>
  <si>
    <t>Ｃ</t>
  </si>
  <si>
    <t>宿泊費</t>
  </si>
  <si>
    <t>監督員詰所等</t>
  </si>
  <si>
    <t>Ｆ</t>
  </si>
  <si>
    <t>労務管理費</t>
  </si>
  <si>
    <t>安全訓練等費用</t>
  </si>
  <si>
    <t>租税公課</t>
  </si>
  <si>
    <t>退職金</t>
  </si>
  <si>
    <t>保険料</t>
  </si>
  <si>
    <t>火災保険</t>
  </si>
  <si>
    <t>工事保険</t>
  </si>
  <si>
    <t>組立保険</t>
  </si>
  <si>
    <t>法定福利費</t>
  </si>
  <si>
    <t>建退共制度掛金</t>
  </si>
  <si>
    <t>福利厚生費</t>
  </si>
  <si>
    <t>ヌ</t>
  </si>
  <si>
    <t>通信交通費</t>
  </si>
  <si>
    <t>ル</t>
  </si>
  <si>
    <t>交際費</t>
  </si>
  <si>
    <t>ヲ</t>
  </si>
  <si>
    <t>寄付金</t>
  </si>
  <si>
    <t>工事請負金額</t>
  </si>
  <si>
    <t>元請企業名</t>
  </si>
  <si>
    <t>労働者延人員</t>
    <rPh sb="0" eb="3">
      <t>ロウドウシャ</t>
    </rPh>
    <rPh sb="3" eb="4">
      <t>ノ</t>
    </rPh>
    <rPh sb="4" eb="6">
      <t>ジンイン</t>
    </rPh>
    <phoneticPr fontId="3"/>
  </si>
  <si>
    <t>通勤労働者延人員</t>
    <rPh sb="0" eb="2">
      <t>ツウキン</t>
    </rPh>
    <rPh sb="2" eb="5">
      <t>ロウドウシャ</t>
    </rPh>
    <rPh sb="5" eb="6">
      <t>ノ</t>
    </rPh>
    <rPh sb="6" eb="8">
      <t>ジンイン</t>
    </rPh>
    <phoneticPr fontId="3"/>
  </si>
  <si>
    <t>No</t>
  </si>
  <si>
    <t>工事名　 　：    ○○○○工事</t>
    <rPh sb="0" eb="3">
      <t>コウジメイ</t>
    </rPh>
    <rPh sb="15" eb="17">
      <t>コウジ</t>
    </rPh>
    <phoneticPr fontId="3"/>
  </si>
  <si>
    <t>整理番号　：　　10001
工事名　　：    ○○○○工事</t>
    <phoneticPr fontId="3"/>
  </si>
  <si>
    <t>1次下請</t>
  </si>
  <si>
    <t>（舗装工）</t>
  </si>
  <si>
    <t xml:space="preserve">一 次 下 請 者 名 </t>
  </si>
  <si>
    <t>仮設材①</t>
  </si>
  <si>
    <t>仮設材②</t>
  </si>
  <si>
    <t>仮設材③</t>
  </si>
  <si>
    <t>一般事項</t>
    <rPh sb="0" eb="2">
      <t>イッパン</t>
    </rPh>
    <rPh sb="2" eb="4">
      <t>ジコウ</t>
    </rPh>
    <phoneticPr fontId="3"/>
  </si>
  <si>
    <t>工事名</t>
    <rPh sb="0" eb="3">
      <t>コウジメイ</t>
    </rPh>
    <phoneticPr fontId="2"/>
  </si>
  <si>
    <t>発注者別ｺｰﾄﾞ</t>
    <rPh sb="0" eb="3">
      <t>ハッチュウシャ</t>
    </rPh>
    <rPh sb="3" eb="4">
      <t>ベツ</t>
    </rPh>
    <phoneticPr fontId="2"/>
  </si>
  <si>
    <t>工事場所</t>
    <rPh sb="0" eb="2">
      <t>コウジ</t>
    </rPh>
    <rPh sb="2" eb="4">
      <t>バショ</t>
    </rPh>
    <phoneticPr fontId="2"/>
  </si>
  <si>
    <t>都道府県名：</t>
    <rPh sb="0" eb="4">
      <t>トドウフケン</t>
    </rPh>
    <rPh sb="4" eb="5">
      <t>メイ</t>
    </rPh>
    <phoneticPr fontId="2"/>
  </si>
  <si>
    <t>住所：</t>
    <rPh sb="0" eb="2">
      <t>ジュウショ</t>
    </rPh>
    <phoneticPr fontId="2"/>
  </si>
  <si>
    <t>建設
港湾
航空
下水
都市</t>
    <rPh sb="0" eb="2">
      <t>ケンセツ</t>
    </rPh>
    <rPh sb="3" eb="5">
      <t>コウワン</t>
    </rPh>
    <rPh sb="6" eb="8">
      <t>コウクウ</t>
    </rPh>
    <rPh sb="9" eb="11">
      <t>ゲスイ</t>
    </rPh>
    <rPh sb="12" eb="14">
      <t>トシ</t>
    </rPh>
    <phoneticPr fontId="3"/>
  </si>
  <si>
    <t>請負業者名</t>
    <rPh sb="0" eb="2">
      <t>ウケオ</t>
    </rPh>
    <rPh sb="2" eb="4">
      <t>ギョウシャ</t>
    </rPh>
    <rPh sb="4" eb="5">
      <t>メイ</t>
    </rPh>
    <phoneticPr fontId="2"/>
  </si>
  <si>
    <t>資本金額</t>
    <rPh sb="0" eb="4">
      <t>シホンキンガク</t>
    </rPh>
    <phoneticPr fontId="2"/>
  </si>
  <si>
    <t>契約工期</t>
    <rPh sb="0" eb="2">
      <t>ケイヤク</t>
    </rPh>
    <rPh sb="2" eb="4">
      <t>コウキ</t>
    </rPh>
    <phoneticPr fontId="2"/>
  </si>
  <si>
    <t>年</t>
    <rPh sb="0" eb="1">
      <t>ネン</t>
    </rPh>
    <phoneticPr fontId="2"/>
  </si>
  <si>
    <t>月</t>
    <rPh sb="0" eb="1">
      <t>ツキ</t>
    </rPh>
    <phoneticPr fontId="2"/>
  </si>
  <si>
    <t>日</t>
    <rPh sb="0" eb="1">
      <t>ヒ</t>
    </rPh>
    <phoneticPr fontId="2"/>
  </si>
  <si>
    <t>工事概要</t>
    <rPh sb="0" eb="2">
      <t>コウジ</t>
    </rPh>
    <rPh sb="2" eb="4">
      <t>ガイヨウ</t>
    </rPh>
    <phoneticPr fontId="2"/>
  </si>
  <si>
    <t>貸与船舶・機械名　　　：</t>
    <rPh sb="5" eb="7">
      <t>キカイ</t>
    </rPh>
    <rPh sb="7" eb="8">
      <t>メイ</t>
    </rPh>
    <phoneticPr fontId="2"/>
  </si>
  <si>
    <t>主要船舶・機械及び設備</t>
    <rPh sb="0" eb="2">
      <t>シュヨウ</t>
    </rPh>
    <rPh sb="2" eb="4">
      <t>センパク</t>
    </rPh>
    <rPh sb="5" eb="7">
      <t>キカイ</t>
    </rPh>
    <rPh sb="7" eb="8">
      <t>オヨ</t>
    </rPh>
    <rPh sb="9" eb="11">
      <t>セツビ</t>
    </rPh>
    <phoneticPr fontId="2"/>
  </si>
  <si>
    <t>契約保証費</t>
    <rPh sb="0" eb="2">
      <t>ケイヤク</t>
    </rPh>
    <rPh sb="2" eb="4">
      <t>ホショウ</t>
    </rPh>
    <rPh sb="4" eb="5">
      <t>ヒ</t>
    </rPh>
    <phoneticPr fontId="2"/>
  </si>
  <si>
    <t>(単位千円)…消費税別</t>
    <rPh sb="10" eb="11">
      <t>ベツ</t>
    </rPh>
    <phoneticPr fontId="2"/>
  </si>
  <si>
    <t>社</t>
    <rPh sb="0" eb="1">
      <t>シャ</t>
    </rPh>
    <phoneticPr fontId="2"/>
  </si>
  <si>
    <t>三次下請</t>
    <rPh sb="0" eb="1">
      <t>サン</t>
    </rPh>
    <phoneticPr fontId="2"/>
  </si>
  <si>
    <t>フリガナ</t>
    <phoneticPr fontId="2"/>
  </si>
  <si>
    <t>●●ｹﾝｾﾂ(ｶﾌﾞ)</t>
    <phoneticPr fontId="3"/>
  </si>
  <si>
    <t>●●建設（株）</t>
    <phoneticPr fontId="3"/>
  </si>
  <si>
    <t>(単位：千円)</t>
    <phoneticPr fontId="2"/>
  </si>
  <si>
    <t>(単位：千円)</t>
    <phoneticPr fontId="2"/>
  </si>
  <si>
    <t>(単位：千円)</t>
    <phoneticPr fontId="2"/>
  </si>
  <si>
    <t>％</t>
    <phoneticPr fontId="3"/>
  </si>
  <si>
    <t>Ⅰ</t>
    <phoneticPr fontId="2"/>
  </si>
  <si>
    <t>発注者側記入者</t>
    <phoneticPr fontId="2"/>
  </si>
  <si>
    <t>メールアドレス</t>
    <phoneticPr fontId="3"/>
  </si>
  <si>
    <t>123-456@abc.de.jp</t>
    <phoneticPr fontId="3"/>
  </si>
  <si>
    <t>TEL</t>
    <phoneticPr fontId="2"/>
  </si>
  <si>
    <r>
      <t>F</t>
    </r>
    <r>
      <rPr>
        <sz val="11"/>
        <rFont val="ＭＳ Ｐゴシック"/>
        <family val="3"/>
        <charset val="128"/>
      </rPr>
      <t>AX</t>
    </r>
    <phoneticPr fontId="2"/>
  </si>
  <si>
    <t>Ⅱ</t>
    <phoneticPr fontId="3"/>
  </si>
  <si>
    <t>地域特性コード</t>
    <phoneticPr fontId="2"/>
  </si>
  <si>
    <t>安全費</t>
    <rPh sb="0" eb="2">
      <t>アンゼン</t>
    </rPh>
    <rPh sb="2" eb="3">
      <t>ヒ</t>
    </rPh>
    <phoneticPr fontId="3"/>
  </si>
  <si>
    <t>技術管理費</t>
    <rPh sb="0" eb="2">
      <t>ギジュツ</t>
    </rPh>
    <rPh sb="2" eb="5">
      <t>カンリヒ</t>
    </rPh>
    <phoneticPr fontId="3"/>
  </si>
  <si>
    <t>発注者・元請者共用</t>
    <rPh sb="0" eb="3">
      <t>ハッチュウシャ</t>
    </rPh>
    <rPh sb="4" eb="6">
      <t>モトウケ</t>
    </rPh>
    <rPh sb="6" eb="7">
      <t>シャ</t>
    </rPh>
    <rPh sb="7" eb="9">
      <t>キョウヨウ</t>
    </rPh>
    <phoneticPr fontId="3"/>
  </si>
  <si>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3"/>
  </si>
  <si>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3"/>
  </si>
  <si>
    <t>法定福利費合計
（A1+B1+C1+D1+E1+F1)</t>
    <rPh sb="0" eb="2">
      <t>ホウテイ</t>
    </rPh>
    <rPh sb="2" eb="4">
      <t>フクリ</t>
    </rPh>
    <rPh sb="4" eb="5">
      <t>ヒ</t>
    </rPh>
    <rPh sb="5" eb="7">
      <t>ゴウケイ</t>
    </rPh>
    <phoneticPr fontId="3"/>
  </si>
  <si>
    <r>
      <t>元請【A-2票</t>
    </r>
    <r>
      <rPr>
        <sz val="11"/>
        <rFont val="ＭＳ Ｐゴシック"/>
        <family val="3"/>
        <charset val="128"/>
      </rPr>
      <t xml:space="preserve"> </t>
    </r>
    <r>
      <rPr>
        <sz val="11"/>
        <rFont val="ＭＳ Ｐゴシック"/>
        <family val="3"/>
        <charset val="128"/>
      </rPr>
      <t>現場管理費中の法定福利費内訳書】</t>
    </r>
    <rPh sb="0" eb="2">
      <t>モトウケ</t>
    </rPh>
    <phoneticPr fontId="22"/>
  </si>
  <si>
    <t>有料道路利用料</t>
    <rPh sb="0" eb="2">
      <t>ユウリョウ</t>
    </rPh>
    <rPh sb="2" eb="4">
      <t>ドウロ</t>
    </rPh>
    <rPh sb="4" eb="7">
      <t>リヨウリョウ</t>
    </rPh>
    <phoneticPr fontId="3"/>
  </si>
  <si>
    <t>機器材</t>
    <rPh sb="0" eb="1">
      <t>キキ</t>
    </rPh>
    <rPh sb="2" eb="3">
      <t>ザイ</t>
    </rPh>
    <phoneticPr fontId="3"/>
  </si>
  <si>
    <t>数式</t>
    <rPh sb="0" eb="2">
      <t>スウシキ</t>
    </rPh>
    <phoneticPr fontId="2"/>
  </si>
  <si>
    <t>現場内小運搬</t>
    <rPh sb="0" eb="2">
      <t>ゲンバ</t>
    </rPh>
    <rPh sb="2" eb="3">
      <t>ナイ</t>
    </rPh>
    <rPh sb="3" eb="4">
      <t>ショウ</t>
    </rPh>
    <rPh sb="4" eb="6">
      <t>ウンパン</t>
    </rPh>
    <phoneticPr fontId="3"/>
  </si>
  <si>
    <t>直接工事費の労務費と現場管理費の社員等従業員給料手当が適正に分離されているか確認する。（社員等従業員給料との二重計上や現場管理費の社員等従業員給料手当が誤計上されていないか確認する。</t>
    <rPh sb="0" eb="2">
      <t>チョクセツ</t>
    </rPh>
    <rPh sb="2" eb="5">
      <t>コウジヒ</t>
    </rPh>
    <rPh sb="6" eb="9">
      <t>ロウムヒ</t>
    </rPh>
    <rPh sb="10" eb="12">
      <t>ゲンバ</t>
    </rPh>
    <rPh sb="12" eb="15">
      <t>カンリヒ</t>
    </rPh>
    <rPh sb="16" eb="18">
      <t>シャイン</t>
    </rPh>
    <rPh sb="18" eb="19">
      <t>トウ</t>
    </rPh>
    <rPh sb="19" eb="22">
      <t>ジュウギョウイン</t>
    </rPh>
    <rPh sb="22" eb="24">
      <t>キュウリョウ</t>
    </rPh>
    <rPh sb="24" eb="26">
      <t>テアテ</t>
    </rPh>
    <rPh sb="27" eb="29">
      <t>テキセイ</t>
    </rPh>
    <rPh sb="30" eb="32">
      <t>ブンリ</t>
    </rPh>
    <rPh sb="38" eb="40">
      <t>カクニン</t>
    </rPh>
    <rPh sb="44" eb="46">
      <t>シャイン</t>
    </rPh>
    <rPh sb="46" eb="47">
      <t>トウ</t>
    </rPh>
    <rPh sb="47" eb="50">
      <t>ジュウギョウイン</t>
    </rPh>
    <rPh sb="50" eb="52">
      <t>キュウリョウ</t>
    </rPh>
    <rPh sb="54" eb="56">
      <t>ニジュウ</t>
    </rPh>
    <rPh sb="56" eb="58">
      <t>ケイジョウ</t>
    </rPh>
    <rPh sb="59" eb="61">
      <t>ゲンバ</t>
    </rPh>
    <rPh sb="61" eb="64">
      <t>カンリヒ</t>
    </rPh>
    <rPh sb="65" eb="67">
      <t>シャイン</t>
    </rPh>
    <rPh sb="67" eb="68">
      <t>トウ</t>
    </rPh>
    <rPh sb="68" eb="71">
      <t>ジュウギョウイン</t>
    </rPh>
    <rPh sb="71" eb="73">
      <t>キュウリョウ</t>
    </rPh>
    <rPh sb="73" eb="75">
      <t>テアテ</t>
    </rPh>
    <rPh sb="76" eb="77">
      <t>ゴ</t>
    </rPh>
    <rPh sb="77" eb="79">
      <t>ケイジョウ</t>
    </rPh>
    <rPh sb="86" eb="88">
      <t>カクニン</t>
    </rPh>
    <phoneticPr fontId="3"/>
  </si>
  <si>
    <t>器機材の運搬費が適正に計上されているか確認する。また、元請・下請の費用合計が０の場合、計上漏れがないか確認する。（型枠材、足場材等の運搬費に計上漏れがないか確認する）</t>
    <rPh sb="4" eb="7">
      <t>ウンパンヒ</t>
    </rPh>
    <rPh sb="8" eb="10">
      <t>テキセイ</t>
    </rPh>
    <rPh sb="11" eb="13">
      <t>ケイジョウ</t>
    </rPh>
    <rPh sb="19" eb="21">
      <t>カクニン</t>
    </rPh>
    <rPh sb="27" eb="29">
      <t>モトウケ</t>
    </rPh>
    <rPh sb="30" eb="32">
      <t>シタウケ</t>
    </rPh>
    <rPh sb="33" eb="35">
      <t>ヒヨウ</t>
    </rPh>
    <rPh sb="35" eb="37">
      <t>ゴウケイ</t>
    </rPh>
    <rPh sb="40" eb="42">
      <t>バアイ</t>
    </rPh>
    <rPh sb="43" eb="45">
      <t>ケイジョウ</t>
    </rPh>
    <rPh sb="45" eb="46">
      <t>モ</t>
    </rPh>
    <rPh sb="51" eb="53">
      <t>カクニン</t>
    </rPh>
    <rPh sb="57" eb="59">
      <t>カタワク</t>
    </rPh>
    <rPh sb="59" eb="60">
      <t>ザイ</t>
    </rPh>
    <rPh sb="61" eb="63">
      <t>アシバ</t>
    </rPh>
    <rPh sb="63" eb="64">
      <t>ザイ</t>
    </rPh>
    <rPh sb="64" eb="65">
      <t>トウ</t>
    </rPh>
    <rPh sb="66" eb="69">
      <t>ウンパンヒ</t>
    </rPh>
    <rPh sb="70" eb="72">
      <t>ケイジョウ</t>
    </rPh>
    <rPh sb="72" eb="73">
      <t>モ</t>
    </rPh>
    <rPh sb="78" eb="80">
      <t>カクニン</t>
    </rPh>
    <phoneticPr fontId="3"/>
  </si>
  <si>
    <t>建設機械の質量及び運搬方法に応じ、運搬費が適正に計上されているか確認する。また、元請・下請の費用合計が０の場合、計上漏れがないか確認する。</t>
    <rPh sb="0" eb="2">
      <t>ケンセツ</t>
    </rPh>
    <rPh sb="2" eb="4">
      <t>キカイ</t>
    </rPh>
    <rPh sb="5" eb="7">
      <t>シツリョウ</t>
    </rPh>
    <rPh sb="7" eb="8">
      <t>オヨ</t>
    </rPh>
    <rPh sb="9" eb="11">
      <t>ウンパン</t>
    </rPh>
    <rPh sb="11" eb="13">
      <t>ホウホウ</t>
    </rPh>
    <rPh sb="14" eb="15">
      <t>オウ</t>
    </rPh>
    <rPh sb="46" eb="48">
      <t>ヒヨウ</t>
    </rPh>
    <rPh sb="48" eb="50">
      <t>ゴウケイ</t>
    </rPh>
    <rPh sb="53" eb="55">
      <t>バアイ</t>
    </rPh>
    <rPh sb="56" eb="58">
      <t>ケイジョウ</t>
    </rPh>
    <rPh sb="58" eb="59">
      <t>モ</t>
    </rPh>
    <rPh sb="64" eb="66">
      <t>カクニン</t>
    </rPh>
    <phoneticPr fontId="3"/>
  </si>
  <si>
    <t>所長</t>
    <rPh sb="0" eb="2">
      <t>ショチョウ</t>
    </rPh>
    <phoneticPr fontId="3"/>
  </si>
  <si>
    <t>現場代理人</t>
    <rPh sb="0" eb="2">
      <t>ゲンバ</t>
    </rPh>
    <rPh sb="2" eb="5">
      <t>ダイリニン</t>
    </rPh>
    <phoneticPr fontId="3"/>
  </si>
  <si>
    <t>工務主任</t>
    <rPh sb="0" eb="2">
      <t>コウム</t>
    </rPh>
    <rPh sb="2" eb="4">
      <t>シュニン</t>
    </rPh>
    <phoneticPr fontId="3"/>
  </si>
  <si>
    <t>監理技術者</t>
    <rPh sb="0" eb="2">
      <t>カンリ</t>
    </rPh>
    <rPh sb="2" eb="5">
      <t>ギジュツシャ</t>
    </rPh>
    <phoneticPr fontId="3"/>
  </si>
  <si>
    <t>測量・地質調査・試験等の技能業務を現場管理的業務の技術者（現場代理人等）が実施した場合、技術・事務関係社員等従業員延人員と二重計上になっていないか確認する。（現場代理人等が実施した場合は、技術・事務関係社員等従業員延人員に計上する）</t>
    <rPh sb="17" eb="19">
      <t>ゲンバ</t>
    </rPh>
    <rPh sb="19" eb="22">
      <t>カンリテキ</t>
    </rPh>
    <rPh sb="22" eb="24">
      <t>ギョウム</t>
    </rPh>
    <rPh sb="25" eb="28">
      <t>ギジュツシャ</t>
    </rPh>
    <rPh sb="29" eb="31">
      <t>ゲンバ</t>
    </rPh>
    <rPh sb="31" eb="34">
      <t>ダイリニン</t>
    </rPh>
    <rPh sb="34" eb="35">
      <t>トウ</t>
    </rPh>
    <rPh sb="37" eb="39">
      <t>ジッシ</t>
    </rPh>
    <rPh sb="41" eb="43">
      <t>バアイ</t>
    </rPh>
    <rPh sb="44" eb="46">
      <t>ギジュツ</t>
    </rPh>
    <rPh sb="47" eb="49">
      <t>ジム</t>
    </rPh>
    <rPh sb="49" eb="51">
      <t>カンケイ</t>
    </rPh>
    <rPh sb="51" eb="53">
      <t>シャイン</t>
    </rPh>
    <rPh sb="53" eb="54">
      <t>トウ</t>
    </rPh>
    <rPh sb="54" eb="57">
      <t>ジュウギョウイン</t>
    </rPh>
    <rPh sb="57" eb="60">
      <t>ノベジンイン</t>
    </rPh>
    <rPh sb="61" eb="63">
      <t>ニジュウ</t>
    </rPh>
    <rPh sb="63" eb="65">
      <t>ケイジョウ</t>
    </rPh>
    <rPh sb="73" eb="75">
      <t>カクニン</t>
    </rPh>
    <rPh sb="79" eb="81">
      <t>ゲンバ</t>
    </rPh>
    <rPh sb="81" eb="84">
      <t>ダイリニン</t>
    </rPh>
    <rPh sb="84" eb="85">
      <t>トウ</t>
    </rPh>
    <rPh sb="86" eb="88">
      <t>ジッシ</t>
    </rPh>
    <rPh sb="90" eb="92">
      <t>バアイ</t>
    </rPh>
    <rPh sb="111" eb="113">
      <t>ケイジョウ</t>
    </rPh>
    <phoneticPr fontId="3"/>
  </si>
  <si>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rPh sb="0" eb="1">
      <t>ミ</t>
    </rPh>
    <rPh sb="1" eb="3">
      <t>ニュウリョク</t>
    </rPh>
    <rPh sb="5" eb="6">
      <t>シルシ</t>
    </rPh>
    <rPh sb="11" eb="13">
      <t>カショ</t>
    </rPh>
    <rPh sb="20" eb="22">
      <t>カクニン</t>
    </rPh>
    <phoneticPr fontId="3"/>
  </si>
  <si>
    <t>l.　金額の合計値</t>
    <rPh sb="3" eb="5">
      <t>キンガク</t>
    </rPh>
    <rPh sb="6" eb="9">
      <t>ゴウケイチ</t>
    </rPh>
    <phoneticPr fontId="3"/>
  </si>
  <si>
    <t>年     齢</t>
    <rPh sb="0" eb="1">
      <t>ネン</t>
    </rPh>
    <rPh sb="6" eb="7">
      <t>ヨワイ</t>
    </rPh>
    <phoneticPr fontId="3"/>
  </si>
  <si>
    <t>本支店支援</t>
    <rPh sb="0" eb="3">
      <t>ホンシテン</t>
    </rPh>
    <rPh sb="3" eb="5">
      <t>シエン</t>
    </rPh>
    <phoneticPr fontId="10"/>
  </si>
  <si>
    <t>延人数</t>
    <rPh sb="0" eb="1">
      <t>ノベ</t>
    </rPh>
    <rPh sb="1" eb="3">
      <t>ニンズウ</t>
    </rPh>
    <phoneticPr fontId="10"/>
  </si>
  <si>
    <t>(人）</t>
    <rPh sb="1" eb="2">
      <t>ヒト</t>
    </rPh>
    <phoneticPr fontId="10"/>
  </si>
  <si>
    <t>金額</t>
    <rPh sb="0" eb="2">
      <t>キンガク</t>
    </rPh>
    <phoneticPr fontId="10"/>
  </si>
  <si>
    <t xml:space="preserve">一 次 下 請 者 名 </t>
    <rPh sb="0" eb="3">
      <t>イチジ</t>
    </rPh>
    <rPh sb="4" eb="7">
      <t>シタウ</t>
    </rPh>
    <rPh sb="8" eb="9">
      <t>シャ</t>
    </rPh>
    <rPh sb="10" eb="11">
      <t>メイ</t>
    </rPh>
    <phoneticPr fontId="3"/>
  </si>
  <si>
    <t>現 場 管 理 者 氏 名</t>
    <rPh sb="0" eb="3">
      <t>ゲンバ</t>
    </rPh>
    <rPh sb="4" eb="9">
      <t>カンリシャ</t>
    </rPh>
    <rPh sb="10" eb="13">
      <t>シメイ</t>
    </rPh>
    <phoneticPr fontId="3"/>
  </si>
  <si>
    <t>現場労働者にかかわる</t>
    <rPh sb="2" eb="4">
      <t>ロウドウ</t>
    </rPh>
    <phoneticPr fontId="5"/>
  </si>
  <si>
    <t>　　　①元請担当者　　→　発注事務所等担当者　　　　　　　</t>
    <rPh sb="4" eb="5">
      <t>モト</t>
    </rPh>
    <rPh sb="5" eb="6">
      <t>ショウ</t>
    </rPh>
    <rPh sb="6" eb="8">
      <t>タントウ</t>
    </rPh>
    <rPh sb="8" eb="9">
      <t>シャ</t>
    </rPh>
    <rPh sb="13" eb="15">
      <t>ハッチュウ</t>
    </rPh>
    <rPh sb="18" eb="19">
      <t>トウ</t>
    </rPh>
    <phoneticPr fontId="3"/>
  </si>
  <si>
    <r>
      <t>　　　　　　　　　（</t>
    </r>
    <r>
      <rPr>
        <b/>
        <sz val="11"/>
        <rFont val="ＭＳ Ｐゴシック"/>
        <family val="3"/>
        <charset val="128"/>
      </rPr>
      <t>工事完了後、20日以内</t>
    </r>
    <r>
      <rPr>
        <sz val="11"/>
        <rFont val="ＭＳ Ｐ明朝"/>
        <family val="1"/>
        <charset val="128"/>
      </rPr>
      <t>に発注事務所等担当者へ提出）</t>
    </r>
    <rPh sb="18" eb="19">
      <t>ニチ</t>
    </rPh>
    <rPh sb="19" eb="21">
      <t>イナイ</t>
    </rPh>
    <rPh sb="22" eb="24">
      <t>ハッチュウ</t>
    </rPh>
    <rPh sb="27" eb="28">
      <t>トウ</t>
    </rPh>
    <phoneticPr fontId="3"/>
  </si>
  <si>
    <t>　　　②発注事務所等担当者　　→　※本局（地方整備局等）担当者</t>
    <rPh sb="4" eb="6">
      <t>ハッチュウ</t>
    </rPh>
    <rPh sb="9" eb="10">
      <t>トウ</t>
    </rPh>
    <rPh sb="28" eb="31">
      <t>タントウシャ</t>
    </rPh>
    <phoneticPr fontId="3"/>
  </si>
  <si>
    <t>　　　②発注事務所等担当者　　→　本局（農政局等）担当者</t>
    <rPh sb="4" eb="6">
      <t>ハッチュウ</t>
    </rPh>
    <rPh sb="9" eb="10">
      <t>トウ</t>
    </rPh>
    <rPh sb="20" eb="22">
      <t>ノウセイ</t>
    </rPh>
    <rPh sb="25" eb="28">
      <t>タントウシャ</t>
    </rPh>
    <phoneticPr fontId="3"/>
  </si>
  <si>
    <t>　　　②発注事務所等担当者　　→　※地方自治体等担当者</t>
    <rPh sb="4" eb="6">
      <t>ハッチュウ</t>
    </rPh>
    <rPh sb="9" eb="10">
      <t>トウ</t>
    </rPh>
    <rPh sb="18" eb="20">
      <t>チホウ</t>
    </rPh>
    <rPh sb="20" eb="23">
      <t>ジチタイ</t>
    </rPh>
    <rPh sb="24" eb="27">
      <t>タントウシャ</t>
    </rPh>
    <phoneticPr fontId="3"/>
  </si>
  <si>
    <r>
      <t>建設、</t>
    </r>
    <r>
      <rPr>
        <sz val="10"/>
        <color indexed="15"/>
        <rFont val="ＭＳ Ｐゴシック"/>
        <family val="3"/>
        <charset val="128"/>
      </rPr>
      <t>農水、</t>
    </r>
    <r>
      <rPr>
        <sz val="10"/>
        <color indexed="20"/>
        <rFont val="ＭＳ Ｐゴシック"/>
        <family val="3"/>
        <charset val="128"/>
      </rPr>
      <t>下水</t>
    </r>
    <rPh sb="0" eb="2">
      <t>ケンセツ</t>
    </rPh>
    <rPh sb="3" eb="5">
      <t>ノウスイ</t>
    </rPh>
    <rPh sb="6" eb="8">
      <t>ゲスイ</t>
    </rPh>
    <phoneticPr fontId="3"/>
  </si>
  <si>
    <r>
      <t>　　　　　　　　　（</t>
    </r>
    <r>
      <rPr>
        <b/>
        <sz val="11"/>
        <rFont val="ＭＳ Ｐゴシック"/>
        <family val="3"/>
        <charset val="128"/>
      </rPr>
      <t>工事完了後、30日以内</t>
    </r>
    <r>
      <rPr>
        <sz val="11"/>
        <rFont val="ＭＳ Ｐ明朝"/>
        <family val="1"/>
        <charset val="128"/>
      </rPr>
      <t>に地方自治体等担当者へ提出）</t>
    </r>
    <rPh sb="10" eb="12">
      <t>コウジ</t>
    </rPh>
    <rPh sb="12" eb="15">
      <t>カンリョウゴ</t>
    </rPh>
    <rPh sb="18" eb="19">
      <t>ニチ</t>
    </rPh>
    <rPh sb="19" eb="21">
      <t>イナイ</t>
    </rPh>
    <rPh sb="22" eb="24">
      <t>チホウ</t>
    </rPh>
    <rPh sb="24" eb="27">
      <t>ジチタイ</t>
    </rPh>
    <phoneticPr fontId="3"/>
  </si>
  <si>
    <t>建設機械の質量及び運搬方法に応じ、運搬費が適正に計上されているか確認する。また、元請・下請の費用合計が０の場合、計上漏れがないか確認する。</t>
    <rPh sb="46" eb="48">
      <t>ヒヨウ</t>
    </rPh>
    <rPh sb="48" eb="50">
      <t>ゴウケイ</t>
    </rPh>
    <rPh sb="53" eb="55">
      <t>バアイ</t>
    </rPh>
    <rPh sb="56" eb="58">
      <t>ケイジョウ</t>
    </rPh>
    <rPh sb="58" eb="59">
      <t>モ</t>
    </rPh>
    <rPh sb="64" eb="66">
      <t>カクニン</t>
    </rPh>
    <phoneticPr fontId="3"/>
  </si>
  <si>
    <t>準備費が適正に計上されているか確認する。また、元請・下請の費用合計が０の場合、計上漏れがないか確認する。</t>
    <rPh sb="0" eb="2">
      <t>ジュンビ</t>
    </rPh>
    <rPh sb="29" eb="31">
      <t>ヒヨウ</t>
    </rPh>
    <rPh sb="31" eb="33">
      <t>ゴウケイ</t>
    </rPh>
    <rPh sb="36" eb="38">
      <t>バアイ</t>
    </rPh>
    <rPh sb="39" eb="41">
      <t>ケイジョウ</t>
    </rPh>
    <rPh sb="41" eb="42">
      <t>モ</t>
    </rPh>
    <rPh sb="47" eb="49">
      <t>カクニン</t>
    </rPh>
    <phoneticPr fontId="3"/>
  </si>
  <si>
    <t>立木伐採・立木伐採等に伴う建設副産物の運搬・処分費が適切に計上されているか確認する。</t>
    <phoneticPr fontId="3"/>
  </si>
  <si>
    <t>安全費が適正に計上されているか確認する。また、元請・下請の費用合計が０の場合、計上漏れがないか確認する。</t>
    <rPh sb="0" eb="2">
      <t>アンゼン</t>
    </rPh>
    <rPh sb="29" eb="31">
      <t>ヒヨウ</t>
    </rPh>
    <rPh sb="31" eb="33">
      <t>ゴウケイ</t>
    </rPh>
    <rPh sb="36" eb="38">
      <t>バアイ</t>
    </rPh>
    <rPh sb="39" eb="41">
      <t>ケイジョウ</t>
    </rPh>
    <rPh sb="41" eb="42">
      <t>モ</t>
    </rPh>
    <rPh sb="47" eb="49">
      <t>カクニン</t>
    </rPh>
    <phoneticPr fontId="3"/>
  </si>
  <si>
    <t>売払費</t>
    <rPh sb="0" eb="1">
      <t>ウ</t>
    </rPh>
    <rPh sb="1" eb="2">
      <t>ハラ</t>
    </rPh>
    <rPh sb="2" eb="3">
      <t>ヒ</t>
    </rPh>
    <phoneticPr fontId="3"/>
  </si>
  <si>
    <t>ロ</t>
    <phoneticPr fontId="3"/>
  </si>
  <si>
    <t>ハ</t>
    <phoneticPr fontId="3"/>
  </si>
  <si>
    <t>技術管理費が適正に計上されているか確認する。また、元請・下請の費用合計が０の場合、計上漏れがないか確認する。</t>
    <rPh sb="0" eb="2">
      <t>ギジュツ</t>
    </rPh>
    <rPh sb="2" eb="5">
      <t>カンリヒ</t>
    </rPh>
    <rPh sb="6" eb="8">
      <t>テキセイ</t>
    </rPh>
    <rPh sb="9" eb="11">
      <t>ケイジョウ</t>
    </rPh>
    <rPh sb="17" eb="19">
      <t>カクニン</t>
    </rPh>
    <rPh sb="25" eb="27">
      <t>モトウケ</t>
    </rPh>
    <rPh sb="28" eb="30">
      <t>シタウケ</t>
    </rPh>
    <rPh sb="31" eb="33">
      <t>ヒヨウ</t>
    </rPh>
    <rPh sb="33" eb="35">
      <t>ゴウケイ</t>
    </rPh>
    <rPh sb="38" eb="40">
      <t>バアイ</t>
    </rPh>
    <rPh sb="41" eb="43">
      <t>ケイジョウ</t>
    </rPh>
    <rPh sb="43" eb="44">
      <t>モ</t>
    </rPh>
    <rPh sb="49" eb="51">
      <t>カクニン</t>
    </rPh>
    <phoneticPr fontId="3"/>
  </si>
  <si>
    <t>費目</t>
    <rPh sb="0" eb="2">
      <t>ヒモク</t>
    </rPh>
    <phoneticPr fontId="3"/>
  </si>
  <si>
    <t>営繕費が適正に計上されているか確認する。また、元請・下請の合計費用が０の場合、計上漏れがないか確認する。</t>
    <rPh sb="0" eb="2">
      <t>エイゼン</t>
    </rPh>
    <rPh sb="31" eb="33">
      <t>ヒヨウ</t>
    </rPh>
    <rPh sb="36" eb="38">
      <t>バアイ</t>
    </rPh>
    <rPh sb="39" eb="41">
      <t>ケイジョウ</t>
    </rPh>
    <rPh sb="41" eb="42">
      <t>モ</t>
    </rPh>
    <rPh sb="47" eb="49">
      <t>カクニン</t>
    </rPh>
    <phoneticPr fontId="3"/>
  </si>
  <si>
    <t>労務管理費が適正に計上されているか確認する。また、元請・下請の合計費用が０の場合、計上漏れがないか確認する。</t>
    <rPh sb="0" eb="2">
      <t>ロウム</t>
    </rPh>
    <rPh sb="2" eb="4">
      <t>カンリ</t>
    </rPh>
    <phoneticPr fontId="3"/>
  </si>
  <si>
    <t>本社一律方式で、当初積算された工事原価に割り掛ける</t>
    <rPh sb="8" eb="10">
      <t>トウショ</t>
    </rPh>
    <rPh sb="10" eb="12">
      <t>セキサン</t>
    </rPh>
    <rPh sb="15" eb="17">
      <t>コウジ</t>
    </rPh>
    <rPh sb="17" eb="19">
      <t>ゲンカ</t>
    </rPh>
    <rPh sb="20" eb="21">
      <t>ワ</t>
    </rPh>
    <rPh sb="22" eb="23">
      <t>カ</t>
    </rPh>
    <phoneticPr fontId="2"/>
  </si>
  <si>
    <t>3：地　方（一般交通等の影響を受ける地区）</t>
    <rPh sb="2" eb="3">
      <t>チ</t>
    </rPh>
    <rPh sb="4" eb="5">
      <t>カタ</t>
    </rPh>
    <rPh sb="6" eb="8">
      <t>イッパン</t>
    </rPh>
    <rPh sb="8" eb="11">
      <t>コウツウナド</t>
    </rPh>
    <rPh sb="12" eb="14">
      <t>エイキョウ</t>
    </rPh>
    <rPh sb="15" eb="16">
      <t>ウ</t>
    </rPh>
    <rPh sb="18" eb="20">
      <t>チク</t>
    </rPh>
    <phoneticPr fontId="3"/>
  </si>
  <si>
    <t>×</t>
    <phoneticPr fontId="3"/>
  </si>
  <si>
    <t>○</t>
    <phoneticPr fontId="3"/>
  </si>
  <si>
    <t>⑨</t>
    <phoneticPr fontId="2"/>
  </si>
  <si>
    <t>前払金</t>
    <phoneticPr fontId="2"/>
  </si>
  <si>
    <t>⑩</t>
    <phoneticPr fontId="2"/>
  </si>
  <si>
    <t>⑪</t>
    <phoneticPr fontId="2"/>
  </si>
  <si>
    <t>貸与日数　　　　       　：</t>
    <phoneticPr fontId="2"/>
  </si>
  <si>
    <t>⑫</t>
    <phoneticPr fontId="2"/>
  </si>
  <si>
    <t>Ⅲ</t>
    <phoneticPr fontId="3"/>
  </si>
  <si>
    <t>下請負者数</t>
    <phoneticPr fontId="3"/>
  </si>
  <si>
    <t>一次下請</t>
    <phoneticPr fontId="3"/>
  </si>
  <si>
    <t>都市再生機構</t>
    <rPh sb="0" eb="2">
      <t>トシ</t>
    </rPh>
    <rPh sb="2" eb="4">
      <t>サイセイ</t>
    </rPh>
    <rPh sb="4" eb="6">
      <t>キコウ</t>
    </rPh>
    <phoneticPr fontId="3"/>
  </si>
  <si>
    <t>勤務先会社名</t>
    <rPh sb="3" eb="5">
      <t>カイシャ</t>
    </rPh>
    <rPh sb="5" eb="6">
      <t>メイ</t>
    </rPh>
    <phoneticPr fontId="3"/>
  </si>
  <si>
    <t>発注者積算金額と受注者実績金額の乖離が大きい場合は、入力金額の再確認を行う。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22" eb="24">
      <t>バアイ</t>
    </rPh>
    <rPh sb="26" eb="28">
      <t>ニュウリョク</t>
    </rPh>
    <rPh sb="28" eb="30">
      <t>キンガク</t>
    </rPh>
    <rPh sb="31" eb="32">
      <t>サイ</t>
    </rPh>
    <rPh sb="32" eb="34">
      <t>カクニン</t>
    </rPh>
    <rPh sb="35" eb="36">
      <t>オコナ</t>
    </rPh>
    <phoneticPr fontId="3"/>
  </si>
  <si>
    <t>×</t>
    <phoneticPr fontId="3"/>
  </si>
  <si>
    <t>橋梁用架設桁設備</t>
    <rPh sb="3" eb="5">
      <t>カセツ</t>
    </rPh>
    <phoneticPr fontId="3"/>
  </si>
  <si>
    <t>発注者積算金額と受注者実績金額の乖離が大きい、または、発注者と受注者のどちらか一方だけの費用計上となっている場合は、入力金額の再確認を行う。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54" eb="56">
      <t>バアイ</t>
    </rPh>
    <rPh sb="58" eb="60">
      <t>ニュウリョク</t>
    </rPh>
    <rPh sb="60" eb="62">
      <t>キンガク</t>
    </rPh>
    <rPh sb="63" eb="64">
      <t>サイ</t>
    </rPh>
    <rPh sb="64" eb="66">
      <t>カクニン</t>
    </rPh>
    <rPh sb="67" eb="68">
      <t>オコナ</t>
    </rPh>
    <phoneticPr fontId="3"/>
  </si>
  <si>
    <t>本支店等の社員が現場支援をした場合の費用は、A-1'票「本支店等の社員が現場支援に要した費用内訳書」に計上する。また、計上されている支援内容が適正なものか確認する。</t>
    <rPh sb="0" eb="3">
      <t>ホンシテン</t>
    </rPh>
    <rPh sb="3" eb="4">
      <t>トウ</t>
    </rPh>
    <rPh sb="5" eb="7">
      <t>シャイン</t>
    </rPh>
    <rPh sb="8" eb="10">
      <t>ゲンバ</t>
    </rPh>
    <rPh sb="10" eb="12">
      <t>シエン</t>
    </rPh>
    <rPh sb="15" eb="17">
      <t>バアイ</t>
    </rPh>
    <rPh sb="18" eb="20">
      <t>ヒヨウ</t>
    </rPh>
    <rPh sb="26" eb="27">
      <t>ヒョウ</t>
    </rPh>
    <rPh sb="28" eb="31">
      <t>ホンシテン</t>
    </rPh>
    <rPh sb="31" eb="32">
      <t>トウ</t>
    </rPh>
    <rPh sb="33" eb="35">
      <t>シャイン</t>
    </rPh>
    <rPh sb="36" eb="38">
      <t>ゲンバ</t>
    </rPh>
    <rPh sb="38" eb="40">
      <t>シエン</t>
    </rPh>
    <rPh sb="41" eb="42">
      <t>ヨウ</t>
    </rPh>
    <rPh sb="44" eb="46">
      <t>ヒヨウ</t>
    </rPh>
    <rPh sb="46" eb="49">
      <t>ウチワケショ</t>
    </rPh>
    <rPh sb="51" eb="53">
      <t>ケイジョウ</t>
    </rPh>
    <rPh sb="59" eb="61">
      <t>ケイジョウ</t>
    </rPh>
    <rPh sb="66" eb="68">
      <t>シエン</t>
    </rPh>
    <rPh sb="68" eb="70">
      <t>ナイヨウ</t>
    </rPh>
    <rPh sb="71" eb="73">
      <t>テキセイ</t>
    </rPh>
    <rPh sb="77" eb="79">
      <t>カクニン</t>
    </rPh>
    <phoneticPr fontId="3"/>
  </si>
  <si>
    <t>鋼橋等工場製作費（機器単体費）の積算計上がある場合は、材料費に計上すべき品目と鋼橋等工場製作費（機器単体費）に計上すべき品目を元請者へ事前に指示し、元請者から提出される調査票が指示通りに分離されているか確認する。
鋼橋等工場製作費との二重計上や鋼橋等工場製作費（機器単体費）に計上すべき品目が材料費に誤計上されていないか確認する。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7" eb="30">
      <t>ザイリョウヒ</t>
    </rPh>
    <rPh sb="31" eb="33">
      <t>ケイジョウ</t>
    </rPh>
    <rPh sb="36" eb="38">
      <t>ヒンモク</t>
    </rPh>
    <rPh sb="39" eb="41">
      <t>コウキョウ</t>
    </rPh>
    <rPh sb="41" eb="42">
      <t>トウ</t>
    </rPh>
    <rPh sb="42" eb="44">
      <t>コウジョウ</t>
    </rPh>
    <rPh sb="44" eb="47">
      <t>セイサクヒ</t>
    </rPh>
    <rPh sb="55" eb="57">
      <t>ケイジョウ</t>
    </rPh>
    <rPh sb="60" eb="62">
      <t>ヒンモク</t>
    </rPh>
    <rPh sb="63" eb="65">
      <t>モトウケ</t>
    </rPh>
    <rPh sb="65" eb="66">
      <t>シャ</t>
    </rPh>
    <rPh sb="67" eb="69">
      <t>ジゼン</t>
    </rPh>
    <rPh sb="70" eb="72">
      <t>シジ</t>
    </rPh>
    <rPh sb="74" eb="76">
      <t>モトウケ</t>
    </rPh>
    <rPh sb="76" eb="77">
      <t>シャ</t>
    </rPh>
    <rPh sb="79" eb="81">
      <t>テイシュツ</t>
    </rPh>
    <rPh sb="84" eb="87">
      <t>チョウサヒョウ</t>
    </rPh>
    <rPh sb="88" eb="90">
      <t>シジ</t>
    </rPh>
    <rPh sb="90" eb="91">
      <t>トオ</t>
    </rPh>
    <rPh sb="93" eb="95">
      <t>ブンリ</t>
    </rPh>
    <rPh sb="101" eb="103">
      <t>カクニン</t>
    </rPh>
    <rPh sb="107" eb="109">
      <t>コウキョウ</t>
    </rPh>
    <rPh sb="109" eb="110">
      <t>トウ</t>
    </rPh>
    <rPh sb="110" eb="112">
      <t>コウジョウ</t>
    </rPh>
    <rPh sb="112" eb="115">
      <t>セイサクヒ</t>
    </rPh>
    <rPh sb="117" eb="119">
      <t>ニジュウ</t>
    </rPh>
    <rPh sb="119" eb="121">
      <t>ケイジョウ</t>
    </rPh>
    <rPh sb="122" eb="124">
      <t>コウキョウ</t>
    </rPh>
    <rPh sb="124" eb="125">
      <t>トウ</t>
    </rPh>
    <rPh sb="125" eb="127">
      <t>コウジョウ</t>
    </rPh>
    <rPh sb="127" eb="130">
      <t>セイサクヒ</t>
    </rPh>
    <rPh sb="138" eb="140">
      <t>ケイジョウ</t>
    </rPh>
    <rPh sb="143" eb="145">
      <t>ヒンモク</t>
    </rPh>
    <rPh sb="146" eb="149">
      <t>ザイリョウヒ</t>
    </rPh>
    <rPh sb="150" eb="151">
      <t>ゴ</t>
    </rPh>
    <rPh sb="151" eb="153">
      <t>ケイジョウ</t>
    </rPh>
    <rPh sb="160" eb="162">
      <t>カクニン</t>
    </rPh>
    <phoneticPr fontId="3"/>
  </si>
  <si>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3"/>
  </si>
  <si>
    <t>概　　要</t>
    <rPh sb="0" eb="1">
      <t>オオムネ</t>
    </rPh>
    <rPh sb="3" eb="4">
      <t>ヨウ</t>
    </rPh>
    <phoneticPr fontId="2"/>
  </si>
  <si>
    <t>現場管理費、一般管理費のみ対象とする場合</t>
    <rPh sb="18" eb="20">
      <t>バアイ</t>
    </rPh>
    <phoneticPr fontId="2"/>
  </si>
  <si>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2"/>
  </si>
  <si>
    <t>一般管理費のみ対象にする場合</t>
    <rPh sb="12" eb="14">
      <t>バアイ</t>
    </rPh>
    <phoneticPr fontId="2"/>
  </si>
  <si>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2"/>
  </si>
  <si>
    <t>全ての間接費の対象にしない場合</t>
    <rPh sb="0" eb="1">
      <t>スベ</t>
    </rPh>
    <rPh sb="3" eb="6">
      <t>カンセツヒ</t>
    </rPh>
    <rPh sb="7" eb="9">
      <t>タイショウ</t>
    </rPh>
    <rPh sb="13" eb="15">
      <t>バアイ</t>
    </rPh>
    <phoneticPr fontId="2"/>
  </si>
  <si>
    <t>処分費等に対象にする場合</t>
    <rPh sb="0" eb="3">
      <t>ショブンヒ</t>
    </rPh>
    <rPh sb="3" eb="4">
      <t>トウ</t>
    </rPh>
    <rPh sb="5" eb="7">
      <t>タイショウ</t>
    </rPh>
    <rPh sb="10" eb="12">
      <t>バアイ</t>
    </rPh>
    <phoneticPr fontId="2"/>
  </si>
  <si>
    <t>　管理費
区分</t>
    <phoneticPr fontId="2"/>
  </si>
  <si>
    <t>Ｔ</t>
    <phoneticPr fontId="2"/>
  </si>
  <si>
    <t>Ⅱ</t>
    <phoneticPr fontId="2"/>
  </si>
  <si>
    <t>1：国土交通省(建設)</t>
    <rPh sb="8" eb="10">
      <t>ケンセツ</t>
    </rPh>
    <phoneticPr fontId="3"/>
  </si>
  <si>
    <t>2：国土交通省(港湾)</t>
    <rPh sb="8" eb="10">
      <t>コウワン</t>
    </rPh>
    <phoneticPr fontId="3"/>
  </si>
  <si>
    <t>7：東日本高速道路（株）
　 中日本高速道路（株）
　 西日本高速道路（株）</t>
    <phoneticPr fontId="3"/>
  </si>
  <si>
    <t>8：都市再生機構</t>
    <phoneticPr fontId="3"/>
  </si>
  <si>
    <t>216：東京航空局</t>
    <rPh sb="4" eb="6">
      <t>トウキョウ</t>
    </rPh>
    <rPh sb="6" eb="8">
      <t>コウクウ</t>
    </rPh>
    <phoneticPr fontId="3"/>
  </si>
  <si>
    <t>302：関東農政局</t>
    <rPh sb="4" eb="6">
      <t>カントウ</t>
    </rPh>
    <rPh sb="6" eb="8">
      <t>ノウセイ</t>
    </rPh>
    <rPh sb="8" eb="9">
      <t>キョク</t>
    </rPh>
    <phoneticPr fontId="3"/>
  </si>
  <si>
    <t>014：神奈川県</t>
    <rPh sb="4" eb="8">
      <t>カナガワケン</t>
    </rPh>
    <phoneticPr fontId="3"/>
  </si>
  <si>
    <t>705：神奈川地域支社</t>
    <rPh sb="4" eb="7">
      <t>カナガワ</t>
    </rPh>
    <rPh sb="7" eb="9">
      <t>チイキ</t>
    </rPh>
    <rPh sb="9" eb="11">
      <t>シシャ</t>
    </rPh>
    <phoneticPr fontId="3"/>
  </si>
  <si>
    <r>
      <t>建設、</t>
    </r>
    <r>
      <rPr>
        <sz val="10"/>
        <color indexed="13"/>
        <rFont val="ＭＳ Ｐゴシック"/>
        <family val="3"/>
        <charset val="128"/>
      </rPr>
      <t>港湾</t>
    </r>
    <rPh sb="0" eb="2">
      <t>ケンセツ</t>
    </rPh>
    <rPh sb="3" eb="5">
      <t>コウワン</t>
    </rPh>
    <phoneticPr fontId="3"/>
  </si>
  <si>
    <t>一般競争入札(6.9億円未満)</t>
    <rPh sb="12" eb="14">
      <t>ミマン</t>
    </rPh>
    <phoneticPr fontId="3"/>
  </si>
  <si>
    <t>課名</t>
    <rPh sb="0" eb="1">
      <t>カ</t>
    </rPh>
    <rPh sb="1" eb="2">
      <t>メイ</t>
    </rPh>
    <phoneticPr fontId="3"/>
  </si>
  <si>
    <t>○○事務所</t>
    <phoneticPr fontId="3"/>
  </si>
  <si>
    <t>工務課</t>
    <rPh sb="0" eb="2">
      <t>コウム</t>
    </rPh>
    <rPh sb="2" eb="3">
      <t>カ</t>
    </rPh>
    <phoneticPr fontId="3"/>
  </si>
  <si>
    <t>発注　太郎</t>
    <rPh sb="0" eb="2">
      <t>ハッチュウ</t>
    </rPh>
    <rPh sb="3" eb="5">
      <t>タロウ</t>
    </rPh>
    <phoneticPr fontId="3"/>
  </si>
  <si>
    <t>工務係長</t>
    <rPh sb="0" eb="2">
      <t>コウム</t>
    </rPh>
    <phoneticPr fontId="3"/>
  </si>
  <si>
    <r>
      <t>0</t>
    </r>
    <r>
      <rPr>
        <sz val="11"/>
        <rFont val="ＭＳ Ｐゴシック"/>
        <family val="3"/>
        <charset val="128"/>
      </rPr>
      <t>12-345-5789</t>
    </r>
    <phoneticPr fontId="3"/>
  </si>
  <si>
    <r>
      <t>0</t>
    </r>
    <r>
      <rPr>
        <sz val="11"/>
        <rFont val="ＭＳ Ｐゴシック"/>
        <family val="3"/>
        <charset val="128"/>
      </rPr>
      <t>12-345-6780</t>
    </r>
    <phoneticPr fontId="3"/>
  </si>
  <si>
    <t>311：港湾構造物工事</t>
  </si>
  <si>
    <t xml:space="preserve">撤去工 1式 , 基礎工　250m, 堤体工　ケーソン据付15函,
根固工  250m , 被覆工　270m,  上部工  300m </t>
    <rPh sb="0" eb="2">
      <t>テッキョ</t>
    </rPh>
    <rPh sb="2" eb="3">
      <t>コウ</t>
    </rPh>
    <rPh sb="5" eb="6">
      <t>シキ</t>
    </rPh>
    <rPh sb="9" eb="11">
      <t>キソ</t>
    </rPh>
    <rPh sb="11" eb="12">
      <t>コウ</t>
    </rPh>
    <rPh sb="19" eb="20">
      <t>ツツミ</t>
    </rPh>
    <rPh sb="20" eb="21">
      <t>カラダ</t>
    </rPh>
    <rPh sb="21" eb="22">
      <t>コウ</t>
    </rPh>
    <rPh sb="27" eb="29">
      <t>スエツケ</t>
    </rPh>
    <rPh sb="31" eb="32">
      <t>カン</t>
    </rPh>
    <rPh sb="34" eb="35">
      <t>ネ</t>
    </rPh>
    <rPh sb="35" eb="36">
      <t>カタム</t>
    </rPh>
    <rPh sb="36" eb="37">
      <t>コウ</t>
    </rPh>
    <rPh sb="46" eb="48">
      <t>ヒフク</t>
    </rPh>
    <rPh sb="48" eb="49">
      <t>コウ</t>
    </rPh>
    <rPh sb="57" eb="59">
      <t>ジョウブ</t>
    </rPh>
    <rPh sb="59" eb="60">
      <t>コウ</t>
    </rPh>
    <phoneticPr fontId="3"/>
  </si>
  <si>
    <r>
      <t>舗装撤去工 28,000m</t>
    </r>
    <r>
      <rPr>
        <vertAlign val="superscript"/>
        <sz val="10"/>
        <rFont val="ＭＳ Ｐゴシック"/>
        <family val="3"/>
        <charset val="128"/>
      </rPr>
      <t>2</t>
    </r>
    <r>
      <rPr>
        <sz val="10"/>
        <rFont val="ＭＳ Ｐゴシック"/>
        <family val="3"/>
        <charset val="128"/>
      </rPr>
      <t xml:space="preserve"> , 空港舗装工　30,000m</t>
    </r>
    <r>
      <rPr>
        <vertAlign val="superscript"/>
        <sz val="10"/>
        <rFont val="ＭＳ Ｐゴシック"/>
        <family val="3"/>
        <charset val="128"/>
      </rPr>
      <t>2</t>
    </r>
    <r>
      <rPr>
        <sz val="10"/>
        <rFont val="ＭＳ Ｐゴシック"/>
        <family val="3"/>
        <charset val="128"/>
      </rPr>
      <t>,
飛行場標識工  1,000m</t>
    </r>
    <r>
      <rPr>
        <vertAlign val="superscript"/>
        <sz val="10"/>
        <rFont val="ＭＳ Ｐゴシック"/>
        <family val="3"/>
        <charset val="128"/>
      </rPr>
      <t>2</t>
    </r>
    <r>
      <rPr>
        <sz val="10"/>
        <rFont val="ＭＳ Ｐゴシック"/>
        <family val="3"/>
        <charset val="128"/>
      </rPr>
      <t xml:space="preserve"> </t>
    </r>
    <rPh sb="0" eb="2">
      <t>ホソウ</t>
    </rPh>
    <rPh sb="2" eb="4">
      <t>テッキョ</t>
    </rPh>
    <rPh sb="4" eb="5">
      <t>コウ</t>
    </rPh>
    <rPh sb="17" eb="19">
      <t>クウコウ</t>
    </rPh>
    <rPh sb="19" eb="21">
      <t>ホソウ</t>
    </rPh>
    <rPh sb="21" eb="22">
      <t>コウ</t>
    </rPh>
    <rPh sb="33" eb="36">
      <t>ヒコウジョウ</t>
    </rPh>
    <rPh sb="36" eb="38">
      <t>ヒョウシキ</t>
    </rPh>
    <rPh sb="38" eb="39">
      <t>コウ</t>
    </rPh>
    <phoneticPr fontId="3"/>
  </si>
  <si>
    <t>261：管水路工事</t>
  </si>
  <si>
    <t>建設、港湾、航空、下水、都市</t>
    <rPh sb="0" eb="2">
      <t>ケンセツ</t>
    </rPh>
    <rPh sb="3" eb="5">
      <t>コウワン</t>
    </rPh>
    <rPh sb="6" eb="8">
      <t>コウクウ</t>
    </rPh>
    <rPh sb="9" eb="11">
      <t>ゲスイ</t>
    </rPh>
    <rPh sb="12" eb="14">
      <t>トシ</t>
    </rPh>
    <phoneticPr fontId="3"/>
  </si>
  <si>
    <t>建設,港湾,航空,下水,都市</t>
    <rPh sb="0" eb="2">
      <t>ケンセツ</t>
    </rPh>
    <rPh sb="3" eb="5">
      <t>コウワン</t>
    </rPh>
    <rPh sb="6" eb="8">
      <t>コウクウ</t>
    </rPh>
    <rPh sb="9" eb="11">
      <t>ゲスイ</t>
    </rPh>
    <rPh sb="12" eb="14">
      <t>トシ</t>
    </rPh>
    <phoneticPr fontId="3"/>
  </si>
  <si>
    <t>121：下水道工事（１）</t>
  </si>
  <si>
    <t xml:space="preserve">内径φ800mmヒューム管推進工　L=760m 
内径φ1200mmマンホール設置工　1箇所 </t>
    <rPh sb="0" eb="2">
      <t>ナイケイ</t>
    </rPh>
    <rPh sb="12" eb="13">
      <t>カン</t>
    </rPh>
    <rPh sb="13" eb="15">
      <t>スイシン</t>
    </rPh>
    <rPh sb="15" eb="16">
      <t>コウ</t>
    </rPh>
    <rPh sb="39" eb="41">
      <t>セッチ</t>
    </rPh>
    <rPh sb="44" eb="46">
      <t>カショ</t>
    </rPh>
    <phoneticPr fontId="3"/>
  </si>
  <si>
    <t>470：舗装</t>
  </si>
  <si>
    <t>対象省庁</t>
    <rPh sb="0" eb="2">
      <t>タイショウ</t>
    </rPh>
    <rPh sb="2" eb="4">
      <t>ショウチョウ</t>
    </rPh>
    <phoneticPr fontId="3"/>
  </si>
  <si>
    <t>全省庁</t>
    <rPh sb="0" eb="1">
      <t>ゼン</t>
    </rPh>
    <rPh sb="1" eb="3">
      <t>ショウチョウ</t>
    </rPh>
    <phoneticPr fontId="3"/>
  </si>
  <si>
    <t>建設,航空,農水,
都市,NEXCO</t>
    <rPh sb="0" eb="2">
      <t>ケンセツ</t>
    </rPh>
    <rPh sb="3" eb="5">
      <t>コウクウ</t>
    </rPh>
    <rPh sb="6" eb="8">
      <t>ノウスイ</t>
    </rPh>
    <rPh sb="10" eb="12">
      <t>トシ</t>
    </rPh>
    <phoneticPr fontId="3"/>
  </si>
  <si>
    <t>項目</t>
    <rPh sb="0" eb="2">
      <t>コウモク</t>
    </rPh>
    <phoneticPr fontId="3"/>
  </si>
  <si>
    <t>B-2</t>
  </si>
  <si>
    <t>B-3</t>
  </si>
  <si>
    <r>
      <t>「建設、航空、農水、
都市機構」</t>
    </r>
    <r>
      <rPr>
        <sz val="9"/>
        <rFont val="ＭＳ Ｐゴシック"/>
        <family val="3"/>
        <charset val="128"/>
      </rPr>
      <t xml:space="preserve">
トラッククレーン（油圧伸縮ジブ型20～50ｔ吊）、及びラフテレーンクレーン（油圧伸縮ジブ型20～51ｔ吊）の分解、組立及び輸送</t>
    </r>
    <rPh sb="7" eb="9">
      <t>ノウスイ</t>
    </rPh>
    <rPh sb="71" eb="73">
      <t>ブンカイ</t>
    </rPh>
    <rPh sb="74" eb="76">
      <t>クミタテ</t>
    </rPh>
    <rPh sb="76" eb="77">
      <t>オヨ</t>
    </rPh>
    <rPh sb="78" eb="80">
      <t>ユソウ</t>
    </rPh>
    <phoneticPr fontId="3"/>
  </si>
  <si>
    <t>↓港湾、航空</t>
    <rPh sb="1" eb="3">
      <t>コウワン</t>
    </rPh>
    <rPh sb="4" eb="6">
      <t>コウクウ</t>
    </rPh>
    <phoneticPr fontId="3"/>
  </si>
  <si>
    <t>↑港湾、航空</t>
    <rPh sb="1" eb="3">
      <t>コウワン</t>
    </rPh>
    <rPh sb="4" eb="6">
      <t>コウクウ</t>
    </rPh>
    <phoneticPr fontId="3"/>
  </si>
  <si>
    <r>
      <t>「ＮＥＸＣＯ」</t>
    </r>
    <r>
      <rPr>
        <sz val="9"/>
        <rFont val="ＭＳ Ｐゴシック"/>
        <family val="3"/>
        <charset val="128"/>
      </rPr>
      <t xml:space="preserve">
トラッククレーン（油圧式ジブ型20～60ｔ吊）、及びラフテレーンクレーン（油圧式20～50ｔ吊）の分解、組立及び輸送</t>
    </r>
    <rPh sb="19" eb="20">
      <t>シキ</t>
    </rPh>
    <rPh sb="47" eb="48">
      <t>シキ</t>
    </rPh>
    <phoneticPr fontId="3"/>
  </si>
  <si>
    <t>　内分解組立費</t>
    <rPh sb="1" eb="2">
      <t>ウチ</t>
    </rPh>
    <rPh sb="2" eb="4">
      <t>ブンカイ</t>
    </rPh>
    <rPh sb="4" eb="6">
      <t>クミタテ</t>
    </rPh>
    <rPh sb="6" eb="7">
      <t>ヒ</t>
    </rPh>
    <phoneticPr fontId="3"/>
  </si>
  <si>
    <t>運搬回数（回）</t>
    <rPh sb="0" eb="2">
      <t>ウンパン</t>
    </rPh>
    <rPh sb="2" eb="4">
      <t>カイスウ</t>
    </rPh>
    <rPh sb="5" eb="6">
      <t>カイ</t>
    </rPh>
    <phoneticPr fontId="3"/>
  </si>
  <si>
    <t>2)自走による運搬</t>
    <rPh sb="7" eb="9">
      <t>ウンパン</t>
    </rPh>
    <phoneticPr fontId="10"/>
  </si>
  <si>
    <t>5)合計金額</t>
    <rPh sb="4" eb="6">
      <t>キンガク</t>
    </rPh>
    <phoneticPr fontId="3"/>
  </si>
  <si>
    <t>建設機械名</t>
    <rPh sb="0" eb="2">
      <t>ケンセツ</t>
    </rPh>
    <rPh sb="2" eb="4">
      <t>キカイ</t>
    </rPh>
    <rPh sb="4" eb="5">
      <t>メイ</t>
    </rPh>
    <phoneticPr fontId="10"/>
  </si>
  <si>
    <t>参考規格:質量(t)</t>
  </si>
  <si>
    <t>参考規格:吊上能力（t吊）</t>
  </si>
  <si>
    <t>参考規格:バケット容積（m3）</t>
  </si>
  <si>
    <t>二次下請負者への発注工事価格の合計</t>
    <rPh sb="0" eb="2">
      <t>ニジ</t>
    </rPh>
    <rPh sb="2" eb="4">
      <t>シタウ</t>
    </rPh>
    <rPh sb="4" eb="5">
      <t>オ</t>
    </rPh>
    <rPh sb="5" eb="6">
      <t>シャ</t>
    </rPh>
    <rPh sb="8" eb="10">
      <t>ハッチュウ</t>
    </rPh>
    <rPh sb="10" eb="12">
      <t>コウジ</t>
    </rPh>
    <rPh sb="12" eb="14">
      <t>カカク</t>
    </rPh>
    <rPh sb="15" eb="17">
      <t>ゴウケイ</t>
    </rPh>
    <phoneticPr fontId="2"/>
  </si>
  <si>
    <t>（独）　　　</t>
    <rPh sb="1" eb="2">
      <t>ドク</t>
    </rPh>
    <phoneticPr fontId="3"/>
  </si>
  <si>
    <t>作業日数</t>
    <rPh sb="0" eb="2">
      <t>サギョウ</t>
    </rPh>
    <rPh sb="2" eb="4">
      <t>ニッスウ</t>
    </rPh>
    <phoneticPr fontId="2"/>
  </si>
  <si>
    <t>現場管理費</t>
    <rPh sb="0" eb="2">
      <t>ゲンバ</t>
    </rPh>
    <rPh sb="2" eb="5">
      <t>カンリヒ</t>
    </rPh>
    <phoneticPr fontId="3"/>
  </si>
  <si>
    <t>発注者・受注者の工事請負金額（最終請負金額）が一致しているか確認する。</t>
    <rPh sb="0" eb="3">
      <t>ハッチュウシャ</t>
    </rPh>
    <rPh sb="4" eb="7">
      <t>ジュチュウシャ</t>
    </rPh>
    <rPh sb="8" eb="10">
      <t>コウジ</t>
    </rPh>
    <rPh sb="10" eb="12">
      <t>ウケオイ</t>
    </rPh>
    <rPh sb="12" eb="14">
      <t>キンガク</t>
    </rPh>
    <rPh sb="15" eb="17">
      <t>サイシュウ</t>
    </rPh>
    <rPh sb="17" eb="19">
      <t>ウケオイ</t>
    </rPh>
    <rPh sb="19" eb="21">
      <t>キンガク</t>
    </rPh>
    <rPh sb="23" eb="25">
      <t>イッチ</t>
    </rPh>
    <rPh sb="30" eb="32">
      <t>カクニン</t>
    </rPh>
    <phoneticPr fontId="3"/>
  </si>
  <si>
    <t>確 認 箇 所</t>
    <rPh sb="0" eb="1">
      <t>アキラ</t>
    </rPh>
    <rPh sb="2" eb="3">
      <t>シノブ</t>
    </rPh>
    <rPh sb="4" eb="5">
      <t>カ</t>
    </rPh>
    <rPh sb="6" eb="7">
      <t>ショ</t>
    </rPh>
    <phoneticPr fontId="3"/>
  </si>
  <si>
    <t>規格</t>
    <rPh sb="0" eb="2">
      <t>キカク</t>
    </rPh>
    <phoneticPr fontId="10"/>
  </si>
  <si>
    <t>費　　目</t>
    <rPh sb="0" eb="4">
      <t>ヒモク</t>
    </rPh>
    <phoneticPr fontId="3"/>
  </si>
  <si>
    <t>B</t>
  </si>
  <si>
    <t>バックホウ</t>
  </si>
  <si>
    <t>ブルドーザ</t>
  </si>
  <si>
    <t>35％を超え40％以下</t>
    <rPh sb="4" eb="5">
      <t>コ</t>
    </rPh>
    <rPh sb="9" eb="11">
      <t>イカ</t>
    </rPh>
    <phoneticPr fontId="3"/>
  </si>
  <si>
    <t>2：自動車専用道路(高速自動車道路上での工事)</t>
    <rPh sb="2" eb="5">
      <t>ジドウシャ</t>
    </rPh>
    <rPh sb="5" eb="7">
      <t>センヨウ</t>
    </rPh>
    <rPh sb="7" eb="9">
      <t>ドウロ</t>
    </rPh>
    <rPh sb="10" eb="12">
      <t>コウソク</t>
    </rPh>
    <rPh sb="12" eb="15">
      <t>ジドウシャ</t>
    </rPh>
    <rPh sb="15" eb="17">
      <t>ドウロ</t>
    </rPh>
    <rPh sb="17" eb="18">
      <t>ジョウ</t>
    </rPh>
    <rPh sb="20" eb="22">
      <t>コウジ</t>
    </rPh>
    <phoneticPr fontId="2"/>
  </si>
  <si>
    <t>3：一般交通等の影響を受ける場合</t>
    <rPh sb="14" eb="16">
      <t>バアイ</t>
    </rPh>
    <phoneticPr fontId="3"/>
  </si>
  <si>
    <t xml:space="preserve">共通仮設費の対象に含めない費用がある場合は、金額を必ず入力してください。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5" eb="26">
      <t>カナラ</t>
    </rPh>
    <rPh sb="27" eb="29">
      <t>ニュウリョク</t>
    </rPh>
    <phoneticPr fontId="3"/>
  </si>
  <si>
    <t>＜調査票入力に関する問合せ先＞</t>
  </si>
  <si>
    <t>財団法人　国土技術研究センター</t>
  </si>
  <si>
    <t>技術・調達政策グループ</t>
  </si>
  <si>
    <t>〒105-0001</t>
  </si>
  <si>
    <t>TEL　03－4519－5005</t>
  </si>
  <si>
    <t>FAX　03―4519－5015</t>
  </si>
  <si>
    <t>※問合せは、平日（祝日を除く月曜日～金曜日）の午前9時30分～午後6時の間にお願いします。</t>
  </si>
  <si>
    <t>処分費等（3％または3000万円を超える額）</t>
    <phoneticPr fontId="2"/>
  </si>
  <si>
    <t>102：関東地方整備局</t>
    <phoneticPr fontId="3"/>
  </si>
  <si>
    <t>102：関東地方整備局</t>
    <phoneticPr fontId="3"/>
  </si>
  <si>
    <t>7：東日本高速道路（株）
　 中日本高速道路（株）
　 西日本高速道路（株）</t>
    <phoneticPr fontId="3"/>
  </si>
  <si>
    <t>8：都市再生機構</t>
  </si>
  <si>
    <t xml:space="preserve">車道舗装工 12,500㎡ , 切土工  3,800㎥ ,電力管布設工  1,300m , 排水構造物工　1,300m </t>
    <rPh sb="0" eb="2">
      <t>シャドウ</t>
    </rPh>
    <rPh sb="2" eb="4">
      <t>ホソウ</t>
    </rPh>
    <rPh sb="4" eb="5">
      <t>コウ</t>
    </rPh>
    <rPh sb="16" eb="17">
      <t>キリ</t>
    </rPh>
    <rPh sb="17" eb="19">
      <t>ドコウ</t>
    </rPh>
    <rPh sb="29" eb="31">
      <t>デンリョク</t>
    </rPh>
    <rPh sb="31" eb="32">
      <t>カン</t>
    </rPh>
    <rPh sb="32" eb="34">
      <t>フセツ</t>
    </rPh>
    <rPh sb="34" eb="35">
      <t>コウ</t>
    </rPh>
    <rPh sb="46" eb="48">
      <t>ハイスイ</t>
    </rPh>
    <rPh sb="48" eb="51">
      <t>コウゾウブツ</t>
    </rPh>
    <rPh sb="51" eb="52">
      <t>コウ</t>
    </rPh>
    <phoneticPr fontId="3"/>
  </si>
  <si>
    <t xml:space="preserve">管水路工事 L=900m,  ＦＲＰＭ管  φ1,100 2種,4種 </t>
    <phoneticPr fontId="3"/>
  </si>
  <si>
    <t xml:space="preserve">内径φ800mmヒューム管推進工　L=760m,  内径φ1200mmマンホール設置工　1箇所 </t>
    <phoneticPr fontId="3"/>
  </si>
  <si>
    <t xml:space="preserve">切削オーバーレイ工：49,000m2 , 打換工：2,000m2, 防水工：3,000m2, 路面標示工：11,000m </t>
    <phoneticPr fontId="3"/>
  </si>
  <si>
    <t xml:space="preserve">舗装撤去工 28,000m2 , 空港舗装工　30,000m2, 飛行場標識工  1,000m2 </t>
    <phoneticPr fontId="3"/>
  </si>
  <si>
    <t>外注経費(外注一般管理費等)の自動計算値→</t>
    <phoneticPr fontId="3"/>
  </si>
  <si>
    <t>外注費</t>
    <phoneticPr fontId="3"/>
  </si>
  <si>
    <t>消費税相当額</t>
    <phoneticPr fontId="3"/>
  </si>
  <si>
    <t>工事価格の自動計算値→</t>
    <phoneticPr fontId="3"/>
  </si>
  <si>
    <t>確　認　内　容</t>
    <rPh sb="0" eb="1">
      <t>アキラ</t>
    </rPh>
    <rPh sb="2" eb="3">
      <t>シノブ</t>
    </rPh>
    <rPh sb="4" eb="5">
      <t>ナイ</t>
    </rPh>
    <rPh sb="6" eb="7">
      <t>カタチ</t>
    </rPh>
    <phoneticPr fontId="3"/>
  </si>
  <si>
    <t>項　目</t>
    <rPh sb="0" eb="1">
      <t>コウ</t>
    </rPh>
    <rPh sb="2" eb="3">
      <t>メ</t>
    </rPh>
    <phoneticPr fontId="3"/>
  </si>
  <si>
    <t>工種コード</t>
    <rPh sb="0" eb="2">
      <t>コウシュ</t>
    </rPh>
    <phoneticPr fontId="3"/>
  </si>
  <si>
    <t>地域特性コード</t>
    <rPh sb="0" eb="2">
      <t>チイキ</t>
    </rPh>
    <rPh sb="2" eb="4">
      <t>トクセイ</t>
    </rPh>
    <phoneticPr fontId="3"/>
  </si>
  <si>
    <t xml:space="preserve">
誤入力を削除↓
誤入力を修正↓</t>
    <rPh sb="12" eb="13">
      <t>ゴ</t>
    </rPh>
    <rPh sb="13" eb="15">
      <t>ニュウリョク</t>
    </rPh>
    <rPh sb="16" eb="18">
      <t>シュウセイ</t>
    </rPh>
    <phoneticPr fontId="3"/>
  </si>
  <si>
    <t xml:space="preserve">撤去工 1式 , 基礎工　250m, 堤体工　ケーソン据付15函, 根固工  250m , 
被覆工　270m,  上部工  300m </t>
    <phoneticPr fontId="3"/>
  </si>
  <si>
    <t>整地　土砂掘削　35,000m3,舗装　車道As舗装　5,000m2, 道路　側溝工　2,000m, 
排水　雨水本管φ350　60m,  雨水本管φ500　50m, 汚水本管φ150　900m</t>
    <phoneticPr fontId="3"/>
  </si>
  <si>
    <r>
      <t>港湾</t>
    </r>
    <r>
      <rPr>
        <sz val="11"/>
        <rFont val="ＭＳ Ｐゴシック"/>
        <family val="3"/>
        <charset val="128"/>
      </rPr>
      <t>、</t>
    </r>
    <r>
      <rPr>
        <sz val="11"/>
        <color indexed="12"/>
        <rFont val="ＭＳ Ｐゴシック"/>
        <family val="3"/>
        <charset val="128"/>
      </rPr>
      <t>航空</t>
    </r>
    <rPh sb="0" eb="2">
      <t>コウワン</t>
    </rPh>
    <rPh sb="3" eb="5">
      <t>コウクウ</t>
    </rPh>
    <phoneticPr fontId="3"/>
  </si>
  <si>
    <t>トラッククレーン（油圧伸縮ジブ型20～50ｔ吊）、及びラフテレーンクレーン（油圧伸縮ジブ型20～70ｔ吊）の分解、組立及び輸送</t>
    <rPh sb="54" eb="56">
      <t>ブンカイ</t>
    </rPh>
    <rPh sb="57" eb="59">
      <t>クミタテ</t>
    </rPh>
    <rPh sb="59" eb="60">
      <t>オヨ</t>
    </rPh>
    <rPh sb="61" eb="63">
      <t>ユソウ</t>
    </rPh>
    <phoneticPr fontId="3"/>
  </si>
  <si>
    <t>総合計</t>
    <rPh sb="0" eb="1">
      <t>ソウ</t>
    </rPh>
    <rPh sb="1" eb="3">
      <t>ゴウケイ</t>
    </rPh>
    <phoneticPr fontId="3"/>
  </si>
  <si>
    <t>B-1</t>
    <phoneticPr fontId="3"/>
  </si>
  <si>
    <t>質量20ｔ未満の
建設機械の運搬</t>
    <phoneticPr fontId="3"/>
  </si>
  <si>
    <t>建設,航空,農水,下水
都市,NEXCO</t>
    <rPh sb="0" eb="2">
      <t>ケンセツ</t>
    </rPh>
    <rPh sb="3" eb="5">
      <t>コウクウ</t>
    </rPh>
    <rPh sb="6" eb="8">
      <t>ノウスイ</t>
    </rPh>
    <rPh sb="9" eb="11">
      <t>ゲスイ</t>
    </rPh>
    <rPh sb="12" eb="14">
      <t>トシ</t>
    </rPh>
    <phoneticPr fontId="3"/>
  </si>
  <si>
    <t>トラッククレーン機械式25ｔ吊及び油圧式80ｔ吊以上の自走による運搬</t>
    <rPh sb="8" eb="10">
      <t>キカイ</t>
    </rPh>
    <rPh sb="10" eb="11">
      <t>シキ</t>
    </rPh>
    <rPh sb="19" eb="20">
      <t>シキ</t>
    </rPh>
    <rPh sb="23" eb="24">
      <t>ツ</t>
    </rPh>
    <rPh sb="27" eb="29">
      <t>ジソウ</t>
    </rPh>
    <rPh sb="32" eb="34">
      <t>ウンパン</t>
    </rPh>
    <phoneticPr fontId="3"/>
  </si>
  <si>
    <t>B-2</t>
    <phoneticPr fontId="3"/>
  </si>
  <si>
    <t>_</t>
    <phoneticPr fontId="3"/>
  </si>
  <si>
    <t>質量20ｔ未満の
建設機械の運搬</t>
    <phoneticPr fontId="3"/>
  </si>
  <si>
    <t xml:space="preserve">  </t>
    <phoneticPr fontId="3"/>
  </si>
  <si>
    <t>_</t>
    <phoneticPr fontId="3"/>
  </si>
  <si>
    <t>質量20ｔ未満の
建設機械の運搬</t>
    <phoneticPr fontId="3"/>
  </si>
  <si>
    <t>5)</t>
    <phoneticPr fontId="3"/>
  </si>
  <si>
    <t>酸素欠乏症の予防に要した費用</t>
    <phoneticPr fontId="3"/>
  </si>
  <si>
    <t>6)</t>
    <phoneticPr fontId="3"/>
  </si>
  <si>
    <t>河川、海岸工事における救命艇に要した費用</t>
    <phoneticPr fontId="3"/>
  </si>
  <si>
    <t>粉塵作業の予防に要した費用</t>
    <phoneticPr fontId="3"/>
  </si>
  <si>
    <t>8)</t>
    <phoneticPr fontId="3"/>
  </si>
  <si>
    <t>長大トンネル等における防火安全対策に要した費用</t>
    <phoneticPr fontId="3"/>
  </si>
  <si>
    <t>Ｂ</t>
    <phoneticPr fontId="3"/>
  </si>
  <si>
    <t>1)</t>
    <phoneticPr fontId="3"/>
  </si>
  <si>
    <t>2)</t>
    <phoneticPr fontId="3"/>
  </si>
  <si>
    <t>Ｃ</t>
    <phoneticPr fontId="3"/>
  </si>
  <si>
    <t>(　　　　　　　　　　　　       　　　　　)</t>
    <phoneticPr fontId="3"/>
  </si>
  <si>
    <t>Ｃ</t>
    <phoneticPr fontId="3"/>
  </si>
  <si>
    <t>現場条件等費用</t>
    <phoneticPr fontId="3"/>
  </si>
  <si>
    <t>品質証明(社内検査)に要した費用</t>
    <phoneticPr fontId="3"/>
  </si>
  <si>
    <t>Ｆ</t>
    <phoneticPr fontId="3"/>
  </si>
  <si>
    <t>Ｇ</t>
    <phoneticPr fontId="3"/>
  </si>
  <si>
    <t>チ</t>
    <phoneticPr fontId="3"/>
  </si>
  <si>
    <t>Ａ</t>
    <phoneticPr fontId="3"/>
  </si>
  <si>
    <t>Ｂ</t>
    <phoneticPr fontId="3"/>
  </si>
  <si>
    <t>Ｃ</t>
    <phoneticPr fontId="3"/>
  </si>
  <si>
    <t>Ｄ</t>
    <phoneticPr fontId="3"/>
  </si>
  <si>
    <t>リ</t>
    <phoneticPr fontId="3"/>
  </si>
  <si>
    <t>Ａ</t>
    <phoneticPr fontId="3"/>
  </si>
  <si>
    <t>ヌ</t>
    <phoneticPr fontId="3"/>
  </si>
  <si>
    <t>（　　　　　　　　　　 　　　　　　　　　）</t>
    <phoneticPr fontId="3"/>
  </si>
  <si>
    <t>(２)</t>
    <phoneticPr fontId="3"/>
  </si>
  <si>
    <t>(３)</t>
    <phoneticPr fontId="3"/>
  </si>
  <si>
    <t>安全・衛生に要した費用</t>
    <phoneticPr fontId="3"/>
  </si>
  <si>
    <t>研修訓練等に要した費用</t>
    <phoneticPr fontId="3"/>
  </si>
  <si>
    <t>社員等従業員給料手当</t>
    <phoneticPr fontId="3"/>
  </si>
  <si>
    <t>自動車保険</t>
    <phoneticPr fontId="3"/>
  </si>
  <si>
    <t>その他損害保険</t>
    <phoneticPr fontId="3"/>
  </si>
  <si>
    <r>
      <t>厚生年金保険料</t>
    </r>
    <r>
      <rPr>
        <sz val="9"/>
        <rFont val="ＭＳ Ｐゴシック"/>
        <family val="3"/>
        <charset val="128"/>
      </rPr>
      <t>(児童手当拠出金含む)</t>
    </r>
    <phoneticPr fontId="3"/>
  </si>
  <si>
    <t>動力・用水光熱費</t>
    <phoneticPr fontId="3"/>
  </si>
  <si>
    <t>タ</t>
    <phoneticPr fontId="3"/>
  </si>
  <si>
    <t>工 事 期 間</t>
    <rPh sb="0" eb="3">
      <t>コウジ</t>
    </rPh>
    <rPh sb="4" eb="7">
      <t>キカン</t>
    </rPh>
    <phoneticPr fontId="3"/>
  </si>
  <si>
    <t>その他</t>
    <rPh sb="2" eb="3">
      <t>タ</t>
    </rPh>
    <phoneticPr fontId="3"/>
  </si>
  <si>
    <t>始</t>
    <rPh sb="0" eb="1">
      <t>ハジ</t>
    </rPh>
    <phoneticPr fontId="3"/>
  </si>
  <si>
    <t>終</t>
    <rPh sb="0" eb="1">
      <t>オ</t>
    </rPh>
    <phoneticPr fontId="3"/>
  </si>
  <si>
    <t>履歴</t>
    <rPh sb="0" eb="2">
      <t>リレキ</t>
    </rPh>
    <phoneticPr fontId="3"/>
  </si>
  <si>
    <t>月数</t>
    <rPh sb="0" eb="2">
      <t>ツキスウ</t>
    </rPh>
    <phoneticPr fontId="3"/>
  </si>
  <si>
    <t>延人数合計　(人）</t>
    <rPh sb="0" eb="1">
      <t>ノベ</t>
    </rPh>
    <rPh sb="1" eb="3">
      <t>ニンズウ</t>
    </rPh>
    <phoneticPr fontId="10"/>
  </si>
  <si>
    <t>金額合計　（千円）</t>
    <rPh sb="0" eb="2">
      <t>キンガク</t>
    </rPh>
    <phoneticPr fontId="10"/>
  </si>
  <si>
    <t>元請入力欄の『外注費』と各下請入力欄の『工事価格』の合計が一致しているか確認する。</t>
    <rPh sb="0" eb="2">
      <t>モトウケ</t>
    </rPh>
    <rPh sb="2" eb="4">
      <t>ニュウリョク</t>
    </rPh>
    <rPh sb="4" eb="5">
      <t>ラン</t>
    </rPh>
    <rPh sb="7" eb="10">
      <t>ガイチュウヒ</t>
    </rPh>
    <rPh sb="12" eb="13">
      <t>カク</t>
    </rPh>
    <rPh sb="13" eb="15">
      <t>シタウケ</t>
    </rPh>
    <rPh sb="15" eb="17">
      <t>ニュウリョク</t>
    </rPh>
    <rPh sb="17" eb="18">
      <t>ラン</t>
    </rPh>
    <rPh sb="20" eb="22">
      <t>コウジ</t>
    </rPh>
    <rPh sb="22" eb="24">
      <t>カカク</t>
    </rPh>
    <rPh sb="26" eb="28">
      <t>ゴウケイ</t>
    </rPh>
    <rPh sb="29" eb="31">
      <t>イッチ</t>
    </rPh>
    <rPh sb="36" eb="38">
      <t>カクニン</t>
    </rPh>
    <phoneticPr fontId="3"/>
  </si>
  <si>
    <t>別途調査等工事価格</t>
    <rPh sb="0" eb="2">
      <t>ベット</t>
    </rPh>
    <rPh sb="2" eb="4">
      <t>チョウサ</t>
    </rPh>
    <rPh sb="4" eb="5">
      <t>トウ</t>
    </rPh>
    <rPh sb="5" eb="7">
      <t>コウジ</t>
    </rPh>
    <rPh sb="7" eb="9">
      <t>カカク</t>
    </rPh>
    <phoneticPr fontId="3"/>
  </si>
  <si>
    <t>発注者と受注者のどちらか一方だけの費用計上となっていないか確認する。</t>
    <rPh sb="0" eb="3">
      <t>ハッチュウシャ</t>
    </rPh>
    <rPh sb="4" eb="7">
      <t>ジュチュウシャ</t>
    </rPh>
    <rPh sb="12" eb="14">
      <t>イッポウ</t>
    </rPh>
    <rPh sb="17" eb="19">
      <t>ヒヨウ</t>
    </rPh>
    <rPh sb="19" eb="21">
      <t>ケイジョウ</t>
    </rPh>
    <rPh sb="29" eb="31">
      <t>カクニン</t>
    </rPh>
    <phoneticPr fontId="3"/>
  </si>
  <si>
    <t>最終工事請負金額（消費税込）</t>
    <rPh sb="0" eb="2">
      <t>サイシュウ</t>
    </rPh>
    <rPh sb="2" eb="4">
      <t>コウジ</t>
    </rPh>
    <rPh sb="4" eb="6">
      <t>ウケオイ</t>
    </rPh>
    <rPh sb="6" eb="8">
      <t>キンガク</t>
    </rPh>
    <phoneticPr fontId="3"/>
  </si>
  <si>
    <t>うち消費税</t>
    <rPh sb="2" eb="5">
      <t>ショウヒゼイ</t>
    </rPh>
    <phoneticPr fontId="3"/>
  </si>
  <si>
    <t>当該工事の労務管理費をａからeに入力してください。</t>
    <rPh sb="0" eb="2">
      <t>トウガイ</t>
    </rPh>
    <rPh sb="2" eb="4">
      <t>コウジ</t>
    </rPh>
    <rPh sb="5" eb="7">
      <t>ロウム</t>
    </rPh>
    <rPh sb="7" eb="9">
      <t>カンリ</t>
    </rPh>
    <rPh sb="9" eb="10">
      <t>ヒ</t>
    </rPh>
    <rPh sb="16" eb="18">
      <t>ニュウリョク</t>
    </rPh>
    <phoneticPr fontId="5"/>
  </si>
  <si>
    <t>施工計画の検討</t>
  </si>
  <si>
    <t>国土交通省</t>
  </si>
  <si>
    <t>農林水産省</t>
  </si>
  <si>
    <t>目　　　　　次</t>
    <rPh sb="0" eb="1">
      <t>メ</t>
    </rPh>
    <rPh sb="6" eb="7">
      <t>ツギ</t>
    </rPh>
    <phoneticPr fontId="3"/>
  </si>
  <si>
    <t>受注者側記入者</t>
  </si>
  <si>
    <t>％</t>
  </si>
  <si>
    <t>なし</t>
  </si>
  <si>
    <t>二次下請</t>
  </si>
  <si>
    <t>Ⅳ</t>
  </si>
  <si>
    <t>本支店経費等算定方法</t>
  </si>
  <si>
    <t>入力例
参照シート
番号</t>
    <rPh sb="0" eb="2">
      <t>ニュウリョク</t>
    </rPh>
    <rPh sb="2" eb="3">
      <t>レイ</t>
    </rPh>
    <rPh sb="4" eb="6">
      <t>サンショウ</t>
    </rPh>
    <rPh sb="10" eb="12">
      <t>バンゴウ</t>
    </rPh>
    <phoneticPr fontId="3"/>
  </si>
  <si>
    <t>構造物工・土工</t>
  </si>
  <si>
    <t>舗装工</t>
  </si>
  <si>
    <t>交通誘導</t>
  </si>
  <si>
    <t>品質管理</t>
  </si>
  <si>
    <t>測量</t>
  </si>
  <si>
    <t>建設機械Ⅰ</t>
    <rPh sb="0" eb="2">
      <t>ケンセツ</t>
    </rPh>
    <rPh sb="2" eb="4">
      <t>キカイ</t>
    </rPh>
    <phoneticPr fontId="3"/>
  </si>
  <si>
    <t>自走による運搬</t>
    <rPh sb="0" eb="2">
      <t>ジソウ</t>
    </rPh>
    <phoneticPr fontId="3"/>
  </si>
  <si>
    <t>元請電気.xls</t>
    <rPh sb="0" eb="2">
      <t>モトウケ</t>
    </rPh>
    <rPh sb="2" eb="4">
      <t>デンキ</t>
    </rPh>
    <phoneticPr fontId="3"/>
  </si>
  <si>
    <t>A票</t>
    <rPh sb="1" eb="2">
      <t>ピョウ</t>
    </rPh>
    <phoneticPr fontId="3"/>
  </si>
  <si>
    <t>B票</t>
    <rPh sb="1" eb="2">
      <t>ピョウ</t>
    </rPh>
    <phoneticPr fontId="3"/>
  </si>
  <si>
    <t>受注者側の一般管理費等は、工事価格から工事実績額を差し引いた残額（下記により算出した金額）を入力することから極端に大きいまたは、小さい場合（目安として工事費に占める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【一般管理費等】
一般管理費=工事価格-(直接工事費+間接工事費+外注費+鋼橋等工場製作費+別途調査等工事価格）
　※工事価格＝請負額-消費税</t>
    <rPh sb="0" eb="3">
      <t>ジュチュウシャ</t>
    </rPh>
    <rPh sb="3" eb="4">
      <t>ガワ</t>
    </rPh>
    <rPh sb="5" eb="7">
      <t>イッパン</t>
    </rPh>
    <rPh sb="7" eb="10">
      <t>カンリヒ</t>
    </rPh>
    <rPh sb="10" eb="11">
      <t>トウ</t>
    </rPh>
    <rPh sb="13" eb="15">
      <t>コウジ</t>
    </rPh>
    <rPh sb="15" eb="17">
      <t>カカク</t>
    </rPh>
    <rPh sb="19" eb="21">
      <t>コウジ</t>
    </rPh>
    <rPh sb="21" eb="24">
      <t>ジッセキガク</t>
    </rPh>
    <rPh sb="25" eb="26">
      <t>サ</t>
    </rPh>
    <rPh sb="27" eb="28">
      <t>ヒ</t>
    </rPh>
    <rPh sb="33" eb="35">
      <t>カキ</t>
    </rPh>
    <rPh sb="38" eb="40">
      <t>サンシュツ</t>
    </rPh>
    <rPh sb="42" eb="44">
      <t>キンガク</t>
    </rPh>
    <rPh sb="46" eb="48">
      <t>ニュウリョク</t>
    </rPh>
    <rPh sb="57" eb="58">
      <t>オオ</t>
    </rPh>
    <rPh sb="64" eb="65">
      <t>チイ</t>
    </rPh>
    <rPh sb="70" eb="72">
      <t>メヤス</t>
    </rPh>
    <rPh sb="75" eb="77">
      <t>コウジ</t>
    </rPh>
    <rPh sb="77" eb="78">
      <t>ヒ</t>
    </rPh>
    <rPh sb="79" eb="80">
      <t>シ</t>
    </rPh>
    <rPh sb="82" eb="84">
      <t>イッパン</t>
    </rPh>
    <rPh sb="84" eb="87">
      <t>カンリヒ</t>
    </rPh>
    <rPh sb="87" eb="88">
      <t>トウ</t>
    </rPh>
    <rPh sb="89" eb="91">
      <t>ワリアイ</t>
    </rPh>
    <rPh sb="96" eb="98">
      <t>イジョウ</t>
    </rPh>
    <rPh sb="101" eb="103">
      <t>チョクセツ</t>
    </rPh>
    <rPh sb="103" eb="105">
      <t>コウジ</t>
    </rPh>
    <rPh sb="105" eb="106">
      <t>ヒ</t>
    </rPh>
    <rPh sb="106" eb="107">
      <t>オヨ</t>
    </rPh>
    <rPh sb="108" eb="110">
      <t>カンセツ</t>
    </rPh>
    <rPh sb="110" eb="112">
      <t>コウジ</t>
    </rPh>
    <rPh sb="112" eb="113">
      <t>ヒ</t>
    </rPh>
    <rPh sb="114" eb="116">
      <t>ケイジョウ</t>
    </rPh>
    <rPh sb="116" eb="118">
      <t>マチガ</t>
    </rPh>
    <rPh sb="120" eb="122">
      <t>カノウ</t>
    </rPh>
    <rPh sb="122" eb="123">
      <t>セイ</t>
    </rPh>
    <rPh sb="128" eb="129">
      <t>ツギ</t>
    </rPh>
    <rPh sb="130" eb="132">
      <t>ナイヨウ</t>
    </rPh>
    <rPh sb="136" eb="138">
      <t>カクニン</t>
    </rPh>
    <rPh sb="143" eb="145">
      <t>チョクセツ</t>
    </rPh>
    <rPh sb="145" eb="148">
      <t>コウジヒ</t>
    </rPh>
    <rPh sb="149" eb="151">
      <t>カンセツ</t>
    </rPh>
    <rPh sb="151" eb="154">
      <t>コウジヒ</t>
    </rPh>
    <rPh sb="155" eb="157">
      <t>ニジュウ</t>
    </rPh>
    <rPh sb="157" eb="159">
      <t>ケイジョウ</t>
    </rPh>
    <rPh sb="165" eb="167">
      <t>ヒヨウ</t>
    </rPh>
    <rPh sb="168" eb="170">
      <t>ケイジョウ</t>
    </rPh>
    <rPh sb="170" eb="171">
      <t>モ</t>
    </rPh>
    <rPh sb="178" eb="180">
      <t>ニュウリョク</t>
    </rPh>
    <rPh sb="180" eb="182">
      <t>キンガク</t>
    </rPh>
    <rPh sb="183" eb="184">
      <t>ケタ</t>
    </rPh>
    <rPh sb="184" eb="186">
      <t>マチガ</t>
    </rPh>
    <rPh sb="193" eb="195">
      <t>イッパン</t>
    </rPh>
    <rPh sb="195" eb="198">
      <t>カンリヒ</t>
    </rPh>
    <rPh sb="198" eb="199">
      <t>トウ</t>
    </rPh>
    <rPh sb="201" eb="203">
      <t>イッパン</t>
    </rPh>
    <rPh sb="203" eb="206">
      <t>カンリヒ</t>
    </rPh>
    <rPh sb="207" eb="209">
      <t>コウジ</t>
    </rPh>
    <rPh sb="209" eb="211">
      <t>カカク</t>
    </rPh>
    <rPh sb="213" eb="215">
      <t>チョクセツ</t>
    </rPh>
    <rPh sb="215" eb="218">
      <t>コウジヒ</t>
    </rPh>
    <rPh sb="219" eb="221">
      <t>カンセツ</t>
    </rPh>
    <rPh sb="221" eb="224">
      <t>コウジヒ</t>
    </rPh>
    <rPh sb="225" eb="228">
      <t>ガイチュウヒ</t>
    </rPh>
    <rPh sb="229" eb="231">
      <t>コウキョウ</t>
    </rPh>
    <rPh sb="231" eb="232">
      <t>トウ</t>
    </rPh>
    <rPh sb="232" eb="234">
      <t>コウジョウ</t>
    </rPh>
    <rPh sb="234" eb="237">
      <t>セイサクヒ</t>
    </rPh>
    <rPh sb="238" eb="240">
      <t>ベット</t>
    </rPh>
    <rPh sb="240" eb="242">
      <t>チョウサ</t>
    </rPh>
    <rPh sb="242" eb="243">
      <t>トウ</t>
    </rPh>
    <rPh sb="243" eb="245">
      <t>コウジ</t>
    </rPh>
    <rPh sb="245" eb="247">
      <t>カカク</t>
    </rPh>
    <rPh sb="251" eb="253">
      <t>コウジ</t>
    </rPh>
    <rPh sb="253" eb="255">
      <t>カカク</t>
    </rPh>
    <rPh sb="256" eb="258">
      <t>ウケオイ</t>
    </rPh>
    <rPh sb="258" eb="259">
      <t>ガク</t>
    </rPh>
    <rPh sb="260" eb="263">
      <t>ショウヒゼイ</t>
    </rPh>
    <phoneticPr fontId="3"/>
  </si>
  <si>
    <t>工種</t>
    <rPh sb="0" eb="1">
      <t>コウシュ</t>
    </rPh>
    <rPh sb="1" eb="2">
      <t>シュ</t>
    </rPh>
    <phoneticPr fontId="11"/>
  </si>
  <si>
    <t>：元請</t>
    <rPh sb="1" eb="2">
      <t>モト</t>
    </rPh>
    <rPh sb="2" eb="3">
      <t>ウ</t>
    </rPh>
    <phoneticPr fontId="11"/>
  </si>
  <si>
    <t>元下関係図</t>
    <rPh sb="0" eb="1">
      <t>モト</t>
    </rPh>
    <rPh sb="1" eb="2">
      <t>シタ</t>
    </rPh>
    <rPh sb="2" eb="5">
      <t>カンケイズ</t>
    </rPh>
    <phoneticPr fontId="3"/>
  </si>
  <si>
    <r>
      <t>費用、社員等従業員給料手当、法定福利費</t>
    </r>
    <r>
      <rPr>
        <sz val="11"/>
        <rFont val="ＭＳ Ｐ明朝"/>
        <family val="1"/>
        <charset val="128"/>
      </rPr>
      <t>の内容については資料等により重点的に確認する。</t>
    </r>
    <phoneticPr fontId="3"/>
  </si>
  <si>
    <t>(単位：千円)</t>
    <phoneticPr fontId="2"/>
  </si>
  <si>
    <t>(単位：千円)</t>
    <phoneticPr fontId="2"/>
  </si>
  <si>
    <t>港湾</t>
    <rPh sb="0" eb="2">
      <t>コウワン</t>
    </rPh>
    <phoneticPr fontId="3"/>
  </si>
  <si>
    <t>航空</t>
    <rPh sb="0" eb="2">
      <t>コウクウ</t>
    </rPh>
    <phoneticPr fontId="3"/>
  </si>
  <si>
    <t>下水</t>
    <rPh sb="0" eb="2">
      <t>ゲスイ</t>
    </rPh>
    <phoneticPr fontId="3"/>
  </si>
  <si>
    <t>維持管理費の低減、耐久性の向上、騒音の低減</t>
    <rPh sb="0" eb="2">
      <t>イジ</t>
    </rPh>
    <rPh sb="2" eb="5">
      <t>カンリヒ</t>
    </rPh>
    <rPh sb="6" eb="8">
      <t>テイゲン</t>
    </rPh>
    <rPh sb="9" eb="12">
      <t>タイキュウセイ</t>
    </rPh>
    <rPh sb="13" eb="15">
      <t>コウジョウ</t>
    </rPh>
    <rPh sb="16" eb="18">
      <t>ソウオン</t>
    </rPh>
    <rPh sb="19" eb="21">
      <t>テイゲン</t>
    </rPh>
    <phoneticPr fontId="3"/>
  </si>
  <si>
    <t>品川区○○１丁目１番地</t>
    <rPh sb="0" eb="3">
      <t>シナガワク</t>
    </rPh>
    <rPh sb="6" eb="8">
      <t>チョウメ</t>
    </rPh>
    <rPh sb="9" eb="11">
      <t>バンチ</t>
    </rPh>
    <phoneticPr fontId="3"/>
  </si>
  <si>
    <t>14：神奈川県</t>
    <rPh sb="3" eb="7">
      <t>カナガワケン</t>
    </rPh>
    <phoneticPr fontId="3"/>
  </si>
  <si>
    <t>横浜市○○１丁目１番地</t>
    <rPh sb="0" eb="3">
      <t>ヨコハマシ</t>
    </rPh>
    <phoneticPr fontId="3"/>
  </si>
  <si>
    <t>法定福利費が適正に計上されているか健康保険・厚生年金保険被保険者報酬月額算定基礎届や社会保険料等の支払い資料で確認する。
◆参考
【労災保険料】
　賃金総額×保険料率 
　または、（工事請負金額×労務比率）×保険料率
【雇用保険料】
　賃金総額×事業主負担分保険料率
【健康保険料】
　標準報酬月額×事業主負担分保険料率
【厚生年金保険料】
　標準報酬月額×事業主負担分保険料率
【建退共制度掛金等】
　建設業退職金共済組合掛金事業主負担額
【船員保険料】
　船員保険料事業主負担額</t>
    <rPh sb="17" eb="19">
      <t>ケンコウ</t>
    </rPh>
    <rPh sb="19" eb="21">
      <t>ホケン</t>
    </rPh>
    <rPh sb="22" eb="24">
      <t>コウセイ</t>
    </rPh>
    <rPh sb="24" eb="26">
      <t>ネンキン</t>
    </rPh>
    <rPh sb="26" eb="28">
      <t>ホケン</t>
    </rPh>
    <rPh sb="28" eb="29">
      <t>ヒ</t>
    </rPh>
    <rPh sb="29" eb="32">
      <t>ホケンシャ</t>
    </rPh>
    <rPh sb="32" eb="34">
      <t>ホウシュウ</t>
    </rPh>
    <rPh sb="34" eb="36">
      <t>ゲツガク</t>
    </rPh>
    <rPh sb="36" eb="38">
      <t>サンテイ</t>
    </rPh>
    <rPh sb="38" eb="40">
      <t>キソ</t>
    </rPh>
    <rPh sb="40" eb="41">
      <t>トド</t>
    </rPh>
    <rPh sb="42" eb="44">
      <t>シャカイ</t>
    </rPh>
    <rPh sb="44" eb="47">
      <t>ホケンリョウ</t>
    </rPh>
    <rPh sb="47" eb="48">
      <t>トウ</t>
    </rPh>
    <rPh sb="49" eb="51">
      <t>シハラ</t>
    </rPh>
    <rPh sb="52" eb="54">
      <t>シリョウ</t>
    </rPh>
    <rPh sb="55" eb="57">
      <t>カクニン</t>
    </rPh>
    <rPh sb="62" eb="64">
      <t>サンコウ</t>
    </rPh>
    <phoneticPr fontId="3"/>
  </si>
  <si>
    <t>大田区○○１丁目１番地</t>
    <rPh sb="0" eb="2">
      <t>オオタ</t>
    </rPh>
    <rPh sb="2" eb="3">
      <t>ク</t>
    </rPh>
    <rPh sb="6" eb="8">
      <t>チョウメ</t>
    </rPh>
    <rPh sb="9" eb="11">
      <t>バンチ</t>
    </rPh>
    <phoneticPr fontId="3"/>
  </si>
  <si>
    <t>起重機船210t吊、120t吊り：各１隻、クローラクレーン80t吊：１台、ガット船499t：１隻</t>
    <rPh sb="0" eb="3">
      <t>キジュウキ</t>
    </rPh>
    <rPh sb="3" eb="4">
      <t>フネ</t>
    </rPh>
    <rPh sb="8" eb="9">
      <t>ツ</t>
    </rPh>
    <rPh sb="14" eb="15">
      <t>ツ</t>
    </rPh>
    <rPh sb="17" eb="18">
      <t>カク</t>
    </rPh>
    <rPh sb="19" eb="20">
      <t>セキ</t>
    </rPh>
    <rPh sb="32" eb="33">
      <t>ツ</t>
    </rPh>
    <rPh sb="40" eb="41">
      <t>フネ</t>
    </rPh>
    <rPh sb="47" eb="48">
      <t>セキ</t>
    </rPh>
    <phoneticPr fontId="3"/>
  </si>
  <si>
    <t>路面切削機2m級：3台、ｱｽﾌｧﾙﾄﾌｨﾆｯｼｬ7.5m級：3台、ﾏｶﾀﾞﾑﾛｰﾗ10t級：2台、ﾀｲﾔﾛｰﾗ10ｔ級：2台</t>
    <rPh sb="0" eb="2">
      <t>ロメン</t>
    </rPh>
    <rPh sb="2" eb="5">
      <t>セッサクキ</t>
    </rPh>
    <rPh sb="7" eb="8">
      <t>キュウ</t>
    </rPh>
    <rPh sb="28" eb="29">
      <t>キュウ</t>
    </rPh>
    <rPh sb="44" eb="45">
      <t>キュウ</t>
    </rPh>
    <rPh sb="47" eb="48">
      <t>ダイ</t>
    </rPh>
    <rPh sb="58" eb="59">
      <t>キュウ</t>
    </rPh>
    <rPh sb="61" eb="62">
      <t>ダイ</t>
    </rPh>
    <phoneticPr fontId="3"/>
  </si>
  <si>
    <t>13：東京都</t>
    <rPh sb="3" eb="6">
      <t>トウキョウト</t>
    </rPh>
    <phoneticPr fontId="3"/>
  </si>
  <si>
    <t>12：千葉県</t>
    <rPh sb="3" eb="6">
      <t>チバケン</t>
    </rPh>
    <phoneticPr fontId="3"/>
  </si>
  <si>
    <t>↓建設補助ダム</t>
    <rPh sb="1" eb="3">
      <t>ケンセツ</t>
    </rPh>
    <rPh sb="3" eb="5">
      <t>ホジョ</t>
    </rPh>
    <phoneticPr fontId="3"/>
  </si>
  <si>
    <r>
      <t>鋼橋等工場製作費の積算計上が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鋼橋等工場製作費に計上すべき品目と材料費に計上すべき品目とが分離されているか確認する。
鋼橋等工場製作費に計上すべき品目が材料費に誤計上されていないか確認する。
(注)　【鋼橋等工場製作費】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ジッセキ</t>
    </rPh>
    <rPh sb="26" eb="28">
      <t>ヒヨウ</t>
    </rPh>
    <rPh sb="29" eb="31">
      <t>ケイジョウ</t>
    </rPh>
    <rPh sb="39" eb="41">
      <t>カクニン</t>
    </rPh>
    <rPh sb="62" eb="65">
      <t>ザイリョウヒ</t>
    </rPh>
    <rPh sb="66" eb="68">
      <t>ケイジョウ</t>
    </rPh>
    <rPh sb="71" eb="73">
      <t>ヒンモク</t>
    </rPh>
    <rPh sb="75" eb="77">
      <t>ブンリ</t>
    </rPh>
    <rPh sb="83" eb="85">
      <t>カクニン</t>
    </rPh>
    <rPh sb="89" eb="91">
      <t>コウキョウ</t>
    </rPh>
    <rPh sb="91" eb="92">
      <t>トウ</t>
    </rPh>
    <rPh sb="92" eb="94">
      <t>コウジョウ</t>
    </rPh>
    <rPh sb="94" eb="97">
      <t>セイサクヒ</t>
    </rPh>
    <rPh sb="98" eb="100">
      <t>ケイジョウ</t>
    </rPh>
    <rPh sb="103" eb="105">
      <t>ヒンモク</t>
    </rPh>
    <rPh sb="106" eb="109">
      <t>ザイリョウヒ</t>
    </rPh>
    <rPh sb="110" eb="111">
      <t>ゴ</t>
    </rPh>
    <rPh sb="111" eb="113">
      <t>ケイジョウ</t>
    </rPh>
    <rPh sb="120" eb="122">
      <t>カクニン</t>
    </rPh>
    <rPh sb="127" eb="128">
      <t>チュウ</t>
    </rPh>
    <rPh sb="131" eb="133">
      <t>コウキョウ</t>
    </rPh>
    <rPh sb="133" eb="134">
      <t>トウ</t>
    </rPh>
    <rPh sb="134" eb="136">
      <t>コウジョウ</t>
    </rPh>
    <rPh sb="136" eb="139">
      <t>セイサクヒ</t>
    </rPh>
    <rPh sb="145" eb="147">
      <t>コウジョウ</t>
    </rPh>
    <rPh sb="147" eb="149">
      <t>セイサク</t>
    </rPh>
    <rPh sb="149" eb="151">
      <t>ゲンカ</t>
    </rPh>
    <rPh sb="154" eb="156">
      <t>セイサク</t>
    </rPh>
    <rPh sb="157" eb="158">
      <t>カカ</t>
    </rPh>
    <rPh sb="159" eb="161">
      <t>イッパン</t>
    </rPh>
    <rPh sb="161" eb="164">
      <t>カンリヒ</t>
    </rPh>
    <rPh sb="168" eb="170">
      <t>コウジョウ</t>
    </rPh>
    <rPh sb="172" eb="174">
      <t>ゲンバ</t>
    </rPh>
    <rPh sb="177" eb="180">
      <t>ユソウヒ</t>
    </rPh>
    <rPh sb="182" eb="184">
      <t>チョクセツ</t>
    </rPh>
    <rPh sb="184" eb="187">
      <t>コウジヒ</t>
    </rPh>
    <rPh sb="197" eb="199">
      <t>ケイジョウ</t>
    </rPh>
    <phoneticPr fontId="3"/>
  </si>
  <si>
    <r>
      <t>鋼橋等工場製作費の積算計上が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ヒヨウ</t>
    </rPh>
    <rPh sb="37" eb="39">
      <t>カクニン</t>
    </rPh>
    <rPh sb="46" eb="49">
      <t>ジュチュウシャ</t>
    </rPh>
    <rPh sb="49" eb="50">
      <t>ガワ</t>
    </rPh>
    <rPh sb="51" eb="53">
      <t>コウジョウ</t>
    </rPh>
    <rPh sb="53" eb="55">
      <t>セイサク</t>
    </rPh>
    <rPh sb="57" eb="59">
      <t>ヒンモク</t>
    </rPh>
    <rPh sb="64" eb="67">
      <t>ザイリョウヒ</t>
    </rPh>
    <rPh sb="68" eb="70">
      <t>ケイジョウ</t>
    </rPh>
    <phoneticPr fontId="3"/>
  </si>
  <si>
    <t>※本記入例は、参考例を示したもので様式に規定はありません。</t>
    <rPh sb="1" eb="2">
      <t>ホン</t>
    </rPh>
    <rPh sb="2" eb="4">
      <t>キニュウ</t>
    </rPh>
    <rPh sb="4" eb="5">
      <t>レイ</t>
    </rPh>
    <rPh sb="7" eb="9">
      <t>サンコウ</t>
    </rPh>
    <rPh sb="9" eb="10">
      <t>レイ</t>
    </rPh>
    <rPh sb="11" eb="12">
      <t>シメ</t>
    </rPh>
    <rPh sb="17" eb="19">
      <t>ヨウシキ</t>
    </rPh>
    <rPh sb="20" eb="22">
      <t>キテイ</t>
    </rPh>
    <phoneticPr fontId="3"/>
  </si>
  <si>
    <t>（一次下請から二次下請への配布・受領）</t>
    <rPh sb="1" eb="3">
      <t>イチジ</t>
    </rPh>
    <rPh sb="3" eb="5">
      <t>シタウケ</t>
    </rPh>
    <rPh sb="7" eb="9">
      <t>ニジ</t>
    </rPh>
    <rPh sb="9" eb="11">
      <t>シタウ</t>
    </rPh>
    <rPh sb="13" eb="15">
      <t>ハイフ</t>
    </rPh>
    <rPh sb="16" eb="18">
      <t>ジュリョウ</t>
    </rPh>
    <phoneticPr fontId="3"/>
  </si>
  <si>
    <t>　Ｆ組(株)　様　</t>
    <rPh sb="2" eb="3">
      <t>クミ</t>
    </rPh>
    <rPh sb="4" eb="5">
      <t>カブ</t>
    </rPh>
    <rPh sb="7" eb="8">
      <t>サマ</t>
    </rPh>
    <phoneticPr fontId="3"/>
  </si>
  <si>
    <t>Ａ建設(株)
　△△　一郎　　印</t>
    <rPh sb="1" eb="3">
      <t>ケンセツ</t>
    </rPh>
    <rPh sb="3" eb="6">
      <t>カブ</t>
    </rPh>
    <rPh sb="11" eb="13">
      <t>イチロウ</t>
    </rPh>
    <rPh sb="15" eb="16">
      <t>イン</t>
    </rPh>
    <phoneticPr fontId="3"/>
  </si>
  <si>
    <t>　Ｆ組（株）</t>
    <rPh sb="2" eb="3">
      <t>グミ</t>
    </rPh>
    <rPh sb="3" eb="6">
      <t>カブ</t>
    </rPh>
    <phoneticPr fontId="3"/>
  </si>
  <si>
    <t>　　◎◎　四郎　　印</t>
    <rPh sb="5" eb="7">
      <t>シロウ</t>
    </rPh>
    <rPh sb="9" eb="10">
      <t>イン</t>
    </rPh>
    <phoneticPr fontId="3"/>
  </si>
  <si>
    <t>様式②</t>
    <rPh sb="0" eb="2">
      <t>ヨウシキ</t>
    </rPh>
    <phoneticPr fontId="3"/>
  </si>
  <si>
    <t>間接工事費等諸経費動向調査　提出・受領証明書</t>
    <rPh sb="0" eb="2">
      <t>カンセツ</t>
    </rPh>
    <rPh sb="2" eb="5">
      <t>コウジヒ</t>
    </rPh>
    <rPh sb="5" eb="6">
      <t>トウ</t>
    </rPh>
    <rPh sb="6" eb="9">
      <t>ショケイヒ</t>
    </rPh>
    <rPh sb="9" eb="11">
      <t>ドウコウ</t>
    </rPh>
    <rPh sb="11" eb="13">
      <t>チョウサ</t>
    </rPh>
    <rPh sb="14" eb="16">
      <t>テイシュツ</t>
    </rPh>
    <rPh sb="17" eb="19">
      <t>ジュリョウ</t>
    </rPh>
    <rPh sb="19" eb="22">
      <t>ショウメイショ</t>
    </rPh>
    <phoneticPr fontId="3"/>
  </si>
  <si>
    <t>（二次下請から一次下請けへの提出・受領）</t>
    <rPh sb="1" eb="3">
      <t>ニジ</t>
    </rPh>
    <rPh sb="3" eb="5">
      <t>シタウ</t>
    </rPh>
    <rPh sb="7" eb="9">
      <t>イチジ</t>
    </rPh>
    <rPh sb="9" eb="11">
      <t>シタウ</t>
    </rPh>
    <rPh sb="14" eb="16">
      <t>テイシュツ</t>
    </rPh>
    <rPh sb="17" eb="19">
      <t>ジュリョウ</t>
    </rPh>
    <phoneticPr fontId="3"/>
  </si>
  <si>
    <t>(３)</t>
    <phoneticPr fontId="3"/>
  </si>
  <si>
    <t>(４)</t>
    <phoneticPr fontId="3"/>
  </si>
  <si>
    <r>
      <t>鋼橋等工場製作費（機器単体費）の積算計上が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キキ</t>
    </rPh>
    <rPh sb="13" eb="14">
      <t>ヒ</t>
    </rPh>
    <rPh sb="16" eb="18">
      <t>セキサン</t>
    </rPh>
    <rPh sb="18" eb="20">
      <t>ケイジョウ</t>
    </rPh>
    <rPh sb="23" eb="25">
      <t>バアイ</t>
    </rPh>
    <rPh sb="26" eb="29">
      <t>ジュチュウシャ</t>
    </rPh>
    <rPh sb="29" eb="30">
      <t>ガワ</t>
    </rPh>
    <rPh sb="31" eb="33">
      <t>ヒヨウ</t>
    </rPh>
    <rPh sb="44" eb="46">
      <t>カクニン</t>
    </rPh>
    <rPh sb="53" eb="56">
      <t>ジュチュウシャ</t>
    </rPh>
    <rPh sb="56" eb="57">
      <t>ガワ</t>
    </rPh>
    <rPh sb="58" eb="60">
      <t>コウジョウ</t>
    </rPh>
    <rPh sb="60" eb="62">
      <t>セイサク</t>
    </rPh>
    <rPh sb="64" eb="66">
      <t>ヒンモク</t>
    </rPh>
    <rPh sb="71" eb="74">
      <t>ザイリョウヒ</t>
    </rPh>
    <rPh sb="75" eb="77">
      <t>ケイジョウ</t>
    </rPh>
    <phoneticPr fontId="3"/>
  </si>
  <si>
    <r>
      <t>発注者側の積算計上が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受注者側は、本体工事の積算とは別に発注者で積算計上されたものに対応した実績費用を計上する。</t>
    </r>
    <rPh sb="0" eb="3">
      <t>ハッチュウシャ</t>
    </rPh>
    <rPh sb="3" eb="4">
      <t>ガワ</t>
    </rPh>
    <rPh sb="5" eb="7">
      <t>セキサン</t>
    </rPh>
    <rPh sb="7" eb="9">
      <t>ケイジョウ</t>
    </rPh>
    <rPh sb="12" eb="14">
      <t>バアイ</t>
    </rPh>
    <rPh sb="15" eb="18">
      <t>ジュチュウシャ</t>
    </rPh>
    <rPh sb="18" eb="19">
      <t>ガワ</t>
    </rPh>
    <rPh sb="21" eb="23">
      <t>ホンタイ</t>
    </rPh>
    <rPh sb="23" eb="25">
      <t>コウジ</t>
    </rPh>
    <rPh sb="26" eb="28">
      <t>セキサン</t>
    </rPh>
    <rPh sb="30" eb="31">
      <t>ベツ</t>
    </rPh>
    <rPh sb="32" eb="35">
      <t>ハッチュウシャ</t>
    </rPh>
    <rPh sb="36" eb="38">
      <t>セキサン</t>
    </rPh>
    <rPh sb="38" eb="40">
      <t>ケイジョウ</t>
    </rPh>
    <rPh sb="46" eb="48">
      <t>タイオウ</t>
    </rPh>
    <rPh sb="50" eb="52">
      <t>ジッセキ</t>
    </rPh>
    <rPh sb="52" eb="54">
      <t>ヒヨウ</t>
    </rPh>
    <rPh sb="55" eb="57">
      <t>ケイジョウ</t>
    </rPh>
    <phoneticPr fontId="3"/>
  </si>
  <si>
    <t>保全以外</t>
    <rPh sb="0" eb="2">
      <t>ホゼン</t>
    </rPh>
    <rPh sb="2" eb="4">
      <t>イガイ</t>
    </rPh>
    <phoneticPr fontId="3"/>
  </si>
  <si>
    <t>バックホウ0.7m3：1台、バックホウ0.2m3：1台、ラフテレンクレーン25t吊：1台、ダンプトラック4t：1台</t>
    <rPh sb="12" eb="13">
      <t>ダイ</t>
    </rPh>
    <rPh sb="40" eb="41">
      <t>ツ</t>
    </rPh>
    <rPh sb="43" eb="44">
      <t>ダイ</t>
    </rPh>
    <rPh sb="56" eb="57">
      <t>ダイ</t>
    </rPh>
    <phoneticPr fontId="3"/>
  </si>
  <si>
    <t>川崎市○○１丁目１番地</t>
    <rPh sb="0" eb="2">
      <t>カワサキ</t>
    </rPh>
    <rPh sb="2" eb="3">
      <t>シ</t>
    </rPh>
    <phoneticPr fontId="3"/>
  </si>
  <si>
    <t>推進設備一式、バックホウ0.45m3：1台、ラフテレーンクレーン25t吊：1台</t>
    <rPh sb="0" eb="2">
      <t>スイシン</t>
    </rPh>
    <rPh sb="2" eb="4">
      <t>セツビ</t>
    </rPh>
    <rPh sb="4" eb="6">
      <t>イッシキ</t>
    </rPh>
    <rPh sb="20" eb="21">
      <t>ダイ</t>
    </rPh>
    <rPh sb="35" eb="36">
      <t>ツ</t>
    </rPh>
    <rPh sb="38" eb="39">
      <t>ダイ</t>
    </rPh>
    <phoneticPr fontId="3"/>
  </si>
  <si>
    <t>路面切削機：1台、ｱｽﾌｧﾙﾄﾌｨﾆｯｼｬｰ2.5～6.0m：1台、ﾀｲﾔﾛｰﾗ8～20t：1台、ﾏｶﾀﾞﾑﾛｰﾗ10～12t：1台</t>
    <rPh sb="0" eb="2">
      <t>ロメン</t>
    </rPh>
    <rPh sb="2" eb="5">
      <t>セッサクキ</t>
    </rPh>
    <rPh sb="47" eb="48">
      <t>ダイ</t>
    </rPh>
    <rPh sb="65" eb="66">
      <t>ダイ</t>
    </rPh>
    <phoneticPr fontId="3"/>
  </si>
  <si>
    <t>バックホウ0.6m3：4台、バックホウ0.35m3：2台、ブルドーザ6t：1台</t>
    <rPh sb="12" eb="13">
      <t>ダイ</t>
    </rPh>
    <rPh sb="38" eb="39">
      <t>ダイ</t>
    </rPh>
    <phoneticPr fontId="3"/>
  </si>
  <si>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3"/>
  </si>
  <si>
    <t>機器管理費
（電気通信設備工事の場合）</t>
    <rPh sb="0" eb="2">
      <t>キキ</t>
    </rPh>
    <rPh sb="2" eb="5">
      <t>カンリヒ</t>
    </rPh>
    <phoneticPr fontId="3"/>
  </si>
  <si>
    <r>
      <t>バケット容量0.6m</t>
    </r>
    <r>
      <rPr>
        <vertAlign val="superscript"/>
        <sz val="9"/>
        <rFont val="ＭＳ Ｐゴシック"/>
        <family val="3"/>
        <charset val="128"/>
      </rPr>
      <t>3</t>
    </r>
    <rPh sb="4" eb="6">
      <t>ヨウリョウ</t>
    </rPh>
    <phoneticPr fontId="3"/>
  </si>
  <si>
    <t>　Ｂ：建設機械Ⅰの運搬に係る費用</t>
    <phoneticPr fontId="10"/>
  </si>
  <si>
    <t>■■■操作ボタン■■■</t>
    <rPh sb="3" eb="5">
      <t>ソウサ</t>
    </rPh>
    <phoneticPr fontId="3"/>
  </si>
  <si>
    <t xml:space="preserve">
↑で選択した下請業者の入力欄にｼﾞｬﾝﾌﾟ↓
↓各建設機械を追加するﾎﾞﾀﾝ群.</t>
    <rPh sb="28" eb="29">
      <t>カク</t>
    </rPh>
    <phoneticPr fontId="3"/>
  </si>
  <si>
    <t>総合計</t>
  </si>
  <si>
    <t>　5-1.未入力・エラーの確認</t>
    <phoneticPr fontId="3"/>
  </si>
  <si>
    <t>外注経費(外注一般管理費等)</t>
    <rPh sb="0" eb="2">
      <t>ガイチュウ</t>
    </rPh>
    <rPh sb="2" eb="4">
      <t>ケイヒ</t>
    </rPh>
    <rPh sb="5" eb="7">
      <t>ガイチュウ</t>
    </rPh>
    <rPh sb="7" eb="9">
      <t>イッパン</t>
    </rPh>
    <rPh sb="9" eb="12">
      <t>カンリヒ</t>
    </rPh>
    <rPh sb="12" eb="13">
      <t>トウ</t>
    </rPh>
    <phoneticPr fontId="3"/>
  </si>
  <si>
    <r>
      <t>　　　　　　　　　（</t>
    </r>
    <r>
      <rPr>
        <b/>
        <sz val="11"/>
        <rFont val="ＭＳ Ｐゴシック"/>
        <family val="3"/>
        <charset val="128"/>
      </rPr>
      <t>工事完了後、30日以内</t>
    </r>
    <r>
      <rPr>
        <sz val="11"/>
        <rFont val="ＭＳ Ｐ明朝"/>
        <family val="1"/>
        <charset val="128"/>
      </rPr>
      <t>に各県補助ダム担当者へ提出）</t>
    </r>
    <rPh sb="10" eb="12">
      <t>コウジ</t>
    </rPh>
    <rPh sb="12" eb="15">
      <t>カンリョウゴ</t>
    </rPh>
    <rPh sb="18" eb="19">
      <t>ニチ</t>
    </rPh>
    <rPh sb="19" eb="21">
      <t>イナイ</t>
    </rPh>
    <rPh sb="22" eb="23">
      <t>カク</t>
    </rPh>
    <rPh sb="23" eb="24">
      <t>ケン</t>
    </rPh>
    <rPh sb="24" eb="26">
      <t>ホジョ</t>
    </rPh>
    <phoneticPr fontId="3"/>
  </si>
  <si>
    <r>
      <t>　　　　　　　　　（</t>
    </r>
    <r>
      <rPr>
        <b/>
        <sz val="11"/>
        <rFont val="ＭＳ Ｐゴシック"/>
        <family val="3"/>
        <charset val="128"/>
      </rPr>
      <t>工事完了後、20日以内</t>
    </r>
    <r>
      <rPr>
        <sz val="11"/>
        <rFont val="ＭＳ Ｐ明朝"/>
        <family val="1"/>
        <charset val="128"/>
      </rPr>
      <t>に実施事務所等担当者へ提出）</t>
    </r>
    <rPh sb="18" eb="19">
      <t>ニチ</t>
    </rPh>
    <rPh sb="19" eb="21">
      <t>イナイ</t>
    </rPh>
    <rPh sb="22" eb="24">
      <t>ジッシ</t>
    </rPh>
    <rPh sb="24" eb="26">
      <t>ジム</t>
    </rPh>
    <rPh sb="27" eb="28">
      <t>トウ</t>
    </rPh>
    <phoneticPr fontId="3"/>
  </si>
  <si>
    <t>直接工事の施工に従事した労働者の延人員が適正に入力されているか確認する。
(世話役、普通作業員、鳶工、重機オペレータ等が該当）</t>
    <rPh sb="0" eb="2">
      <t>チョクセツ</t>
    </rPh>
    <rPh sb="2" eb="4">
      <t>コウジ</t>
    </rPh>
    <rPh sb="5" eb="7">
      <t>セコウ</t>
    </rPh>
    <rPh sb="8" eb="10">
      <t>ジュウジ</t>
    </rPh>
    <rPh sb="12" eb="15">
      <t>ロウドウシャ</t>
    </rPh>
    <rPh sb="16" eb="17">
      <t>ノ</t>
    </rPh>
    <rPh sb="17" eb="19">
      <t>ジンイン</t>
    </rPh>
    <rPh sb="20" eb="22">
      <t>テキセイ</t>
    </rPh>
    <rPh sb="23" eb="25">
      <t>ニュウリョク</t>
    </rPh>
    <rPh sb="31" eb="33">
      <t>カクニン</t>
    </rPh>
    <rPh sb="38" eb="41">
      <t>セワヤク</t>
    </rPh>
    <rPh sb="42" eb="44">
      <t>フツウ</t>
    </rPh>
    <rPh sb="44" eb="47">
      <t>サギョウイン</t>
    </rPh>
    <rPh sb="48" eb="49">
      <t>トビ</t>
    </rPh>
    <rPh sb="49" eb="50">
      <t>コウ</t>
    </rPh>
    <rPh sb="51" eb="53">
      <t>ジュウキ</t>
    </rPh>
    <rPh sb="58" eb="59">
      <t>トウ</t>
    </rPh>
    <rPh sb="60" eb="62">
      <t>ガイトウ</t>
    </rPh>
    <phoneticPr fontId="3"/>
  </si>
  <si>
    <t>労働者延人員のうち、通勤労働者延人員数が適正に入力されているか確認する。</t>
    <rPh sb="0" eb="3">
      <t>ロウドウシャ</t>
    </rPh>
    <rPh sb="3" eb="6">
      <t>ノベジンイン</t>
    </rPh>
    <rPh sb="10" eb="12">
      <t>ツウキン</t>
    </rPh>
    <rPh sb="12" eb="15">
      <t>ロウドウシャ</t>
    </rPh>
    <rPh sb="15" eb="18">
      <t>ノベジンイン</t>
    </rPh>
    <rPh sb="18" eb="19">
      <t>スウ</t>
    </rPh>
    <rPh sb="20" eb="22">
      <t>テキセイ</t>
    </rPh>
    <rPh sb="23" eb="25">
      <t>ニュウリョク</t>
    </rPh>
    <rPh sb="31" eb="33">
      <t>カクニン</t>
    </rPh>
    <phoneticPr fontId="3"/>
  </si>
  <si>
    <t>5.入力内容の確認</t>
    <phoneticPr fontId="3"/>
  </si>
  <si>
    <t>7：東日本高速道路（株）</t>
    <phoneticPr fontId="3"/>
  </si>
  <si>
    <t>　5-2.金額等の確認</t>
    <phoneticPr fontId="3"/>
  </si>
  <si>
    <t>●●建設（株）</t>
    <phoneticPr fontId="3"/>
  </si>
  <si>
    <t>A 労災保険料</t>
    <phoneticPr fontId="3"/>
  </si>
  <si>
    <t>B 雇用保険料</t>
    <phoneticPr fontId="3"/>
  </si>
  <si>
    <t>C 健康保険料
   (介護保険料含む）</t>
    <phoneticPr fontId="3"/>
  </si>
  <si>
    <t>D 厚生年金保険料
   (児童手当拠出金含む）</t>
    <phoneticPr fontId="3"/>
  </si>
  <si>
    <t>E 建退共制度掛金等</t>
    <phoneticPr fontId="3"/>
  </si>
  <si>
    <t>F 船員保険料
   (介護保険料含む）</t>
    <phoneticPr fontId="3"/>
  </si>
  <si>
    <t>合計：A+B+C+D+E+F</t>
    <rPh sb="0" eb="2">
      <t>ゴウケイ</t>
    </rPh>
    <phoneticPr fontId="3"/>
  </si>
  <si>
    <t>下請【A-②票 現場管理費中の法定福利費内訳書】</t>
    <phoneticPr fontId="22"/>
  </si>
  <si>
    <t>Ａ建設 （株）</t>
    <phoneticPr fontId="5"/>
  </si>
  <si>
    <t>Ｂ舗装</t>
    <phoneticPr fontId="5"/>
  </si>
  <si>
    <t>Ｃ警備</t>
    <phoneticPr fontId="5"/>
  </si>
  <si>
    <t>Ｄ技術</t>
    <phoneticPr fontId="5"/>
  </si>
  <si>
    <t>Ｅ測量</t>
    <phoneticPr fontId="5"/>
  </si>
  <si>
    <t>構造物工
土工</t>
    <phoneticPr fontId="5"/>
  </si>
  <si>
    <t>舗装工</t>
    <phoneticPr fontId="5"/>
  </si>
  <si>
    <t>交通整理</t>
    <phoneticPr fontId="5"/>
  </si>
  <si>
    <t>品質管理</t>
    <phoneticPr fontId="5"/>
  </si>
  <si>
    <t>測量</t>
    <phoneticPr fontId="5"/>
  </si>
  <si>
    <t>合計：A+B+C+D+F</t>
    <rPh sb="0" eb="2">
      <t>ゴウケイ</t>
    </rPh>
    <phoneticPr fontId="3"/>
  </si>
  <si>
    <t>間接工事費等諸経費動向
調査チェックリスト</t>
    <rPh sb="0" eb="2">
      <t>カンセツ</t>
    </rPh>
    <rPh sb="2" eb="5">
      <t>コウジヒ</t>
    </rPh>
    <rPh sb="5" eb="6">
      <t>トウ</t>
    </rPh>
    <rPh sb="6" eb="9">
      <t>ショケイヒ</t>
    </rPh>
    <rPh sb="9" eb="11">
      <t>ドウコウ</t>
    </rPh>
    <rPh sb="12" eb="14">
      <t>チョウサ</t>
    </rPh>
    <phoneticPr fontId="3"/>
  </si>
  <si>
    <r>
      <t>【必須提出】</t>
    </r>
    <r>
      <rPr>
        <sz val="10"/>
        <rFont val="ＭＳ Ｐ明朝"/>
        <family val="1"/>
        <charset val="128"/>
      </rPr>
      <t xml:space="preserve">
本チェックリストにより入力内容を確認する</t>
    </r>
    <rPh sb="1" eb="3">
      <t>ヒッス</t>
    </rPh>
    <rPh sb="3" eb="5">
      <t>テイシュツ</t>
    </rPh>
    <rPh sb="7" eb="8">
      <t>ホン</t>
    </rPh>
    <rPh sb="18" eb="20">
      <t>ニュウリョク</t>
    </rPh>
    <rPh sb="20" eb="22">
      <t>ナイヨウ</t>
    </rPh>
    <rPh sb="23" eb="25">
      <t>カクニン</t>
    </rPh>
    <phoneticPr fontId="3"/>
  </si>
  <si>
    <t>下請者名</t>
    <phoneticPr fontId="3"/>
  </si>
  <si>
    <t>合計</t>
    <phoneticPr fontId="10"/>
  </si>
  <si>
    <t>下請者名</t>
    <phoneticPr fontId="3"/>
  </si>
  <si>
    <t>費 用</t>
    <phoneticPr fontId="5"/>
  </si>
  <si>
    <t>内 容</t>
    <phoneticPr fontId="3"/>
  </si>
  <si>
    <t>労働者の赴任手当                 　         
労働者の帰省旅費                   　       
労働者の解散手当</t>
    <phoneticPr fontId="5"/>
  </si>
  <si>
    <t>作業用具、作業服の費用   (但し、工事費に含めている場合は除く)</t>
    <phoneticPr fontId="3"/>
  </si>
  <si>
    <t>賃金以外の食事、通勤等に要する費用</t>
    <phoneticPr fontId="3"/>
  </si>
  <si>
    <t>労働者の食事補助、交通費の支給
＊マイクロバス等の送迎は、共通仮設費の営繕費(労働者送迎費)に記入</t>
    <phoneticPr fontId="3"/>
  </si>
  <si>
    <t>e.</t>
    <phoneticPr fontId="3"/>
  </si>
  <si>
    <t>労働者の看護費、見舞金                　 
＊労災保険等に給付以外の費用</t>
    <phoneticPr fontId="5"/>
  </si>
  <si>
    <r>
      <t>：</t>
    </r>
    <r>
      <rPr>
        <b/>
        <sz val="10"/>
        <rFont val="ＭＳ Ｐゴシック"/>
        <family val="3"/>
        <charset val="128"/>
      </rPr>
      <t>Ａ</t>
    </r>
    <phoneticPr fontId="28"/>
  </si>
  <si>
    <t>当該工事労務管理費</t>
    <phoneticPr fontId="5"/>
  </si>
  <si>
    <t>　a+b+c+d+e</t>
    <phoneticPr fontId="5"/>
  </si>
  <si>
    <t>配布物・受領物</t>
    <rPh sb="0" eb="2">
      <t>ハイフ</t>
    </rPh>
    <rPh sb="2" eb="3">
      <t>ブツ</t>
    </rPh>
    <rPh sb="4" eb="6">
      <t>ジュリョウ</t>
    </rPh>
    <rPh sb="6" eb="7">
      <t>ブツ</t>
    </rPh>
    <phoneticPr fontId="3"/>
  </si>
  <si>
    <t>配布証明</t>
    <rPh sb="0" eb="2">
      <t>ハイフ</t>
    </rPh>
    <rPh sb="2" eb="4">
      <t>ショウメイ</t>
    </rPh>
    <phoneticPr fontId="3"/>
  </si>
  <si>
    <t>受領証明</t>
    <rPh sb="0" eb="2">
      <t>ジュリョウ</t>
    </rPh>
    <rPh sb="2" eb="4">
      <t>ショウメイ</t>
    </rPh>
    <phoneticPr fontId="3"/>
  </si>
  <si>
    <t>延人員が０で計上されている場合、計上漏れがないか確認する。</t>
    <rPh sb="0" eb="1">
      <t>ノ</t>
    </rPh>
    <rPh sb="1" eb="3">
      <t>ジンイン</t>
    </rPh>
    <rPh sb="6" eb="8">
      <t>ケイジョウ</t>
    </rPh>
    <rPh sb="13" eb="15">
      <t>バアイ</t>
    </rPh>
    <rPh sb="16" eb="18">
      <t>ケイジョウ</t>
    </rPh>
    <rPh sb="18" eb="19">
      <t>モ</t>
    </rPh>
    <rPh sb="24" eb="26">
      <t>カクニン</t>
    </rPh>
    <phoneticPr fontId="3"/>
  </si>
  <si>
    <t>発注者
確認欄</t>
    <rPh sb="0" eb="3">
      <t>ハッチュウシャ</t>
    </rPh>
    <rPh sb="4" eb="6">
      <t>カクニン</t>
    </rPh>
    <rPh sb="6" eb="7">
      <t>ラン</t>
    </rPh>
    <phoneticPr fontId="3"/>
  </si>
  <si>
    <t>受領日</t>
    <rPh sb="0" eb="3">
      <t>ジュリョウビ</t>
    </rPh>
    <phoneticPr fontId="3"/>
  </si>
  <si>
    <t>一次下請</t>
    <rPh sb="0" eb="2">
      <t>イチジ</t>
    </rPh>
    <rPh sb="2" eb="4">
      <t>シタウ</t>
    </rPh>
    <phoneticPr fontId="3"/>
  </si>
  <si>
    <t>元請</t>
    <rPh sb="0" eb="2">
      <t>モトウケ</t>
    </rPh>
    <phoneticPr fontId="3"/>
  </si>
  <si>
    <t>提出日</t>
    <rPh sb="0" eb="2">
      <t>テイシュツ</t>
    </rPh>
    <rPh sb="2" eb="3">
      <t>ビ</t>
    </rPh>
    <phoneticPr fontId="3"/>
  </si>
  <si>
    <t>Ａ建設 （株）</t>
    <phoneticPr fontId="5"/>
  </si>
  <si>
    <t>Ｂ舗装</t>
    <phoneticPr fontId="5"/>
  </si>
  <si>
    <t>Ｃ警備</t>
    <phoneticPr fontId="5"/>
  </si>
  <si>
    <t>Ｄ技術</t>
    <phoneticPr fontId="5"/>
  </si>
  <si>
    <t>Ｅ測量</t>
    <phoneticPr fontId="5"/>
  </si>
  <si>
    <t>構造物工
土工</t>
    <phoneticPr fontId="5"/>
  </si>
  <si>
    <t>舗装工</t>
    <phoneticPr fontId="5"/>
  </si>
  <si>
    <t>交通整理</t>
    <phoneticPr fontId="5"/>
  </si>
  <si>
    <t>品質管理</t>
    <phoneticPr fontId="5"/>
  </si>
  <si>
    <t>測量</t>
    <phoneticPr fontId="5"/>
  </si>
  <si>
    <t>1次下請</t>
    <phoneticPr fontId="6"/>
  </si>
  <si>
    <t>（構造物工・土工）</t>
    <phoneticPr fontId="3"/>
  </si>
  <si>
    <t>2次下請</t>
    <phoneticPr fontId="6"/>
  </si>
  <si>
    <t>※</t>
    <phoneticPr fontId="11"/>
  </si>
  <si>
    <t xml:space="preserve"> </t>
    <phoneticPr fontId="11"/>
  </si>
  <si>
    <t>：元請</t>
    <phoneticPr fontId="11"/>
  </si>
  <si>
    <t>　○○建設（株）</t>
    <rPh sb="3" eb="5">
      <t>ケンセツ</t>
    </rPh>
    <rPh sb="5" eb="8">
      <t>カブ</t>
    </rPh>
    <phoneticPr fontId="3"/>
  </si>
  <si>
    <t>　　○○　太郎　　印</t>
    <rPh sb="5" eb="7">
      <t>タロウ</t>
    </rPh>
    <rPh sb="9" eb="10">
      <t>イン</t>
    </rPh>
    <phoneticPr fontId="3"/>
  </si>
  <si>
    <t>（　　　から　　　への配布・受領）</t>
    <rPh sb="11" eb="13">
      <t>ハイフ</t>
    </rPh>
    <rPh sb="14" eb="16">
      <t>ジュリョウ</t>
    </rPh>
    <phoneticPr fontId="3"/>
  </si>
  <si>
    <t>平成 　 年 　 月 　 日</t>
    <rPh sb="0" eb="2">
      <t>ヘイセイ</t>
    </rPh>
    <rPh sb="5" eb="6">
      <t>トシ</t>
    </rPh>
    <rPh sb="9" eb="10">
      <t>ツキ</t>
    </rPh>
    <rPh sb="13" eb="14">
      <t>ヒ</t>
    </rPh>
    <phoneticPr fontId="3"/>
  </si>
  <si>
    <t>　　　　　　　　　様　</t>
    <rPh sb="9" eb="10">
      <t>サマ</t>
    </rPh>
    <phoneticPr fontId="3"/>
  </si>
  <si>
    <t>に基づき積算を行っている。積算基準書で規定している基準値等は、公共工事を対象に各種の実態調</t>
    <phoneticPr fontId="3"/>
  </si>
  <si>
    <t>査を行い、その結果を基に決定されているものである。</t>
    <phoneticPr fontId="3"/>
  </si>
  <si>
    <t>「間接工事費等諸経費動向調査」は、共通仮設費・現場管理費等の諸経費率を決定するための重要</t>
    <phoneticPr fontId="3"/>
  </si>
  <si>
    <t>運搬費
　建設機械Ⅰ</t>
    <rPh sb="0" eb="3">
      <t>ウンパンヒ</t>
    </rPh>
    <rPh sb="5" eb="7">
      <t>ケンセツ</t>
    </rPh>
    <rPh sb="7" eb="9">
      <t>キカイ</t>
    </rPh>
    <phoneticPr fontId="3"/>
  </si>
  <si>
    <t>トンネル用スライドセントル</t>
    <phoneticPr fontId="3"/>
  </si>
  <si>
    <t>敷鉄板①</t>
    <phoneticPr fontId="3"/>
  </si>
  <si>
    <t>敷鉄板②</t>
    <phoneticPr fontId="3"/>
  </si>
  <si>
    <t>敷鉄板③</t>
    <phoneticPr fontId="3"/>
  </si>
  <si>
    <t>敷鉄板④</t>
    <phoneticPr fontId="3"/>
  </si>
  <si>
    <t>A</t>
    <phoneticPr fontId="3"/>
  </si>
  <si>
    <t>B</t>
    <phoneticPr fontId="3"/>
  </si>
  <si>
    <t>鉄道空港安全管理</t>
    <rPh sb="2" eb="4">
      <t>クウコウ</t>
    </rPh>
    <phoneticPr fontId="3"/>
  </si>
  <si>
    <t>間接工事費</t>
  </si>
  <si>
    <t>運搬費</t>
  </si>
  <si>
    <t>準備費</t>
  </si>
  <si>
    <t>安全費</t>
  </si>
  <si>
    <t>役務費</t>
  </si>
  <si>
    <t>技術管理費</t>
  </si>
  <si>
    <t>営繕費</t>
  </si>
  <si>
    <t>その他</t>
  </si>
  <si>
    <t>共通仮設費の率分</t>
  </si>
  <si>
    <t>イメージアップ経費の率分</t>
  </si>
  <si>
    <t>補償費</t>
  </si>
  <si>
    <t>現場管理費</t>
  </si>
  <si>
    <t>一般管理費等</t>
  </si>
  <si>
    <t>工事価格</t>
  </si>
  <si>
    <t>①</t>
  </si>
  <si>
    <t>②</t>
  </si>
  <si>
    <t>③</t>
  </si>
  <si>
    <t>a.</t>
  </si>
  <si>
    <t>b.</t>
  </si>
  <si>
    <t>工種コード</t>
  </si>
  <si>
    <t>CORINS登録コード</t>
  </si>
  <si>
    <t>一般事項</t>
  </si>
  <si>
    <t>c.</t>
  </si>
  <si>
    <t>d.</t>
  </si>
  <si>
    <t>e.</t>
  </si>
  <si>
    <t>１．目的</t>
  </si>
  <si>
    <t>３．調査票のチェックポイント</t>
  </si>
  <si>
    <t>）</t>
  </si>
  <si>
    <t>氏名</t>
  </si>
  <si>
    <t>役職名</t>
  </si>
  <si>
    <t>材料費</t>
  </si>
  <si>
    <t>労務費</t>
  </si>
  <si>
    <t>イ</t>
  </si>
  <si>
    <t>ロ</t>
  </si>
  <si>
    <t>ニ</t>
  </si>
  <si>
    <t>ホ</t>
  </si>
  <si>
    <t>ヘ</t>
  </si>
  <si>
    <t>ト</t>
  </si>
  <si>
    <t>チ</t>
  </si>
  <si>
    <t>リ</t>
  </si>
  <si>
    <t>市場単価</t>
  </si>
  <si>
    <r>
      <t>　　　　　　　　　（</t>
    </r>
    <r>
      <rPr>
        <b/>
        <sz val="11"/>
        <rFont val="ＭＳ Ｐゴシック"/>
        <family val="3"/>
        <charset val="128"/>
      </rPr>
      <t>工事完了後、30日以内</t>
    </r>
    <r>
      <rPr>
        <sz val="11"/>
        <rFont val="ＭＳ Ｐ明朝"/>
        <family val="1"/>
        <charset val="128"/>
      </rPr>
      <t>に本局（農政局等）担当者へ提出）</t>
    </r>
    <rPh sb="10" eb="12">
      <t>コウジ</t>
    </rPh>
    <rPh sb="12" eb="15">
      <t>カンリョウゴ</t>
    </rPh>
    <rPh sb="18" eb="19">
      <t>ニチ</t>
    </rPh>
    <rPh sb="19" eb="21">
      <t>イナイ</t>
    </rPh>
    <rPh sb="25" eb="27">
      <t>ノウセイ</t>
    </rPh>
    <phoneticPr fontId="3"/>
  </si>
  <si>
    <r>
      <t>　　　　　　　　　（</t>
    </r>
    <r>
      <rPr>
        <b/>
        <sz val="11"/>
        <rFont val="ＭＳ Ｐゴシック"/>
        <family val="3"/>
        <charset val="128"/>
      </rPr>
      <t>工事完了後、30日以内</t>
    </r>
    <r>
      <rPr>
        <sz val="11"/>
        <rFont val="ＭＳ Ｐ明朝"/>
        <family val="1"/>
        <charset val="128"/>
      </rPr>
      <t>に支社等担当者へ提出）</t>
    </r>
    <rPh sb="10" eb="12">
      <t>コウジ</t>
    </rPh>
    <rPh sb="12" eb="15">
      <t>カンリョウゴ</t>
    </rPh>
    <rPh sb="18" eb="19">
      <t>ニチ</t>
    </rPh>
    <rPh sb="19" eb="21">
      <t>イナイ</t>
    </rPh>
    <rPh sb="22" eb="24">
      <t>シシャ</t>
    </rPh>
    <phoneticPr fontId="3"/>
  </si>
  <si>
    <r>
      <t>　　　　　　　　　（</t>
    </r>
    <r>
      <rPr>
        <b/>
        <sz val="11"/>
        <rFont val="ＭＳ Ｐゴシック"/>
        <family val="3"/>
        <charset val="128"/>
      </rPr>
      <t>工事完了後、30日以内</t>
    </r>
    <r>
      <rPr>
        <sz val="11"/>
        <rFont val="ＭＳ Ｐ明朝"/>
        <family val="1"/>
        <charset val="128"/>
      </rPr>
      <t>に本局（地方整備局等）担当者へ提出）</t>
    </r>
    <rPh sb="10" eb="12">
      <t>コウジ</t>
    </rPh>
    <rPh sb="12" eb="15">
      <t>カンリョウゴ</t>
    </rPh>
    <rPh sb="18" eb="19">
      <t>ニチ</t>
    </rPh>
    <rPh sb="19" eb="21">
      <t>イナイ</t>
    </rPh>
    <phoneticPr fontId="3"/>
  </si>
  <si>
    <t>準備費
　その他</t>
    <rPh sb="7" eb="8">
      <t>タ</t>
    </rPh>
    <phoneticPr fontId="3"/>
  </si>
  <si>
    <t>行数</t>
    <rPh sb="0" eb="2">
      <t>ギョウスウ</t>
    </rPh>
    <phoneticPr fontId="3"/>
  </si>
  <si>
    <t>測量・地質調査・試験等の技能業務に従事した延人員が適正に入力されているか確認する。（測量技士、試験員等が該当）</t>
    <rPh sb="0" eb="2">
      <t>ソクリョウ</t>
    </rPh>
    <rPh sb="3" eb="5">
      <t>チシツ</t>
    </rPh>
    <rPh sb="5" eb="7">
      <t>チョウサ</t>
    </rPh>
    <rPh sb="8" eb="10">
      <t>シケン</t>
    </rPh>
    <rPh sb="10" eb="11">
      <t>トウ</t>
    </rPh>
    <rPh sb="12" eb="14">
      <t>ギノウ</t>
    </rPh>
    <rPh sb="14" eb="16">
      <t>ギョウム</t>
    </rPh>
    <rPh sb="17" eb="19">
      <t>ジュウジ</t>
    </rPh>
    <rPh sb="21" eb="24">
      <t>ノベジンイン</t>
    </rPh>
    <rPh sb="25" eb="27">
      <t>テキセイ</t>
    </rPh>
    <rPh sb="28" eb="30">
      <t>ニュウリョク</t>
    </rPh>
    <rPh sb="36" eb="38">
      <t>カクニン</t>
    </rPh>
    <rPh sb="42" eb="44">
      <t>ソクリョウ</t>
    </rPh>
    <rPh sb="44" eb="46">
      <t>ギシ</t>
    </rPh>
    <rPh sb="47" eb="49">
      <t>シケン</t>
    </rPh>
    <rPh sb="49" eb="50">
      <t>イン</t>
    </rPh>
    <rPh sb="50" eb="51">
      <t>トウ</t>
    </rPh>
    <rPh sb="52" eb="54">
      <t>ガイトウ</t>
    </rPh>
    <phoneticPr fontId="3"/>
  </si>
  <si>
    <t>社員等従業員給料手当に計上した延人員が適正に入力されているか確認する。（所長、現場管理を行っている技術者、夜警員、倉庫番、炊事婦、連絡者運転手等が該当）</t>
    <rPh sb="0" eb="2">
      <t>シャイン</t>
    </rPh>
    <rPh sb="2" eb="3">
      <t>トウ</t>
    </rPh>
    <rPh sb="3" eb="6">
      <t>ジュウギョウイン</t>
    </rPh>
    <rPh sb="6" eb="8">
      <t>キュウリョウ</t>
    </rPh>
    <rPh sb="8" eb="10">
      <t>テアテ</t>
    </rPh>
    <rPh sb="11" eb="13">
      <t>ケイジョウ</t>
    </rPh>
    <rPh sb="15" eb="18">
      <t>ノベジンイン</t>
    </rPh>
    <rPh sb="19" eb="21">
      <t>テキセイ</t>
    </rPh>
    <rPh sb="22" eb="24">
      <t>ニュウリョク</t>
    </rPh>
    <rPh sb="30" eb="32">
      <t>カクニン</t>
    </rPh>
    <rPh sb="36" eb="38">
      <t>ショチョウ</t>
    </rPh>
    <rPh sb="39" eb="41">
      <t>ゲンバ</t>
    </rPh>
    <rPh sb="41" eb="43">
      <t>カンリ</t>
    </rPh>
    <rPh sb="44" eb="45">
      <t>オコナ</t>
    </rPh>
    <rPh sb="49" eb="52">
      <t>ギジュツシャ</t>
    </rPh>
    <rPh sb="53" eb="56">
      <t>ヤケイイン</t>
    </rPh>
    <rPh sb="57" eb="60">
      <t>ソウコバン</t>
    </rPh>
    <rPh sb="61" eb="64">
      <t>スイジフ</t>
    </rPh>
    <rPh sb="65" eb="68">
      <t>レンラクシャ</t>
    </rPh>
    <rPh sb="68" eb="71">
      <t>ウンテンシュ</t>
    </rPh>
    <rPh sb="71" eb="72">
      <t>トウ</t>
    </rPh>
    <rPh sb="73" eb="75">
      <t>ガイトウ</t>
    </rPh>
    <phoneticPr fontId="3"/>
  </si>
  <si>
    <t>Ｂ舗装(株)</t>
    <phoneticPr fontId="3"/>
  </si>
  <si>
    <t>Ｃ警備(株)</t>
    <phoneticPr fontId="3"/>
  </si>
  <si>
    <t>Ｄ技術(株)</t>
    <phoneticPr fontId="3"/>
  </si>
  <si>
    <t>Ｅ測量(株)</t>
    <phoneticPr fontId="3"/>
  </si>
  <si>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9" eb="21">
      <t>ホゼン</t>
    </rPh>
    <phoneticPr fontId="3"/>
  </si>
  <si>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</si>
  <si>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</si>
  <si>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7"/>
        <color indexed="13"/>
        <rFont val="ＭＳ Ｐゴシック"/>
        <family val="3"/>
        <charset val="128"/>
      </rPr>
      <t>下水</t>
    </r>
    <r>
      <rPr>
        <sz val="7"/>
        <color indexed="53"/>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ゲスイ</t>
    </rPh>
    <rPh sb="6" eb="8">
      <t>コウソク</t>
    </rPh>
    <rPh sb="9" eb="11">
      <t>トシ</t>
    </rPh>
    <rPh sb="12" eb="14">
      <t>ホゼン</t>
    </rPh>
    <phoneticPr fontId="3"/>
  </si>
  <si>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</si>
  <si>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</si>
  <si>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10"/>
        <color indexed="10"/>
        <rFont val="ＭＳ Ｐゴシック"/>
        <family val="3"/>
        <charset val="128"/>
      </rPr>
      <t>、</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ゲスイ</t>
    </rPh>
    <rPh sb="6" eb="8">
      <t>コウソク</t>
    </rPh>
    <rPh sb="9" eb="11">
      <t>トシ</t>
    </rPh>
    <rPh sb="12" eb="14">
      <t>ホゼン</t>
    </rPh>
    <phoneticPr fontId="3"/>
  </si>
  <si>
    <t>技術者間接費対象労務費</t>
    <rPh sb="0" eb="3">
      <t>ギジュツシャ</t>
    </rPh>
    <rPh sb="3" eb="5">
      <t>カンセツ</t>
    </rPh>
    <rPh sb="5" eb="6">
      <t>ヒ</t>
    </rPh>
    <rPh sb="6" eb="8">
      <t>タイショウ</t>
    </rPh>
    <rPh sb="8" eb="11">
      <t>ロウムヒ</t>
    </rPh>
    <phoneticPr fontId="2"/>
  </si>
  <si>
    <t>高速、保全</t>
    <rPh sb="0" eb="2">
      <t>コウソク</t>
    </rPh>
    <rPh sb="3" eb="5">
      <t>ホゼン</t>
    </rPh>
    <phoneticPr fontId="3"/>
  </si>
  <si>
    <t>その他工事</t>
    <rPh sb="2" eb="3">
      <t>タ</t>
    </rPh>
    <rPh sb="3" eb="5">
      <t>コウジ</t>
    </rPh>
    <phoneticPr fontId="3"/>
  </si>
  <si>
    <t>低入札工事の有無</t>
    <rPh sb="0" eb="1">
      <t>テイ</t>
    </rPh>
    <rPh sb="1" eb="3">
      <t>ニュウサツ</t>
    </rPh>
    <rPh sb="3" eb="5">
      <t>コウジ</t>
    </rPh>
    <rPh sb="6" eb="8">
      <t>ウム</t>
    </rPh>
    <phoneticPr fontId="3"/>
  </si>
  <si>
    <t>路面清掃 55km
トンネル清掃 2km</t>
    <rPh sb="0" eb="2">
      <t>ロメン</t>
    </rPh>
    <rPh sb="2" eb="4">
      <t>セイソウ</t>
    </rPh>
    <rPh sb="14" eb="16">
      <t>セイソウ</t>
    </rPh>
    <phoneticPr fontId="3"/>
  </si>
  <si>
    <t>路面清掃車：1台、多目的作業車：1台</t>
    <rPh sb="0" eb="2">
      <t>ロメン</t>
    </rPh>
    <rPh sb="2" eb="5">
      <t>セイソウシャ</t>
    </rPh>
    <rPh sb="7" eb="8">
      <t>ダイ</t>
    </rPh>
    <rPh sb="9" eb="12">
      <t>タモクテキ</t>
    </rPh>
    <rPh sb="12" eb="15">
      <t>サギョウシャ</t>
    </rPh>
    <rPh sb="17" eb="18">
      <t>ダイ</t>
    </rPh>
    <phoneticPr fontId="3"/>
  </si>
  <si>
    <t>労災保険</t>
    <rPh sb="0" eb="2">
      <t>ロウサイ</t>
    </rPh>
    <rPh sb="2" eb="4">
      <t>ホケン</t>
    </rPh>
    <phoneticPr fontId="3"/>
  </si>
  <si>
    <t>(平成21年4月1日改定)</t>
  </si>
  <si>
    <t>法定福利費内訳</t>
    <rPh sb="0" eb="2">
      <t>ホウテイ</t>
    </rPh>
    <rPh sb="2" eb="4">
      <t>フクリ</t>
    </rPh>
    <rPh sb="4" eb="5">
      <t>ヒ</t>
    </rPh>
    <rPh sb="5" eb="7">
      <t>ウチワケ</t>
    </rPh>
    <phoneticPr fontId="3"/>
  </si>
  <si>
    <t>元請業者名</t>
    <rPh sb="0" eb="2">
      <t>モトウケ</t>
    </rPh>
    <rPh sb="2" eb="4">
      <t>ギョウシャ</t>
    </rPh>
    <rPh sb="4" eb="5">
      <t>メイ</t>
    </rPh>
    <phoneticPr fontId="3"/>
  </si>
  <si>
    <t>事業の種類の分類</t>
    <rPh sb="0" eb="2">
      <t>ジギョウ</t>
    </rPh>
    <rPh sb="3" eb="5">
      <t>シュルイ</t>
    </rPh>
    <rPh sb="6" eb="8">
      <t>ブンルイ</t>
    </rPh>
    <phoneticPr fontId="3"/>
  </si>
  <si>
    <t>事業の種類</t>
    <rPh sb="0" eb="2">
      <t>ジギョウ</t>
    </rPh>
    <rPh sb="3" eb="5">
      <t>シュルイ</t>
    </rPh>
    <phoneticPr fontId="3"/>
  </si>
  <si>
    <t>労務費率
（％）</t>
    <rPh sb="0" eb="3">
      <t>ロウムヒ</t>
    </rPh>
    <rPh sb="3" eb="4">
      <t>リツ</t>
    </rPh>
    <phoneticPr fontId="3"/>
  </si>
  <si>
    <t>労災保険率（‰）</t>
    <rPh sb="0" eb="2">
      <t>ロウサイ</t>
    </rPh>
    <rPh sb="2" eb="4">
      <t>ホケン</t>
    </rPh>
    <rPh sb="4" eb="5">
      <t>リツ</t>
    </rPh>
    <phoneticPr fontId="3"/>
  </si>
  <si>
    <t>建設事業</t>
    <rPh sb="0" eb="2">
      <t>ケンセツ</t>
    </rPh>
    <rPh sb="2" eb="4">
      <t>ジギョウ</t>
    </rPh>
    <phoneticPr fontId="3"/>
  </si>
  <si>
    <t>基本情報</t>
    <rPh sb="0" eb="2">
      <t>キホン</t>
    </rPh>
    <rPh sb="2" eb="4">
      <t>ジョウホウ</t>
    </rPh>
    <phoneticPr fontId="3"/>
  </si>
  <si>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3"/>
  </si>
  <si>
    <t>１)</t>
    <phoneticPr fontId="3"/>
  </si>
  <si>
    <t>月別社員等従業員数 （人）</t>
  </si>
  <si>
    <t>工事概要</t>
    <rPh sb="0" eb="2">
      <t>コウジ</t>
    </rPh>
    <rPh sb="2" eb="4">
      <t>ガイヨウ</t>
    </rPh>
    <phoneticPr fontId="3"/>
  </si>
  <si>
    <t>仮設備関係</t>
    <rPh sb="0" eb="1">
      <t>カリ</t>
    </rPh>
    <rPh sb="1" eb="3">
      <t>セツビ</t>
    </rPh>
    <rPh sb="3" eb="5">
      <t>カンケイ</t>
    </rPh>
    <phoneticPr fontId="3"/>
  </si>
  <si>
    <t>営繕関係</t>
    <rPh sb="0" eb="2">
      <t>エイゼン</t>
    </rPh>
    <rPh sb="2" eb="4">
      <t>カンケイ</t>
    </rPh>
    <phoneticPr fontId="3"/>
  </si>
  <si>
    <t>安全関係</t>
    <rPh sb="0" eb="2">
      <t>アンゼン</t>
    </rPh>
    <rPh sb="2" eb="4">
      <t>カンケイ</t>
    </rPh>
    <phoneticPr fontId="3"/>
  </si>
  <si>
    <t>回航・えい航費</t>
    <rPh sb="0" eb="2">
      <t>カイコウ</t>
    </rPh>
    <rPh sb="5" eb="6">
      <t>コウ</t>
    </rPh>
    <phoneticPr fontId="3"/>
  </si>
  <si>
    <t>回航費</t>
    <rPh sb="0" eb="2">
      <t>カイコウ</t>
    </rPh>
    <rPh sb="2" eb="3">
      <t>ヒ</t>
    </rPh>
    <phoneticPr fontId="3"/>
  </si>
  <si>
    <t>元請者入力票</t>
    <rPh sb="0" eb="2">
      <t>モトウケ</t>
    </rPh>
    <rPh sb="2" eb="3">
      <t>シャ</t>
    </rPh>
    <rPh sb="3" eb="5">
      <t>ニュウリョク</t>
    </rPh>
    <rPh sb="5" eb="6">
      <t>ヒョウ</t>
    </rPh>
    <phoneticPr fontId="3"/>
  </si>
  <si>
    <t>光ケーブルの購入費</t>
    <rPh sb="0" eb="1">
      <t>ヒカリ</t>
    </rPh>
    <rPh sb="6" eb="9">
      <t>コウニュウヒ</t>
    </rPh>
    <phoneticPr fontId="3"/>
  </si>
  <si>
    <t>その他</t>
    <rPh sb="2" eb="3">
      <t>タ</t>
    </rPh>
    <phoneticPr fontId="2"/>
  </si>
  <si>
    <t>その他の場合の具体的な内容を入力</t>
    <rPh sb="0" eb="3">
      <t>ソノタ</t>
    </rPh>
    <rPh sb="4" eb="6">
      <t>バアイ</t>
    </rPh>
    <rPh sb="14" eb="16">
      <t>ニュウリョク</t>
    </rPh>
    <phoneticPr fontId="2"/>
  </si>
  <si>
    <t>合　　計</t>
    <rPh sb="0" eb="4">
      <t>ゴウケイ</t>
    </rPh>
    <phoneticPr fontId="3"/>
  </si>
  <si>
    <t>直接経費</t>
  </si>
  <si>
    <t>交通誘導員の計上</t>
    <rPh sb="0" eb="2">
      <t>コウツウ</t>
    </rPh>
    <rPh sb="2" eb="4">
      <t>ユウドウ</t>
    </rPh>
    <rPh sb="4" eb="5">
      <t>イン</t>
    </rPh>
    <rPh sb="6" eb="8">
      <t>ケイジョウ</t>
    </rPh>
    <phoneticPr fontId="2"/>
  </si>
  <si>
    <t>有</t>
    <rPh sb="0" eb="1">
      <t>ユウ</t>
    </rPh>
    <phoneticPr fontId="2"/>
  </si>
  <si>
    <t>無</t>
    <rPh sb="0" eb="1">
      <t>ム</t>
    </rPh>
    <phoneticPr fontId="2"/>
  </si>
  <si>
    <t>⑦</t>
    <phoneticPr fontId="2"/>
  </si>
  <si>
    <t>⑧</t>
    <phoneticPr fontId="3"/>
  </si>
  <si>
    <t>【提出物】
　・下請者入力票.xls（一次下請分（自社分））
　・下請者入力票.xls（二次下請受領分）</t>
    <rPh sb="1" eb="3">
      <t>テイシュツ</t>
    </rPh>
    <rPh sb="8" eb="10">
      <t>シタウケ</t>
    </rPh>
    <rPh sb="10" eb="11">
      <t>シャ</t>
    </rPh>
    <rPh sb="11" eb="13">
      <t>ニュウリョク</t>
    </rPh>
    <rPh sb="13" eb="14">
      <t>ヒョウ</t>
    </rPh>
    <rPh sb="19" eb="21">
      <t>イチジ</t>
    </rPh>
    <rPh sb="21" eb="23">
      <t>シタウ</t>
    </rPh>
    <rPh sb="23" eb="24">
      <t>ブン</t>
    </rPh>
    <rPh sb="25" eb="28">
      <t>ジシャブン</t>
    </rPh>
    <rPh sb="44" eb="46">
      <t>ニジ</t>
    </rPh>
    <rPh sb="46" eb="48">
      <t>シタウケ</t>
    </rPh>
    <rPh sb="48" eb="50">
      <t>ジュリョウ</t>
    </rPh>
    <rPh sb="50" eb="51">
      <t>ブン</t>
    </rPh>
    <phoneticPr fontId="3"/>
  </si>
  <si>
    <t>元請</t>
    <rPh sb="0" eb="1">
      <t>モト</t>
    </rPh>
    <rPh sb="1" eb="2">
      <t>ウ</t>
    </rPh>
    <phoneticPr fontId="3"/>
  </si>
  <si>
    <r>
      <t>鋼橋等工場製作費（機器単体費）の積算計上が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鋼橋等工場製作費（機器単体費）に計上すべき品目と材料費に計上すべき品目とが分離されているか確認する。
鋼橋等工場製作費（機器単体費）に計上すべき品目が材料費に誤計上されていないか確認する。
(注)　【鋼橋等工場製作費（機器単体費）】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6" eb="29">
      <t>ジュチュウシャ</t>
    </rPh>
    <rPh sb="29" eb="30">
      <t>ガワ</t>
    </rPh>
    <rPh sb="31" eb="33">
      <t>ジッセキ</t>
    </rPh>
    <rPh sb="33" eb="35">
      <t>ヒヨウ</t>
    </rPh>
    <rPh sb="36" eb="38">
      <t>ケイジョウ</t>
    </rPh>
    <rPh sb="46" eb="48">
      <t>カクニン</t>
    </rPh>
    <rPh sb="63" eb="65">
      <t>タンタイ</t>
    </rPh>
    <rPh sb="76" eb="79">
      <t>ザイリョウヒ</t>
    </rPh>
    <rPh sb="80" eb="82">
      <t>ケイジョウ</t>
    </rPh>
    <rPh sb="85" eb="87">
      <t>ヒンモク</t>
    </rPh>
    <rPh sb="89" eb="91">
      <t>ブンリ</t>
    </rPh>
    <rPh sb="97" eb="99">
      <t>カクニン</t>
    </rPh>
    <rPh sb="103" eb="105">
      <t>コウキョウ</t>
    </rPh>
    <rPh sb="105" eb="106">
      <t>トウ</t>
    </rPh>
    <rPh sb="106" eb="108">
      <t>コウジョウ</t>
    </rPh>
    <rPh sb="108" eb="111">
      <t>セイサクヒ</t>
    </rPh>
    <rPh sb="119" eb="121">
      <t>ケイジョウ</t>
    </rPh>
    <rPh sb="124" eb="126">
      <t>ヒンモク</t>
    </rPh>
    <rPh sb="127" eb="130">
      <t>ザイリョウヒ</t>
    </rPh>
    <rPh sb="131" eb="132">
      <t>ゴ</t>
    </rPh>
    <rPh sb="132" eb="134">
      <t>ケイジョウ</t>
    </rPh>
    <rPh sb="141" eb="143">
      <t>カクニン</t>
    </rPh>
    <rPh sb="148" eb="149">
      <t>チュウ</t>
    </rPh>
    <rPh sb="152" eb="154">
      <t>コウキョウ</t>
    </rPh>
    <rPh sb="154" eb="155">
      <t>トウ</t>
    </rPh>
    <rPh sb="155" eb="157">
      <t>コウジョウ</t>
    </rPh>
    <rPh sb="157" eb="160">
      <t>セイサクヒ</t>
    </rPh>
    <rPh sb="173" eb="175">
      <t>コウジョウ</t>
    </rPh>
    <rPh sb="175" eb="177">
      <t>セイサク</t>
    </rPh>
    <rPh sb="177" eb="179">
      <t>ゲンカ</t>
    </rPh>
    <rPh sb="182" eb="184">
      <t>セイサク</t>
    </rPh>
    <rPh sb="185" eb="186">
      <t>カカ</t>
    </rPh>
    <rPh sb="187" eb="189">
      <t>イッパン</t>
    </rPh>
    <rPh sb="189" eb="192">
      <t>カンリヒ</t>
    </rPh>
    <rPh sb="196" eb="198">
      <t>コウジョウ</t>
    </rPh>
    <rPh sb="200" eb="202">
      <t>ゲンバ</t>
    </rPh>
    <rPh sb="205" eb="208">
      <t>ユソウヒ</t>
    </rPh>
    <rPh sb="210" eb="212">
      <t>チョクセツ</t>
    </rPh>
    <rPh sb="212" eb="215">
      <t>コウジヒ</t>
    </rPh>
    <rPh sb="225" eb="227">
      <t>ケイジョウ</t>
    </rPh>
    <phoneticPr fontId="3"/>
  </si>
  <si>
    <t>(２)</t>
    <phoneticPr fontId="3"/>
  </si>
  <si>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3"/>
  </si>
  <si>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</si>
  <si>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3"/>
  </si>
  <si>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</si>
  <si>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3"/>
  </si>
  <si>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</si>
  <si>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3"/>
  </si>
  <si>
    <t>建築事業（既設建築物設備工事業を除く）</t>
    <phoneticPr fontId="3"/>
  </si>
  <si>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</si>
  <si>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えい航費</t>
    <rPh sb="2" eb="3">
      <t>コウ</t>
    </rPh>
    <rPh sb="3" eb="4">
      <t>ヒ</t>
    </rPh>
    <phoneticPr fontId="3"/>
  </si>
  <si>
    <t>発注者入力票</t>
    <rPh sb="0" eb="3">
      <t>ハッチュウシャ</t>
    </rPh>
    <rPh sb="3" eb="5">
      <t>ニュウリョク</t>
    </rPh>
    <rPh sb="5" eb="6">
      <t>ヒョウ</t>
    </rPh>
    <phoneticPr fontId="3"/>
  </si>
  <si>
    <t>既設建築物設備工事業</t>
  </si>
  <si>
    <t>A 労災保険料</t>
    <rPh sb="2" eb="4">
      <t>ロウサイ</t>
    </rPh>
    <rPh sb="4" eb="7">
      <t>ホケンリョウ</t>
    </rPh>
    <phoneticPr fontId="3"/>
  </si>
  <si>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</si>
  <si>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3"/>
  </si>
  <si>
    <t>機械装置の組立て又は据付けの事業（その他のもの）</t>
  </si>
  <si>
    <t>2.事業の種類</t>
    <rPh sb="2" eb="4">
      <t>ジギョウ</t>
    </rPh>
    <rPh sb="5" eb="7">
      <t>シュルイ</t>
    </rPh>
    <phoneticPr fontId="3"/>
  </si>
  <si>
    <t>その他の建設事業</t>
  </si>
  <si>
    <t>3.算出方法</t>
    <rPh sb="2" eb="4">
      <t>サンシュツ</t>
    </rPh>
    <rPh sb="4" eb="6">
      <t>ホウホウ</t>
    </rPh>
    <phoneticPr fontId="3"/>
  </si>
  <si>
    <t>4.支払い賃金合計（千円）</t>
    <rPh sb="2" eb="4">
      <t>シハラ</t>
    </rPh>
    <rPh sb="5" eb="7">
      <t>チンギン</t>
    </rPh>
    <rPh sb="7" eb="9">
      <t>ゴウケイ</t>
    </rPh>
    <rPh sb="10" eb="11">
      <t>セン</t>
    </rPh>
    <rPh sb="11" eb="12">
      <t>エン</t>
    </rPh>
    <phoneticPr fontId="3"/>
  </si>
  <si>
    <r>
      <t xml:space="preserve">5.工事請負金額（千円）
</t>
    </r>
    <r>
      <rPr>
        <sz val="9"/>
        <rFont val="ＭＳ Ｐゴシック"/>
        <family val="3"/>
        <charset val="128"/>
      </rPr>
      <t>(労災保険の対象となる工事請負金額)</t>
    </r>
    <rPh sb="2" eb="4">
      <t>コウジ</t>
    </rPh>
    <rPh sb="4" eb="6">
      <t>ウケオイ</t>
    </rPh>
    <rPh sb="6" eb="8">
      <t>キンガク</t>
    </rPh>
    <rPh sb="9" eb="10">
      <t>セン</t>
    </rPh>
    <rPh sb="10" eb="11">
      <t>エン</t>
    </rPh>
    <rPh sb="24" eb="26">
      <t>コウジ</t>
    </rPh>
    <rPh sb="26" eb="28">
      <t>ウケオイ</t>
    </rPh>
    <rPh sb="28" eb="30">
      <t>キンガク</t>
    </rPh>
    <phoneticPr fontId="3"/>
  </si>
  <si>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3"/>
  </si>
  <si>
    <t>7.労務比率（％）</t>
    <rPh sb="2" eb="4">
      <t>ロウム</t>
    </rPh>
    <rPh sb="4" eb="6">
      <t>ヒリツ</t>
    </rPh>
    <phoneticPr fontId="3"/>
  </si>
  <si>
    <t>労災保険算出方法</t>
    <rPh sb="0" eb="2">
      <t>ロウサイ</t>
    </rPh>
    <rPh sb="2" eb="4">
      <t>ホケン</t>
    </rPh>
    <rPh sb="4" eb="6">
      <t>サンシュツ</t>
    </rPh>
    <rPh sb="6" eb="8">
      <t>ホウホウ</t>
    </rPh>
    <phoneticPr fontId="3"/>
  </si>
  <si>
    <t>8.保険料率（‰）</t>
    <rPh sb="2" eb="5">
      <t>ホケンリョウ</t>
    </rPh>
    <rPh sb="5" eb="6">
      <t>リツ</t>
    </rPh>
    <phoneticPr fontId="3"/>
  </si>
  <si>
    <t>9.事業主負担額の自動計算値（千円）</t>
    <rPh sb="2" eb="5">
      <t>ジギョウヌシ</t>
    </rPh>
    <rPh sb="5" eb="8">
      <t>フタンガク</t>
    </rPh>
    <rPh sb="9" eb="11">
      <t>ジドウ</t>
    </rPh>
    <rPh sb="11" eb="14">
      <t>ケイサンチ</t>
    </rPh>
    <rPh sb="15" eb="17">
      <t>センエン</t>
    </rPh>
    <phoneticPr fontId="3"/>
  </si>
  <si>
    <t>1：支払い賃金合計×保険料率</t>
    <rPh sb="2" eb="4">
      <t>シハラ</t>
    </rPh>
    <rPh sb="5" eb="7">
      <t>チンギン</t>
    </rPh>
    <rPh sb="7" eb="9">
      <t>ゴウケイ</t>
    </rPh>
    <rPh sb="10" eb="12">
      <t>ホケン</t>
    </rPh>
    <rPh sb="12" eb="13">
      <t>リョウ</t>
    </rPh>
    <rPh sb="13" eb="14">
      <t>リツ</t>
    </rPh>
    <phoneticPr fontId="3"/>
  </si>
  <si>
    <t>10.入力確認
（事業主負担額）</t>
    <rPh sb="3" eb="5">
      <t>ニュウリョク</t>
    </rPh>
    <rPh sb="5" eb="7">
      <t>カクニン</t>
    </rPh>
    <rPh sb="9" eb="11">
      <t>ジギョウ</t>
    </rPh>
    <rPh sb="11" eb="12">
      <t>ヌシ</t>
    </rPh>
    <rPh sb="12" eb="15">
      <t>フタンガク</t>
    </rPh>
    <phoneticPr fontId="3"/>
  </si>
  <si>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3"/>
  </si>
  <si>
    <t>※請負金額：税込み</t>
    <rPh sb="1" eb="3">
      <t>ウケオイ</t>
    </rPh>
    <rPh sb="3" eb="5">
      <t>キンガク</t>
    </rPh>
    <rPh sb="6" eb="7">
      <t>ゼイ</t>
    </rPh>
    <rPh sb="7" eb="8">
      <t>コ</t>
    </rPh>
    <phoneticPr fontId="3"/>
  </si>
  <si>
    <t>（支払い賃金合計）</t>
    <rPh sb="1" eb="3">
      <t>シハラ</t>
    </rPh>
    <rPh sb="4" eb="6">
      <t>チンギン</t>
    </rPh>
    <rPh sb="6" eb="8">
      <t>ゴウケイ</t>
    </rPh>
    <phoneticPr fontId="3"/>
  </si>
  <si>
    <t>（工事請負金額）</t>
    <rPh sb="1" eb="3">
      <t>コウジ</t>
    </rPh>
    <rPh sb="3" eb="5">
      <t>ウケオイ</t>
    </rPh>
    <rPh sb="5" eb="7">
      <t>キンガク</t>
    </rPh>
    <phoneticPr fontId="3"/>
  </si>
  <si>
    <t>11.上記入力確認欄で確認メッセージが表示される場合の理由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</si>
  <si>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B 雇用保険料</t>
    <rPh sb="2" eb="4">
      <t>コヨウ</t>
    </rPh>
    <rPh sb="4" eb="7">
      <t>ホケンリョウ</t>
    </rPh>
    <phoneticPr fontId="3"/>
  </si>
  <si>
    <t>2.支払い賃金合計（千円）</t>
    <rPh sb="2" eb="4">
      <t>シハラ</t>
    </rPh>
    <rPh sb="5" eb="7">
      <t>チンギン</t>
    </rPh>
    <rPh sb="7" eb="9">
      <t>ゴウケイ</t>
    </rPh>
    <rPh sb="10" eb="11">
      <t>セン</t>
    </rPh>
    <rPh sb="11" eb="12">
      <t>エン</t>
    </rPh>
    <phoneticPr fontId="3"/>
  </si>
  <si>
    <t>3.対象者延べ人数（人）</t>
    <rPh sb="2" eb="5">
      <t>タイショウシャ</t>
    </rPh>
    <rPh sb="5" eb="6">
      <t>ノ</t>
    </rPh>
    <rPh sb="7" eb="9">
      <t>ニンズウ</t>
    </rPh>
    <rPh sb="10" eb="11">
      <t>ニン</t>
    </rPh>
    <phoneticPr fontId="3"/>
  </si>
  <si>
    <t>4.事業主負担額の自動計算値（千円）</t>
    <rPh sb="2" eb="5">
      <t>ジギョウヌシ</t>
    </rPh>
    <rPh sb="5" eb="8">
      <t>フタンガク</t>
    </rPh>
    <rPh sb="9" eb="11">
      <t>ジドウ</t>
    </rPh>
    <rPh sb="11" eb="14">
      <t>ケイサンチ</t>
    </rPh>
    <rPh sb="15" eb="17">
      <t>センエン</t>
    </rPh>
    <phoneticPr fontId="3"/>
  </si>
  <si>
    <t>5.入力確認
（事業主負担額）</t>
    <rPh sb="2" eb="4">
      <t>ニュウリョク</t>
    </rPh>
    <rPh sb="4" eb="6">
      <t>カクニン</t>
    </rPh>
    <phoneticPr fontId="3"/>
  </si>
  <si>
    <t>（対象者延べ人数）</t>
    <rPh sb="1" eb="4">
      <t>タイショウシャ</t>
    </rPh>
    <rPh sb="4" eb="5">
      <t>ノ</t>
    </rPh>
    <rPh sb="6" eb="8">
      <t>ニンズウ</t>
    </rPh>
    <phoneticPr fontId="3"/>
  </si>
  <si>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</si>
  <si>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C 健康保険料（介護保険料含む）</t>
    <rPh sb="2" eb="4">
      <t>ケンコウ</t>
    </rPh>
    <rPh sb="4" eb="7">
      <t>ホケンリョウ</t>
    </rPh>
    <rPh sb="8" eb="10">
      <t>カイゴ</t>
    </rPh>
    <rPh sb="10" eb="13">
      <t>ホケンリョウ</t>
    </rPh>
    <rPh sb="13" eb="14">
      <t>フク</t>
    </rPh>
    <phoneticPr fontId="3"/>
  </si>
  <si>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3"/>
  </si>
  <si>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3"/>
  </si>
  <si>
    <t>6.入力確認
（事業主負担額）</t>
    <rPh sb="2" eb="4">
      <t>ニュウリョク</t>
    </rPh>
    <rPh sb="4" eb="6">
      <t>カクニン</t>
    </rPh>
    <phoneticPr fontId="3"/>
  </si>
  <si>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</si>
  <si>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D 厚生年金保険料(児童手当拠出金含む）</t>
    <phoneticPr fontId="3"/>
  </si>
  <si>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3"/>
  </si>
  <si>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3"/>
  </si>
  <si>
    <t>E 建退共制度掛金等</t>
    <rPh sb="2" eb="3">
      <t>ケン</t>
    </rPh>
    <rPh sb="3" eb="4">
      <t>タイ</t>
    </rPh>
    <rPh sb="4" eb="5">
      <t>トモ</t>
    </rPh>
    <rPh sb="5" eb="7">
      <t>セイド</t>
    </rPh>
    <rPh sb="7" eb="9">
      <t>カケガネ</t>
    </rPh>
    <rPh sb="9" eb="10">
      <t>ナド</t>
    </rPh>
    <phoneticPr fontId="3"/>
  </si>
  <si>
    <t>2.対象者延べ人数（人）</t>
    <rPh sb="2" eb="5">
      <t>タイショウシャ</t>
    </rPh>
    <rPh sb="5" eb="6">
      <t>ノ</t>
    </rPh>
    <rPh sb="7" eb="9">
      <t>ニンズウ</t>
    </rPh>
    <rPh sb="10" eb="11">
      <t>ニン</t>
    </rPh>
    <phoneticPr fontId="3"/>
  </si>
  <si>
    <t>F 船員保険料（介護保険料含む）</t>
    <rPh sb="2" eb="4">
      <t>センイン</t>
    </rPh>
    <rPh sb="4" eb="7">
      <t>ホケンリョウ</t>
    </rPh>
    <rPh sb="8" eb="10">
      <t>カイゴ</t>
    </rPh>
    <rPh sb="10" eb="13">
      <t>ホケンリョウ</t>
    </rPh>
    <rPh sb="13" eb="14">
      <t>フク</t>
    </rPh>
    <phoneticPr fontId="3"/>
  </si>
  <si>
    <t>門扉（樋門、サイフォン工）の購入費</t>
    <rPh sb="0" eb="1">
      <t>モン</t>
    </rPh>
    <rPh sb="1" eb="2">
      <t>トビラ</t>
    </rPh>
    <rPh sb="3" eb="5">
      <t>ヒモン</t>
    </rPh>
    <rPh sb="11" eb="12">
      <t>コウ</t>
    </rPh>
    <rPh sb="14" eb="16">
      <t>コウニュウ</t>
    </rPh>
    <phoneticPr fontId="3"/>
  </si>
  <si>
    <t>延     人　（下段m.の合計）</t>
    <rPh sb="9" eb="11">
      <t>ゲダン</t>
    </rPh>
    <rPh sb="14" eb="16">
      <t>ゴウケイ</t>
    </rPh>
    <phoneticPr fontId="2"/>
  </si>
  <si>
    <t>ＯＫ</t>
  </si>
  <si>
    <t>共通仮設費積算対象金額(自動計算値)</t>
    <rPh sb="12" eb="14">
      <t>ジドウ</t>
    </rPh>
    <rPh sb="14" eb="16">
      <t>ケイサン</t>
    </rPh>
    <rPh sb="16" eb="17">
      <t>アタイ</t>
    </rPh>
    <phoneticPr fontId="3"/>
  </si>
  <si>
    <t>×</t>
    <phoneticPr fontId="3"/>
  </si>
  <si>
    <t>×</t>
    <phoneticPr fontId="3"/>
  </si>
  <si>
    <t>管理費区分別費用</t>
    <rPh sb="0" eb="3">
      <t>カンリヒ</t>
    </rPh>
    <rPh sb="3" eb="5">
      <t>クブン</t>
    </rPh>
    <rPh sb="5" eb="6">
      <t>ベツ</t>
    </rPh>
    <rPh sb="6" eb="8">
      <t>ヒヨウ</t>
    </rPh>
    <phoneticPr fontId="2"/>
  </si>
  <si>
    <t>技能関係等従事者延人員</t>
    <rPh sb="0" eb="2">
      <t>ギノウ</t>
    </rPh>
    <rPh sb="2" eb="4">
      <t>カンケイ</t>
    </rPh>
    <rPh sb="4" eb="5">
      <t>トウ</t>
    </rPh>
    <rPh sb="5" eb="8">
      <t>ジュウジシャ</t>
    </rPh>
    <rPh sb="8" eb="11">
      <t>ノベジンイン</t>
    </rPh>
    <phoneticPr fontId="3"/>
  </si>
  <si>
    <t>共通仮設費の対象額に含めない費用内訳</t>
    <rPh sb="0" eb="2">
      <t>キョウツウ</t>
    </rPh>
    <rPh sb="2" eb="4">
      <t>カセツ</t>
    </rPh>
    <rPh sb="4" eb="5">
      <t>ヒ</t>
    </rPh>
    <rPh sb="6" eb="8">
      <t>タイショウ</t>
    </rPh>
    <rPh sb="8" eb="9">
      <t>ガク</t>
    </rPh>
    <rPh sb="10" eb="11">
      <t>フク</t>
    </rPh>
    <rPh sb="15" eb="16">
      <t>ヨウ</t>
    </rPh>
    <phoneticPr fontId="3"/>
  </si>
  <si>
    <t>簡易組立式橋梁の購入費</t>
    <rPh sb="0" eb="2">
      <t>カンイ</t>
    </rPh>
    <rPh sb="2" eb="4">
      <t>クミタ</t>
    </rPh>
    <rPh sb="4" eb="5">
      <t>シキ</t>
    </rPh>
    <rPh sb="5" eb="7">
      <t>キョウリョウ</t>
    </rPh>
    <rPh sb="8" eb="10">
      <t>コウニュウ</t>
    </rPh>
    <phoneticPr fontId="3"/>
  </si>
  <si>
    <t>ＰＣ桁の購入費</t>
    <rPh sb="2" eb="3">
      <t>ケタ</t>
    </rPh>
    <rPh sb="4" eb="6">
      <t>コウニュウ</t>
    </rPh>
    <phoneticPr fontId="3"/>
  </si>
  <si>
    <t>ポンプの購入費</t>
    <rPh sb="4" eb="6">
      <t>コウニュウ</t>
    </rPh>
    <phoneticPr fontId="3"/>
  </si>
  <si>
    <t>グレーチング床版の購入費</t>
    <rPh sb="6" eb="7">
      <t>ユカ</t>
    </rPh>
    <rPh sb="7" eb="8">
      <t>バン</t>
    </rPh>
    <rPh sb="9" eb="11">
      <t>コウニュウ</t>
    </rPh>
    <phoneticPr fontId="3"/>
  </si>
  <si>
    <t>大型遊具（設計製作品）の購入費</t>
    <rPh sb="0" eb="2">
      <t>オオガタ</t>
    </rPh>
    <rPh sb="2" eb="4">
      <t>ユウグ</t>
    </rPh>
    <rPh sb="5" eb="7">
      <t>セッケイ</t>
    </rPh>
    <rPh sb="7" eb="8">
      <t>セイ</t>
    </rPh>
    <rPh sb="8" eb="10">
      <t>サクヒン</t>
    </rPh>
    <rPh sb="12" eb="14">
      <t>コウニュウ</t>
    </rPh>
    <phoneticPr fontId="3"/>
  </si>
  <si>
    <t>農水以外</t>
    <rPh sb="0" eb="2">
      <t>ノウスイ</t>
    </rPh>
    <rPh sb="2" eb="4">
      <t>イガイ</t>
    </rPh>
    <phoneticPr fontId="3"/>
  </si>
  <si>
    <t>確認箇所（シート名）</t>
    <rPh sb="0" eb="2">
      <t>カクニン</t>
    </rPh>
    <rPh sb="2" eb="4">
      <t>カショ</t>
    </rPh>
    <rPh sb="8" eb="9">
      <t>メイ</t>
    </rPh>
    <phoneticPr fontId="3"/>
  </si>
  <si>
    <t>施工環境</t>
    <rPh sb="0" eb="2">
      <t>セコウ</t>
    </rPh>
    <rPh sb="2" eb="4">
      <t>カンキョウ</t>
    </rPh>
    <phoneticPr fontId="3"/>
  </si>
  <si>
    <t>二次製品</t>
    <rPh sb="0" eb="2">
      <t>ニジ</t>
    </rPh>
    <rPh sb="2" eb="4">
      <t>セイヒン</t>
    </rPh>
    <phoneticPr fontId="3"/>
  </si>
  <si>
    <t>準備費</t>
    <rPh sb="0" eb="3">
      <t>ジュンビヒ</t>
    </rPh>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</si>
  <si>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</si>
  <si>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</si>
  <si>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</si>
  <si>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</si>
  <si>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</si>
  <si>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</si>
  <si>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</si>
  <si>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</si>
  <si>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</si>
  <si>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</si>
  <si>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</si>
  <si>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</si>
  <si>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</si>
  <si>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</si>
  <si>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</si>
  <si>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元請・下請において1社でも費用が０の場合、計上漏れがないか確認する。</t>
    <rPh sb="10" eb="11">
      <t>シャ</t>
    </rPh>
    <rPh sb="13" eb="15">
      <t>ヒヨウ</t>
    </rPh>
    <rPh sb="18" eb="20">
      <t>バアイ</t>
    </rPh>
    <rPh sb="21" eb="23">
      <t>ケイジョウ</t>
    </rPh>
    <rPh sb="23" eb="24">
      <t>モ</t>
    </rPh>
    <rPh sb="29" eb="31">
      <t>カクニン</t>
    </rPh>
    <phoneticPr fontId="3"/>
  </si>
  <si>
    <t>発注者の工事価格が受注者の工事価格より大きくなっていることを確認する。（小さくなっている場合は落札率が100％を超えていることを意味するため、入力金額を再確認する）</t>
    <rPh sb="0" eb="3">
      <t>ハッチュウシャ</t>
    </rPh>
    <rPh sb="4" eb="6">
      <t>コウジ</t>
    </rPh>
    <rPh sb="6" eb="8">
      <t>カカク</t>
    </rPh>
    <rPh sb="9" eb="12">
      <t>ジュチュウシャ</t>
    </rPh>
    <rPh sb="13" eb="15">
      <t>コウジ</t>
    </rPh>
    <rPh sb="15" eb="17">
      <t>カカク</t>
    </rPh>
    <rPh sb="19" eb="20">
      <t>オオ</t>
    </rPh>
    <rPh sb="30" eb="32">
      <t>カクニン</t>
    </rPh>
    <rPh sb="36" eb="37">
      <t>チイ</t>
    </rPh>
    <rPh sb="44" eb="46">
      <t>バアイ</t>
    </rPh>
    <rPh sb="47" eb="49">
      <t>ラクサツ</t>
    </rPh>
    <rPh sb="49" eb="50">
      <t>リツ</t>
    </rPh>
    <rPh sb="56" eb="57">
      <t>コ</t>
    </rPh>
    <rPh sb="64" eb="66">
      <t>イミ</t>
    </rPh>
    <rPh sb="71" eb="73">
      <t>ニュウリョク</t>
    </rPh>
    <rPh sb="73" eb="75">
      <t>キンガク</t>
    </rPh>
    <rPh sb="76" eb="79">
      <t>サイカクニン</t>
    </rPh>
    <phoneticPr fontId="3"/>
  </si>
  <si>
    <t>確認後、確認欄に○印を記入してください。</t>
    <rPh sb="0" eb="2">
      <t>カクニン</t>
    </rPh>
    <rPh sb="2" eb="3">
      <t>ゴ</t>
    </rPh>
    <rPh sb="4" eb="6">
      <t>カクニン</t>
    </rPh>
    <rPh sb="6" eb="7">
      <t>ラン</t>
    </rPh>
    <rPh sb="9" eb="10">
      <t>シルシ</t>
    </rPh>
    <rPh sb="11" eb="13">
      <t>キニュウ</t>
    </rPh>
    <phoneticPr fontId="3"/>
  </si>
  <si>
    <t>提出物の確認</t>
    <rPh sb="0" eb="2">
      <t>テイシュツ</t>
    </rPh>
    <rPh sb="2" eb="3">
      <t>ブツ</t>
    </rPh>
    <rPh sb="4" eb="6">
      <t>カクニン</t>
    </rPh>
    <phoneticPr fontId="3"/>
  </si>
  <si>
    <t>↑建設</t>
    <rPh sb="1" eb="3">
      <t>ケンセツ</t>
    </rPh>
    <phoneticPr fontId="3"/>
  </si>
  <si>
    <t>↓建設</t>
    <rPh sb="1" eb="3">
      <t>ケンセツ</t>
    </rPh>
    <phoneticPr fontId="3"/>
  </si>
  <si>
    <t>↑農水</t>
    <rPh sb="1" eb="3">
      <t>ノウスイ</t>
    </rPh>
    <phoneticPr fontId="3"/>
  </si>
  <si>
    <t>↑下水</t>
    <rPh sb="1" eb="3">
      <t>ゲスイ</t>
    </rPh>
    <phoneticPr fontId="3"/>
  </si>
  <si>
    <t>↑高速</t>
    <rPh sb="1" eb="3">
      <t>コウソク</t>
    </rPh>
    <phoneticPr fontId="3"/>
  </si>
  <si>
    <t>↑都市</t>
    <rPh sb="1" eb="3">
      <t>トシ</t>
    </rPh>
    <phoneticPr fontId="3"/>
  </si>
  <si>
    <t>↓農水</t>
    <rPh sb="1" eb="3">
      <t>ノウスイ</t>
    </rPh>
    <phoneticPr fontId="3"/>
  </si>
  <si>
    <t>↓下水</t>
    <rPh sb="1" eb="3">
      <t>ゲスイ</t>
    </rPh>
    <phoneticPr fontId="3"/>
  </si>
  <si>
    <t>↓高速</t>
    <rPh sb="1" eb="3">
      <t>コウソク</t>
    </rPh>
    <phoneticPr fontId="3"/>
  </si>
  <si>
    <t>↓都市</t>
    <rPh sb="1" eb="3">
      <t>トシ</t>
    </rPh>
    <phoneticPr fontId="3"/>
  </si>
  <si>
    <r>
      <t>【電気通信設備工事のうち</t>
    </r>
    <r>
      <rPr>
        <b/>
        <sz val="10"/>
        <rFont val="ＭＳ Ｐゴシック"/>
        <family val="3"/>
        <charset val="128"/>
      </rPr>
      <t>『機器単体費』</t>
    </r>
    <r>
      <rPr>
        <b/>
        <sz val="10"/>
        <rFont val="ＭＳ Ｐ明朝"/>
        <family val="1"/>
        <charset val="128"/>
      </rPr>
      <t>または</t>
    </r>
    <r>
      <rPr>
        <b/>
        <sz val="10"/>
        <rFont val="ＭＳ Ｐゴシック"/>
        <family val="3"/>
        <charset val="128"/>
      </rPr>
      <t>『機器間接費』</t>
    </r>
    <r>
      <rPr>
        <b/>
        <sz val="10"/>
        <rFont val="ＭＳ Ｐ明朝"/>
        <family val="1"/>
        <charset val="128"/>
      </rPr>
      <t>が発生した場合のみ提出】</t>
    </r>
    <r>
      <rPr>
        <sz val="10"/>
        <rFont val="ＭＳ Ｐ明朝"/>
        <family val="1"/>
        <charset val="128"/>
      </rPr>
      <t xml:space="preserve">
提出用ＣＤにデータが保存されているか確認する</t>
    </r>
    <rPh sb="1" eb="3">
      <t>デンキ</t>
    </rPh>
    <rPh sb="3" eb="5">
      <t>ツウシン</t>
    </rPh>
    <rPh sb="5" eb="7">
      <t>セツビ</t>
    </rPh>
    <rPh sb="7" eb="9">
      <t>コウジ</t>
    </rPh>
    <rPh sb="13" eb="15">
      <t>キキ</t>
    </rPh>
    <rPh sb="15" eb="17">
      <t>タンタイ</t>
    </rPh>
    <rPh sb="17" eb="18">
      <t>ヒ</t>
    </rPh>
    <rPh sb="25" eb="27">
      <t>カンセツ</t>
    </rPh>
    <rPh sb="30" eb="32">
      <t>ハッセイ</t>
    </rPh>
    <rPh sb="34" eb="36">
      <t>バアイ</t>
    </rPh>
    <rPh sb="38" eb="40">
      <t>テイシュツ</t>
    </rPh>
    <rPh sb="42" eb="44">
      <t>テイシュツ</t>
    </rPh>
    <rPh sb="44" eb="45">
      <t>ヨウ</t>
    </rPh>
    <rPh sb="52" eb="54">
      <t>ホゾン</t>
    </rPh>
    <rPh sb="60" eb="62">
      <t>カクニン</t>
    </rPh>
    <phoneticPr fontId="3"/>
  </si>
  <si>
    <t>ダム</t>
    <phoneticPr fontId="3"/>
  </si>
  <si>
    <t>間接工事費等諸経費動向
調査チェックリスト確認票</t>
    <rPh sb="0" eb="2">
      <t>カンセツ</t>
    </rPh>
    <rPh sb="2" eb="5">
      <t>コウジヒ</t>
    </rPh>
    <rPh sb="5" eb="6">
      <t>トウ</t>
    </rPh>
    <rPh sb="6" eb="9">
      <t>ショケイヒ</t>
    </rPh>
    <rPh sb="9" eb="11">
      <t>ドウコウ</t>
    </rPh>
    <rPh sb="12" eb="14">
      <t>チョウサ</t>
    </rPh>
    <rPh sb="21" eb="23">
      <t>カクニン</t>
    </rPh>
    <rPh sb="23" eb="24">
      <t>ヒョウ</t>
    </rPh>
    <phoneticPr fontId="3"/>
  </si>
  <si>
    <t>-</t>
    <phoneticPr fontId="3"/>
  </si>
  <si>
    <t>提出不要</t>
    <rPh sb="0" eb="2">
      <t>テイシュツ</t>
    </rPh>
    <rPh sb="2" eb="4">
      <t>フヨウ</t>
    </rPh>
    <phoneticPr fontId="3"/>
  </si>
  <si>
    <t>なお、入力内容に不備がある場合は、調査票の修正を行ってください。</t>
    <rPh sb="3" eb="5">
      <t>ニュウリョク</t>
    </rPh>
    <rPh sb="5" eb="7">
      <t>ナイヨウ</t>
    </rPh>
    <rPh sb="8" eb="10">
      <t>フビ</t>
    </rPh>
    <rPh sb="13" eb="15">
      <t>バアイ</t>
    </rPh>
    <rPh sb="17" eb="20">
      <t>チョウサヒョウ</t>
    </rPh>
    <rPh sb="21" eb="23">
      <t>シュウセイ</t>
    </rPh>
    <rPh sb="24" eb="25">
      <t>オコナ</t>
    </rPh>
    <phoneticPr fontId="3"/>
  </si>
  <si>
    <t>確認後、確認欄に○印を記入してください</t>
    <rPh sb="0" eb="2">
      <t>カクニン</t>
    </rPh>
    <rPh sb="2" eb="3">
      <t>ゴ</t>
    </rPh>
    <rPh sb="4" eb="6">
      <t>カクニン</t>
    </rPh>
    <rPh sb="6" eb="7">
      <t>ラン</t>
    </rPh>
    <rPh sb="9" eb="10">
      <t>シルシ</t>
    </rPh>
    <rPh sb="11" eb="13">
      <t>キニュウ</t>
    </rPh>
    <phoneticPr fontId="3"/>
  </si>
  <si>
    <r>
      <t>未入力（※印）・エラー箇所（Ｅ）がないか確認する
※電気通信設備工事のうち</t>
    </r>
    <r>
      <rPr>
        <b/>
        <sz val="10"/>
        <rFont val="ＭＳ Ｐゴシック"/>
        <family val="3"/>
        <charset val="128"/>
      </rPr>
      <t>『機器単体費』</t>
    </r>
    <r>
      <rPr>
        <sz val="10"/>
        <rFont val="ＭＳ Ｐ明朝"/>
        <family val="1"/>
        <charset val="128"/>
      </rPr>
      <t>または</t>
    </r>
    <r>
      <rPr>
        <b/>
        <sz val="10"/>
        <rFont val="ＭＳ Ｐゴシック"/>
        <family val="3"/>
        <charset val="128"/>
      </rPr>
      <t>『機器間接費』</t>
    </r>
    <r>
      <rPr>
        <sz val="10"/>
        <rFont val="ＭＳ Ｐ明朝"/>
        <family val="1"/>
        <charset val="128"/>
      </rPr>
      <t>が発生した場合のみ対象</t>
    </r>
    <rPh sb="0" eb="3">
      <t>ミニュウリョク</t>
    </rPh>
    <rPh sb="5" eb="6">
      <t>イン</t>
    </rPh>
    <rPh sb="11" eb="13">
      <t>カショ</t>
    </rPh>
    <rPh sb="20" eb="22">
      <t>カクニン</t>
    </rPh>
    <rPh sb="26" eb="28">
      <t>デンキ</t>
    </rPh>
    <rPh sb="28" eb="30">
      <t>ツウシン</t>
    </rPh>
    <rPh sb="30" eb="32">
      <t>セツビ</t>
    </rPh>
    <rPh sb="32" eb="34">
      <t>コウジ</t>
    </rPh>
    <rPh sb="38" eb="40">
      <t>キキ</t>
    </rPh>
    <rPh sb="40" eb="42">
      <t>タンタイ</t>
    </rPh>
    <rPh sb="42" eb="43">
      <t>ヒ</t>
    </rPh>
    <rPh sb="50" eb="52">
      <t>カンセツ</t>
    </rPh>
    <rPh sb="55" eb="57">
      <t>ハッセイ</t>
    </rPh>
    <rPh sb="59" eb="61">
      <t>バアイ</t>
    </rPh>
    <phoneticPr fontId="3"/>
  </si>
  <si>
    <t>なお、入力内容に不備がある場合は、調査票の修正をおこなってください。</t>
    <rPh sb="3" eb="5">
      <t>ニュウリョク</t>
    </rPh>
    <rPh sb="5" eb="7">
      <t>ナイヨウ</t>
    </rPh>
    <rPh sb="8" eb="10">
      <t>フビ</t>
    </rPh>
    <rPh sb="13" eb="15">
      <t>バアイ</t>
    </rPh>
    <rPh sb="17" eb="20">
      <t>チョウサヒョウ</t>
    </rPh>
    <rPh sb="21" eb="23">
      <t>シュウセイ</t>
    </rPh>
    <phoneticPr fontId="3"/>
  </si>
  <si>
    <r>
      <t>入力している</t>
    </r>
    <r>
      <rPr>
        <sz val="9"/>
        <rFont val="ＭＳ Ｐゴシック"/>
        <family val="3"/>
        <charset val="128"/>
      </rPr>
      <t>「地域特性コード」</t>
    </r>
    <r>
      <rPr>
        <sz val="9"/>
        <rFont val="ＭＳ Ｐ明朝"/>
        <family val="1"/>
        <charset val="128"/>
      </rPr>
      <t>が設計書の</t>
    </r>
    <r>
      <rPr>
        <sz val="9"/>
        <rFont val="ＭＳ Ｐゴシック"/>
        <family val="3"/>
        <charset val="128"/>
      </rPr>
      <t>「施工地域区分」</t>
    </r>
    <r>
      <rPr>
        <sz val="9"/>
        <rFont val="ＭＳ Ｐ明朝"/>
        <family val="1"/>
        <charset val="128"/>
      </rPr>
      <t>と一致しているか確認する。</t>
    </r>
    <rPh sb="0" eb="2">
      <t>ニュウリョク</t>
    </rPh>
    <rPh sb="7" eb="9">
      <t>チイキ</t>
    </rPh>
    <rPh sb="9" eb="11">
      <t>トクセイ</t>
    </rPh>
    <rPh sb="16" eb="19">
      <t>セッケイショ</t>
    </rPh>
    <rPh sb="21" eb="23">
      <t>セコウ</t>
    </rPh>
    <rPh sb="23" eb="25">
      <t>チイキ</t>
    </rPh>
    <rPh sb="25" eb="27">
      <t>クブン</t>
    </rPh>
    <rPh sb="29" eb="31">
      <t>イッチ</t>
    </rPh>
    <rPh sb="36" eb="38">
      <t>カクニン</t>
    </rPh>
    <phoneticPr fontId="3"/>
  </si>
  <si>
    <t>仮設材①</t>
    <phoneticPr fontId="3"/>
  </si>
  <si>
    <t>仮設材②</t>
    <phoneticPr fontId="3"/>
  </si>
  <si>
    <t>仮設材③</t>
    <phoneticPr fontId="3"/>
  </si>
  <si>
    <t>その他労災保険（法定外を含む)</t>
    <rPh sb="2" eb="3">
      <t>タ</t>
    </rPh>
    <rPh sb="3" eb="5">
      <t>ロウサイ</t>
    </rPh>
    <rPh sb="5" eb="7">
      <t>ホケン</t>
    </rPh>
    <rPh sb="8" eb="10">
      <t>ホウテイ</t>
    </rPh>
    <rPh sb="10" eb="11">
      <t>ガイ</t>
    </rPh>
    <rPh sb="12" eb="13">
      <t>フク</t>
    </rPh>
    <phoneticPr fontId="3"/>
  </si>
  <si>
    <r>
      <t>（平成</t>
    </r>
    <r>
      <rPr>
        <sz val="11"/>
        <color indexed="10"/>
        <rFont val="ＭＳ Ｐ明朝"/>
        <family val="1"/>
        <charset val="128"/>
      </rPr>
      <t>21～23</t>
    </r>
    <r>
      <rPr>
        <sz val="11"/>
        <rFont val="ＭＳ Ｐ明朝"/>
        <family val="1"/>
        <charset val="128"/>
      </rPr>
      <t>年度竣工工事対象）</t>
    </r>
    <rPh sb="1" eb="3">
      <t>ヘイセイ</t>
    </rPh>
    <rPh sb="8" eb="10">
      <t>ネンド</t>
    </rPh>
    <rPh sb="10" eb="12">
      <t>シュンコウ</t>
    </rPh>
    <rPh sb="12" eb="14">
      <t>コウジ</t>
    </rPh>
    <rPh sb="14" eb="16">
      <t>タイショウ</t>
    </rPh>
    <phoneticPr fontId="3"/>
  </si>
  <si>
    <t>高速
保全</t>
    <rPh sb="0" eb="2">
      <t>コウソク</t>
    </rPh>
    <rPh sb="3" eb="5">
      <t>ホゼン</t>
    </rPh>
    <phoneticPr fontId="3"/>
  </si>
  <si>
    <r>
      <t>入力している</t>
    </r>
    <r>
      <rPr>
        <sz val="9"/>
        <rFont val="ＭＳ Ｐゴシック"/>
        <family val="3"/>
        <charset val="128"/>
      </rPr>
      <t>「工種コード」</t>
    </r>
    <r>
      <rPr>
        <sz val="9"/>
        <rFont val="ＭＳ Ｐ明朝"/>
        <family val="1"/>
        <charset val="128"/>
      </rPr>
      <t>が設計書の</t>
    </r>
    <r>
      <rPr>
        <sz val="9"/>
        <rFont val="ＭＳ Ｐゴシック"/>
        <family val="3"/>
        <charset val="128"/>
      </rPr>
      <t>「主工種」</t>
    </r>
    <r>
      <rPr>
        <sz val="9"/>
        <rFont val="ＭＳ Ｐ明朝"/>
        <family val="1"/>
        <charset val="128"/>
      </rPr>
      <t>と一致しているか確認する。</t>
    </r>
    <rPh sb="0" eb="2">
      <t>ニュウリョク</t>
    </rPh>
    <rPh sb="7" eb="8">
      <t>コウ</t>
    </rPh>
    <rPh sb="8" eb="9">
      <t>タネ</t>
    </rPh>
    <rPh sb="14" eb="17">
      <t>セッケイショ</t>
    </rPh>
    <rPh sb="19" eb="20">
      <t>シュ</t>
    </rPh>
    <rPh sb="20" eb="22">
      <t>コウシュ</t>
    </rPh>
    <rPh sb="24" eb="26">
      <t>イッチ</t>
    </rPh>
    <rPh sb="31" eb="33">
      <t>カクニン</t>
    </rPh>
    <phoneticPr fontId="3"/>
  </si>
  <si>
    <t>特殊な品質管理</t>
    <rPh sb="0" eb="2">
      <t>トクシュ</t>
    </rPh>
    <phoneticPr fontId="3"/>
  </si>
  <si>
    <t>ワ</t>
  </si>
  <si>
    <t>事務用品費</t>
    <rPh sb="0" eb="2">
      <t>ジム</t>
    </rPh>
    <rPh sb="2" eb="4">
      <t>ヨウヒン</t>
    </rPh>
    <rPh sb="4" eb="5">
      <t>ヒ</t>
    </rPh>
    <phoneticPr fontId="3"/>
  </si>
  <si>
    <t>工事実績登録費</t>
    <rPh sb="2" eb="4">
      <t>ジッセキ</t>
    </rPh>
    <rPh sb="4" eb="6">
      <t>トウロク</t>
    </rPh>
    <rPh sb="6" eb="7">
      <t>ヒ</t>
    </rPh>
    <phoneticPr fontId="3"/>
  </si>
  <si>
    <t>k.</t>
  </si>
  <si>
    <t>上記金額をＪＶ協定給与で入力している（YES/NO）</t>
    <rPh sb="0" eb="2">
      <t>ジョウキ</t>
    </rPh>
    <rPh sb="2" eb="4">
      <t>キンガク</t>
    </rPh>
    <rPh sb="7" eb="9">
      <t>キョウテイ</t>
    </rPh>
    <rPh sb="9" eb="11">
      <t>キュウヨ</t>
    </rPh>
    <rPh sb="12" eb="14">
      <t>ニュウリョク</t>
    </rPh>
    <phoneticPr fontId="2"/>
  </si>
  <si>
    <t>NO</t>
  </si>
  <si>
    <t>l.</t>
  </si>
  <si>
    <t>(人・月)</t>
  </si>
  <si>
    <t>m.</t>
  </si>
  <si>
    <t>事業損失防止施設費</t>
    <phoneticPr fontId="3"/>
  </si>
  <si>
    <t>２)</t>
    <phoneticPr fontId="3"/>
  </si>
  <si>
    <t>３)</t>
    <phoneticPr fontId="3"/>
  </si>
  <si>
    <t>４)</t>
    <phoneticPr fontId="3"/>
  </si>
  <si>
    <t>(２)</t>
    <phoneticPr fontId="3"/>
  </si>
  <si>
    <t>(３)</t>
    <phoneticPr fontId="3"/>
  </si>
  <si>
    <t>現場管理費</t>
    <phoneticPr fontId="2"/>
  </si>
  <si>
    <t>⑤</t>
    <phoneticPr fontId="3"/>
  </si>
  <si>
    <t>保全</t>
    <rPh sb="0" eb="2">
      <t>ホゼン</t>
    </rPh>
    <phoneticPr fontId="3"/>
  </si>
  <si>
    <r>
      <t>（平成2</t>
    </r>
    <r>
      <rPr>
        <sz val="11"/>
        <color indexed="10"/>
        <rFont val="ＭＳ Ｐ明朝"/>
        <family val="1"/>
        <charset val="128"/>
      </rPr>
      <t>3</t>
    </r>
    <r>
      <rPr>
        <sz val="11"/>
        <rFont val="ＭＳ Ｐ明朝"/>
        <family val="1"/>
        <charset val="128"/>
      </rPr>
      <t>年度竣工工事対象）</t>
    </r>
    <rPh sb="1" eb="3">
      <t>ヘイセイ</t>
    </rPh>
    <rPh sb="5" eb="7">
      <t>ネンド</t>
    </rPh>
    <rPh sb="7" eb="9">
      <t>シュンコウ</t>
    </rPh>
    <rPh sb="9" eb="11">
      <t>コウジ</t>
    </rPh>
    <rPh sb="11" eb="13">
      <t>タイショウ</t>
    </rPh>
    <phoneticPr fontId="3"/>
  </si>
  <si>
    <r>
      <t>（注）国債工事等で多年度にわたる工事及び繰越等により平成2</t>
    </r>
    <r>
      <rPr>
        <sz val="11"/>
        <color indexed="10"/>
        <rFont val="ＭＳ Ｐ明朝"/>
        <family val="1"/>
        <charset val="128"/>
      </rPr>
      <t>3</t>
    </r>
    <r>
      <rPr>
        <sz val="11"/>
        <rFont val="ＭＳ Ｐ明朝"/>
        <family val="1"/>
        <charset val="128"/>
      </rPr>
      <t>年度に完了しない工事
      についても本チェックリストを使用してください。</t>
    </r>
    <phoneticPr fontId="3"/>
  </si>
  <si>
    <r>
      <t>東京都港区虎ノ門3－12－1（ニッセイ虎ノ門ビル</t>
    </r>
    <r>
      <rPr>
        <sz val="11"/>
        <color indexed="10"/>
        <rFont val="ＭＳ Ｐ明朝"/>
        <family val="1"/>
        <charset val="128"/>
      </rPr>
      <t>9</t>
    </r>
    <r>
      <rPr>
        <sz val="11"/>
        <rFont val="ＭＳ Ｐ明朝"/>
        <family val="1"/>
        <charset val="128"/>
      </rPr>
      <t>階）</t>
    </r>
    <phoneticPr fontId="3"/>
  </si>
  <si>
    <r>
      <t>（注）国債工事等で多年度にわたる工事及び繰越等により平成2</t>
    </r>
    <r>
      <rPr>
        <sz val="11"/>
        <color indexed="10"/>
        <rFont val="ＭＳ Ｐ明朝"/>
        <family val="1"/>
        <charset val="128"/>
      </rPr>
      <t>3</t>
    </r>
    <r>
      <rPr>
        <sz val="11"/>
        <rFont val="ＭＳ Ｐ明朝"/>
        <family val="1"/>
        <charset val="128"/>
      </rPr>
      <t>年度に完了しない工事
      についても本チェックリストを使用してください。</t>
    </r>
    <phoneticPr fontId="3"/>
  </si>
  <si>
    <t>別途調査等工事価格</t>
    <phoneticPr fontId="3"/>
  </si>
  <si>
    <t>⑥</t>
    <phoneticPr fontId="3"/>
  </si>
  <si>
    <t>＊</t>
    <phoneticPr fontId="3"/>
  </si>
  <si>
    <t>共通仮設費積算対象金額</t>
    <phoneticPr fontId="3"/>
  </si>
  <si>
    <t>金　　額</t>
    <phoneticPr fontId="3"/>
  </si>
  <si>
    <t>管理費区分</t>
    <rPh sb="0" eb="3">
      <t>カンリヒ</t>
    </rPh>
    <rPh sb="3" eb="5">
      <t>クブン</t>
    </rPh>
    <phoneticPr fontId="2"/>
  </si>
  <si>
    <t>大型標識柱
　（ｵｰﾊﾞｰﾍｯﾄﾞ柱、ｵｰﾊﾞｰﾊﾝｸﾞ柱）の製作費を含む材料費）</t>
    <rPh sb="0" eb="2">
      <t>オオガタ</t>
    </rPh>
    <rPh sb="2" eb="4">
      <t>ヒョウシキ</t>
    </rPh>
    <rPh sb="4" eb="5">
      <t>チュウ</t>
    </rPh>
    <rPh sb="17" eb="18">
      <t>チュウ</t>
    </rPh>
    <rPh sb="28" eb="29">
      <t>チュウ</t>
    </rPh>
    <rPh sb="31" eb="33">
      <t>セイサク</t>
    </rPh>
    <rPh sb="33" eb="34">
      <t>セイサクヒ</t>
    </rPh>
    <rPh sb="35" eb="36">
      <t>フク</t>
    </rPh>
    <rPh sb="37" eb="40">
      <t>ザイリョウヒ</t>
    </rPh>
    <phoneticPr fontId="3"/>
  </si>
  <si>
    <t>(４)</t>
    <phoneticPr fontId="3"/>
  </si>
  <si>
    <t>機器間接費</t>
    <phoneticPr fontId="2"/>
  </si>
  <si>
    <t>１)</t>
    <phoneticPr fontId="3"/>
  </si>
  <si>
    <t>直接工事費</t>
    <phoneticPr fontId="3"/>
  </si>
  <si>
    <t>(１)</t>
    <phoneticPr fontId="3"/>
  </si>
  <si>
    <t>(３)</t>
    <phoneticPr fontId="3"/>
  </si>
  <si>
    <t>(４)</t>
    <phoneticPr fontId="3"/>
  </si>
  <si>
    <t>機器間接費</t>
    <phoneticPr fontId="2"/>
  </si>
  <si>
    <t>1111-2222T</t>
    <phoneticPr fontId="3"/>
  </si>
  <si>
    <t>Ⅰ</t>
    <phoneticPr fontId="2"/>
  </si>
  <si>
    <t>メールアドレス</t>
    <phoneticPr fontId="3"/>
  </si>
  <si>
    <t>トラッククレーン（油圧式20～60ｔ吊）、及びラフテレーンクレーン（油圧式20～50ｔ吊）の分解、組立及び輸送</t>
    <rPh sb="11" eb="12">
      <t>シキ</t>
    </rPh>
    <rPh sb="36" eb="37">
      <t>シキ</t>
    </rPh>
    <phoneticPr fontId="3"/>
  </si>
  <si>
    <t>abc-efg@hi.nn.jp</t>
    <phoneticPr fontId="3"/>
  </si>
  <si>
    <t>山田　太郎</t>
    <phoneticPr fontId="3"/>
  </si>
  <si>
    <t>その他</t>
    <rPh sb="0" eb="3">
      <t>ソノタ</t>
    </rPh>
    <phoneticPr fontId="2"/>
  </si>
  <si>
    <r>
      <t>【必須提出】</t>
    </r>
    <r>
      <rPr>
        <sz val="10"/>
        <rFont val="ＭＳ Ｐ明朝"/>
        <family val="1"/>
        <charset val="128"/>
      </rPr>
      <t xml:space="preserve">
署名・押印したものを印刷物で提出</t>
    </r>
    <rPh sb="1" eb="3">
      <t>ヒッス</t>
    </rPh>
    <rPh sb="3" eb="5">
      <t>テイシュツ</t>
    </rPh>
    <rPh sb="7" eb="9">
      <t>ショメイ</t>
    </rPh>
    <rPh sb="10" eb="12">
      <t>オウイン</t>
    </rPh>
    <rPh sb="17" eb="20">
      <t>インサツブツ</t>
    </rPh>
    <rPh sb="21" eb="23">
      <t>テイシュツ</t>
    </rPh>
    <phoneticPr fontId="3"/>
  </si>
  <si>
    <t>7,16</t>
    <phoneticPr fontId="3"/>
  </si>
  <si>
    <t>7,16</t>
    <phoneticPr fontId="3"/>
  </si>
  <si>
    <t>7,16</t>
    <phoneticPr fontId="3"/>
  </si>
  <si>
    <t>9,10,16,19</t>
    <phoneticPr fontId="3"/>
  </si>
  <si>
    <t>11,16,20</t>
    <phoneticPr fontId="3"/>
  </si>
  <si>
    <t>12,16,21</t>
    <phoneticPr fontId="3"/>
  </si>
  <si>
    <t>7,16</t>
    <phoneticPr fontId="3"/>
  </si>
  <si>
    <t>13,16,22</t>
    <phoneticPr fontId="3"/>
  </si>
  <si>
    <t>5,8</t>
    <phoneticPr fontId="3"/>
  </si>
  <si>
    <r>
      <t>※下水道工事及び管更生工事の
場合は、</t>
    </r>
    <r>
      <rPr>
        <b/>
        <sz val="10"/>
        <rFont val="ＭＳ Ｐゴシック"/>
        <family val="3"/>
        <charset val="128"/>
      </rPr>
      <t>「管径」</t>
    </r>
    <r>
      <rPr>
        <sz val="10"/>
        <rFont val="ＭＳ Ｐゴシック"/>
        <family val="3"/>
        <charset val="128"/>
      </rPr>
      <t>を必ず入力してく
ださい</t>
    </r>
    <rPh sb="1" eb="4">
      <t>ゲスイドウ</t>
    </rPh>
    <rPh sb="4" eb="6">
      <t>コウジ</t>
    </rPh>
    <rPh sb="6" eb="7">
      <t>オヨ</t>
    </rPh>
    <rPh sb="8" eb="9">
      <t>カン</t>
    </rPh>
    <rPh sb="9" eb="11">
      <t>コウセイ</t>
    </rPh>
    <rPh sb="11" eb="13">
      <t>コウジ</t>
    </rPh>
    <rPh sb="15" eb="17">
      <t>バアイ</t>
    </rPh>
    <rPh sb="20" eb="21">
      <t>カン</t>
    </rPh>
    <rPh sb="21" eb="22">
      <t>ケイ</t>
    </rPh>
    <rPh sb="24" eb="25">
      <t>カナラ</t>
    </rPh>
    <rPh sb="26" eb="28">
      <t>ニュウリョク</t>
    </rPh>
    <phoneticPr fontId="3"/>
  </si>
  <si>
    <t>前払金の有無を考慮せずに本支店経費を算出している場合</t>
    <rPh sb="0" eb="2">
      <t>マエバラ</t>
    </rPh>
    <rPh sb="2" eb="3">
      <t>キン</t>
    </rPh>
    <rPh sb="4" eb="6">
      <t>ウム</t>
    </rPh>
    <rPh sb="7" eb="9">
      <t>コウリョ</t>
    </rPh>
    <rPh sb="12" eb="13">
      <t>ホン</t>
    </rPh>
    <rPh sb="13" eb="14">
      <t>シテン</t>
    </rPh>
    <rPh sb="14" eb="15">
      <t>ホンテン</t>
    </rPh>
    <rPh sb="15" eb="17">
      <t>ケイヒ</t>
    </rPh>
    <rPh sb="18" eb="20">
      <t>サンシュツ</t>
    </rPh>
    <rPh sb="24" eb="26">
      <t>バアイ</t>
    </rPh>
    <phoneticPr fontId="2"/>
  </si>
  <si>
    <t>本支店経費率</t>
    <rPh sb="0" eb="1">
      <t>ホン</t>
    </rPh>
    <rPh sb="1" eb="3">
      <t>シテン</t>
    </rPh>
    <rPh sb="3" eb="5">
      <t>ケイヒ</t>
    </rPh>
    <rPh sb="5" eb="6">
      <t>リツ</t>
    </rPh>
    <phoneticPr fontId="2"/>
  </si>
  <si>
    <t>その他</t>
    <rPh sb="0" eb="3">
      <t>ソノタ</t>
    </rPh>
    <phoneticPr fontId="3"/>
  </si>
  <si>
    <t>農水</t>
    <rPh sb="0" eb="2">
      <t>ノウスイ</t>
    </rPh>
    <phoneticPr fontId="3"/>
  </si>
  <si>
    <t>発注【工事情報】</t>
    <rPh sb="0" eb="2">
      <t>ハッチュウ</t>
    </rPh>
    <rPh sb="3" eb="5">
      <t>コウジ</t>
    </rPh>
    <rPh sb="5" eb="7">
      <t>ジョウホウ</t>
    </rPh>
    <phoneticPr fontId="3"/>
  </si>
  <si>
    <t>元請【一般事項】</t>
    <rPh sb="0" eb="2">
      <t>モトウケ</t>
    </rPh>
    <rPh sb="3" eb="5">
      <t>イッパン</t>
    </rPh>
    <rPh sb="5" eb="7">
      <t>ジコウ</t>
    </rPh>
    <phoneticPr fontId="3"/>
  </si>
  <si>
    <t>発注【一般事項】</t>
    <rPh sb="0" eb="2">
      <t>ハッチュウ</t>
    </rPh>
    <rPh sb="3" eb="5">
      <t>イッパン</t>
    </rPh>
    <rPh sb="5" eb="7">
      <t>ジコウ</t>
    </rPh>
    <phoneticPr fontId="3"/>
  </si>
  <si>
    <t>発注【工事費】</t>
    <rPh sb="0" eb="2">
      <t>ハッチュウ</t>
    </rPh>
    <rPh sb="3" eb="6">
      <t>コウジヒ</t>
    </rPh>
    <phoneticPr fontId="3"/>
  </si>
  <si>
    <t>元請【組織図】</t>
    <rPh sb="0" eb="2">
      <t>モトウケ</t>
    </rPh>
    <rPh sb="3" eb="5">
      <t>ソシキ</t>
    </rPh>
    <rPh sb="5" eb="6">
      <t>ズ</t>
    </rPh>
    <phoneticPr fontId="3"/>
  </si>
  <si>
    <t>受注者側の現場管理費が極端に多い場合は、『社員等従業員給料手当』に労働者の給料手当が誤計上されていないか確認する。（8.労務費参照）</t>
    <rPh sb="0" eb="3">
      <t>ジュチュウシャ</t>
    </rPh>
    <rPh sb="3" eb="4">
      <t>ガワ</t>
    </rPh>
    <rPh sb="5" eb="7">
      <t>ゲンバ</t>
    </rPh>
    <rPh sb="7" eb="10">
      <t>カンリヒ</t>
    </rPh>
    <rPh sb="42" eb="43">
      <t>ゴ</t>
    </rPh>
    <rPh sb="43" eb="45">
      <t>ケイジョウ</t>
    </rPh>
    <rPh sb="52" eb="54">
      <t>カクニン</t>
    </rPh>
    <rPh sb="60" eb="63">
      <t>ロウムヒ</t>
    </rPh>
    <rPh sb="63" eb="65">
      <t>サンショウ</t>
    </rPh>
    <phoneticPr fontId="3"/>
  </si>
  <si>
    <t>○</t>
    <phoneticPr fontId="3"/>
  </si>
  <si>
    <t>確認済</t>
    <rPh sb="0" eb="2">
      <t>カクニン</t>
    </rPh>
    <rPh sb="2" eb="3">
      <t>ズ</t>
    </rPh>
    <phoneticPr fontId="3"/>
  </si>
  <si>
    <t>-</t>
    <phoneticPr fontId="3"/>
  </si>
  <si>
    <t>-</t>
    <phoneticPr fontId="3"/>
  </si>
  <si>
    <t>直接工事費の労務費に対して極端に小さい、又は大きくないか確認する。極端に小さい又は大きい場合は、労務費の計上金額及び労働者延人員の入力間違いがないか再確認する。</t>
    <rPh sb="0" eb="2">
      <t>チョクセツ</t>
    </rPh>
    <rPh sb="2" eb="5">
      <t>コウジヒ</t>
    </rPh>
    <rPh sb="6" eb="9">
      <t>ロウムヒ</t>
    </rPh>
    <rPh sb="10" eb="11">
      <t>タイ</t>
    </rPh>
    <rPh sb="13" eb="15">
      <t>キョクタン</t>
    </rPh>
    <rPh sb="16" eb="17">
      <t>チイ</t>
    </rPh>
    <rPh sb="20" eb="21">
      <t>マタ</t>
    </rPh>
    <rPh sb="22" eb="23">
      <t>オオ</t>
    </rPh>
    <rPh sb="28" eb="30">
      <t>カクニン</t>
    </rPh>
    <rPh sb="33" eb="35">
      <t>キョクタン</t>
    </rPh>
    <rPh sb="36" eb="37">
      <t>チイ</t>
    </rPh>
    <rPh sb="39" eb="40">
      <t>マタ</t>
    </rPh>
    <rPh sb="41" eb="42">
      <t>オオ</t>
    </rPh>
    <rPh sb="44" eb="46">
      <t>バアイ</t>
    </rPh>
    <rPh sb="48" eb="51">
      <t>ロウムヒ</t>
    </rPh>
    <rPh sb="52" eb="54">
      <t>ケイジョウ</t>
    </rPh>
    <rPh sb="54" eb="56">
      <t>キンガク</t>
    </rPh>
    <rPh sb="56" eb="57">
      <t>オヨ</t>
    </rPh>
    <rPh sb="58" eb="61">
      <t>ロウドウシャ</t>
    </rPh>
    <rPh sb="61" eb="62">
      <t>ノ</t>
    </rPh>
    <rPh sb="62" eb="64">
      <t>ジンイン</t>
    </rPh>
    <rPh sb="65" eb="67">
      <t>ニュウリョク</t>
    </rPh>
    <rPh sb="67" eb="69">
      <t>マチガ</t>
    </rPh>
    <rPh sb="74" eb="77">
      <t>サイカクニン</t>
    </rPh>
    <phoneticPr fontId="3"/>
  </si>
  <si>
    <t>工期</t>
    <rPh sb="0" eb="2">
      <t>コウキ</t>
    </rPh>
    <phoneticPr fontId="3"/>
  </si>
  <si>
    <t>工事情報</t>
    <rPh sb="0" eb="2">
      <t>コウジ</t>
    </rPh>
    <rPh sb="2" eb="4">
      <t>ジョウホウ</t>
    </rPh>
    <phoneticPr fontId="3"/>
  </si>
  <si>
    <t>建設</t>
    <rPh sb="0" eb="2">
      <t>ケンセツ</t>
    </rPh>
    <phoneticPr fontId="3"/>
  </si>
  <si>
    <t>工事費</t>
    <rPh sb="0" eb="3">
      <t>コウジヒ</t>
    </rPh>
    <phoneticPr fontId="3"/>
  </si>
  <si>
    <t>積　　算</t>
    <rPh sb="0" eb="4">
      <t>セキサン</t>
    </rPh>
    <phoneticPr fontId="3"/>
  </si>
  <si>
    <t>営繕費</t>
    <rPh sb="0" eb="2">
      <t>エイゼン</t>
    </rPh>
    <rPh sb="2" eb="3">
      <t>ヒ</t>
    </rPh>
    <phoneticPr fontId="3"/>
  </si>
  <si>
    <t>下請者数</t>
    <rPh sb="0" eb="2">
      <t>シタウケ</t>
    </rPh>
    <rPh sb="2" eb="3">
      <t>シャ</t>
    </rPh>
    <rPh sb="3" eb="4">
      <t>スウ</t>
    </rPh>
    <phoneticPr fontId="3"/>
  </si>
  <si>
    <t>内消費税相当額</t>
    <rPh sb="0" eb="1">
      <t>ウチ</t>
    </rPh>
    <rPh sb="1" eb="3">
      <t>ショウヒ</t>
    </rPh>
    <rPh sb="3" eb="4">
      <t>ゼイ</t>
    </rPh>
    <rPh sb="4" eb="6">
      <t>ソウトウ</t>
    </rPh>
    <rPh sb="6" eb="7">
      <t>ガク</t>
    </rPh>
    <phoneticPr fontId="3"/>
  </si>
  <si>
    <t>技術・事務関係社員等従業員延人員</t>
    <rPh sb="0" eb="2">
      <t>ギジュツ</t>
    </rPh>
    <rPh sb="3" eb="5">
      <t>ジム</t>
    </rPh>
    <rPh sb="5" eb="7">
      <t>カンケイ</t>
    </rPh>
    <rPh sb="7" eb="9">
      <t>シャイン</t>
    </rPh>
    <rPh sb="9" eb="10">
      <t>トウ</t>
    </rPh>
    <rPh sb="10" eb="13">
      <t>ジュウギョウイン</t>
    </rPh>
    <rPh sb="13" eb="14">
      <t>ノ</t>
    </rPh>
    <rPh sb="14" eb="16">
      <t>ジンイン</t>
    </rPh>
    <phoneticPr fontId="3"/>
  </si>
  <si>
    <t>現 場 管 理 作 業 上 の 分 担</t>
    <phoneticPr fontId="3"/>
  </si>
  <si>
    <t>f.</t>
    <phoneticPr fontId="3"/>
  </si>
  <si>
    <t>平 均 基 本 給</t>
    <phoneticPr fontId="3"/>
  </si>
  <si>
    <t>(千円)</t>
    <phoneticPr fontId="3"/>
  </si>
  <si>
    <t>g.</t>
    <phoneticPr fontId="3"/>
  </si>
  <si>
    <t>平 均 時 間 外 手 当</t>
    <phoneticPr fontId="3"/>
  </si>
  <si>
    <t>(千円)</t>
    <phoneticPr fontId="3"/>
  </si>
  <si>
    <t>h.</t>
    <phoneticPr fontId="3"/>
  </si>
  <si>
    <t>平 均 そ の 他 手 当</t>
    <phoneticPr fontId="3"/>
  </si>
  <si>
    <t>(千円)</t>
    <phoneticPr fontId="3"/>
  </si>
  <si>
    <t>り</t>
    <phoneticPr fontId="3"/>
  </si>
  <si>
    <t>※</t>
    <phoneticPr fontId="3"/>
  </si>
  <si>
    <t>i.</t>
    <phoneticPr fontId="3"/>
  </si>
  <si>
    <t>平 均 給 料 手 当 料</t>
    <phoneticPr fontId="3"/>
  </si>
  <si>
    <t>E</t>
    <phoneticPr fontId="3"/>
  </si>
  <si>
    <t>j.</t>
    <phoneticPr fontId="3"/>
  </si>
  <si>
    <t>金     額</t>
    <phoneticPr fontId="3"/>
  </si>
  <si>
    <t>(千円)</t>
    <phoneticPr fontId="3"/>
  </si>
  <si>
    <t>02月</t>
    <phoneticPr fontId="3"/>
  </si>
  <si>
    <t>03月</t>
    <phoneticPr fontId="3"/>
  </si>
  <si>
    <t>04月</t>
    <phoneticPr fontId="3"/>
  </si>
  <si>
    <t>05月</t>
    <phoneticPr fontId="3"/>
  </si>
  <si>
    <t>06月</t>
    <phoneticPr fontId="3"/>
  </si>
  <si>
    <t>07月</t>
    <phoneticPr fontId="3"/>
  </si>
  <si>
    <t>08月</t>
    <phoneticPr fontId="3"/>
  </si>
  <si>
    <t>09月</t>
    <phoneticPr fontId="3"/>
  </si>
  <si>
    <t>10月</t>
    <phoneticPr fontId="3"/>
  </si>
  <si>
    <t>11月</t>
    <phoneticPr fontId="3"/>
  </si>
  <si>
    <t>12月</t>
    <phoneticPr fontId="3"/>
  </si>
  <si>
    <t>01月</t>
    <phoneticPr fontId="3"/>
  </si>
  <si>
    <t>期　間</t>
    <phoneticPr fontId="10"/>
  </si>
  <si>
    <t>E</t>
    <phoneticPr fontId="3"/>
  </si>
  <si>
    <t>※</t>
    <phoneticPr fontId="3"/>
  </si>
  <si>
    <t>（千円）</t>
    <phoneticPr fontId="10"/>
  </si>
  <si>
    <t>1)貨物自動車等</t>
    <phoneticPr fontId="10"/>
  </si>
  <si>
    <r>
      <t>運搬費</t>
    </r>
    <r>
      <rPr>
        <sz val="8"/>
        <rFont val="ＭＳ Ｐゴシック"/>
        <family val="3"/>
        <charset val="128"/>
      </rPr>
      <t>（千円）</t>
    </r>
    <phoneticPr fontId="3"/>
  </si>
  <si>
    <t>　による運搬</t>
    <phoneticPr fontId="3"/>
  </si>
  <si>
    <r>
      <t>運搬距離</t>
    </r>
    <r>
      <rPr>
        <sz val="8"/>
        <rFont val="ＭＳ Ｐゴシック"/>
        <family val="3"/>
        <charset val="128"/>
      </rPr>
      <t>（Km）</t>
    </r>
    <phoneticPr fontId="3"/>
  </si>
  <si>
    <r>
      <t>運搬費</t>
    </r>
    <r>
      <rPr>
        <sz val="8"/>
        <rFont val="ＭＳ Ｐゴシック"/>
        <family val="3"/>
        <charset val="128"/>
      </rPr>
      <t>（千円）</t>
    </r>
    <phoneticPr fontId="3"/>
  </si>
  <si>
    <t>3)日々回送</t>
    <phoneticPr fontId="10"/>
  </si>
  <si>
    <t>　による運搬</t>
    <phoneticPr fontId="3"/>
  </si>
  <si>
    <r>
      <t>運搬費</t>
    </r>
    <r>
      <rPr>
        <sz val="8"/>
        <rFont val="ＭＳ Ｐゴシック"/>
        <family val="3"/>
        <charset val="128"/>
      </rPr>
      <t>（千円）</t>
    </r>
    <phoneticPr fontId="3"/>
  </si>
  <si>
    <r>
      <t>運搬費</t>
    </r>
    <r>
      <rPr>
        <sz val="8"/>
        <rFont val="ＭＳ Ｐゴシック"/>
        <family val="3"/>
        <charset val="128"/>
      </rPr>
      <t>（千円）</t>
    </r>
    <phoneticPr fontId="3"/>
  </si>
  <si>
    <t>Ⅲ</t>
    <phoneticPr fontId="3"/>
  </si>
  <si>
    <t>工事費内訳</t>
    <phoneticPr fontId="3"/>
  </si>
  <si>
    <t xml:space="preserve">            ※都道府県、政令指定都市または、下水道事業団等の担当者</t>
    <rPh sb="13" eb="17">
      <t>トドウフケン</t>
    </rPh>
    <rPh sb="18" eb="20">
      <t>セイレイ</t>
    </rPh>
    <rPh sb="36" eb="39">
      <t>タントウシャ</t>
    </rPh>
    <phoneticPr fontId="3"/>
  </si>
  <si>
    <t>　　　②発注事務所等担当者　　→　支社等担当者</t>
    <rPh sb="4" eb="6">
      <t>ハッチュウ</t>
    </rPh>
    <rPh sb="9" eb="10">
      <t>トウ</t>
    </rPh>
    <rPh sb="17" eb="19">
      <t>シシャ</t>
    </rPh>
    <rPh sb="20" eb="23">
      <t>タントウシャ</t>
    </rPh>
    <phoneticPr fontId="3"/>
  </si>
  <si>
    <t>東日本高速道路㈱</t>
    <phoneticPr fontId="3"/>
  </si>
  <si>
    <t>中日本高速道路㈱</t>
    <phoneticPr fontId="3"/>
  </si>
  <si>
    <t>西日本高速道路㈱</t>
    <phoneticPr fontId="3"/>
  </si>
  <si>
    <t>労働者の慰安旅行費                    　      
労働者の慰安会費用                   　    
労働者の慶弔金</t>
    <rPh sb="8" eb="9">
      <t>ヒ</t>
    </rPh>
    <phoneticPr fontId="3"/>
  </si>
  <si>
    <t>通年合計</t>
    <rPh sb="0" eb="2">
      <t>ツウネン</t>
    </rPh>
    <rPh sb="2" eb="4">
      <t>ゴウケイ</t>
    </rPh>
    <phoneticPr fontId="3"/>
  </si>
  <si>
    <t>f.金額の合計値</t>
    <rPh sb="2" eb="4">
      <t>キンガク</t>
    </rPh>
    <rPh sb="5" eb="8">
      <t>ゴウケイチ</t>
    </rPh>
    <phoneticPr fontId="3"/>
  </si>
  <si>
    <t>現場労働者にかかわる</t>
    <rPh sb="2" eb="4">
      <t>ロウドウ</t>
    </rPh>
    <phoneticPr fontId="3"/>
  </si>
  <si>
    <t>　未入力でないことを確認する</t>
    <rPh sb="1" eb="2">
      <t>ミキニュウ</t>
    </rPh>
    <rPh sb="2" eb="4">
      <t>ニュウリョク</t>
    </rPh>
    <phoneticPr fontId="2"/>
  </si>
  <si>
    <t>（例1234-1111-3333)</t>
    <rPh sb="1" eb="2">
      <t>レイ</t>
    </rPh>
    <phoneticPr fontId="2"/>
  </si>
  <si>
    <t>施工体制台帳及び施工計画書の現場組織表に記載されている技術者人数分の給料が計上されているか確認する。</t>
    <rPh sb="0" eb="2">
      <t>セコウ</t>
    </rPh>
    <rPh sb="2" eb="4">
      <t>タイセイ</t>
    </rPh>
    <rPh sb="4" eb="6">
      <t>ダイチョウ</t>
    </rPh>
    <rPh sb="6" eb="7">
      <t>オヨ</t>
    </rPh>
    <rPh sb="8" eb="10">
      <t>セコウ</t>
    </rPh>
    <rPh sb="10" eb="13">
      <t>ケイカクショ</t>
    </rPh>
    <rPh sb="14" eb="16">
      <t>ゲンバ</t>
    </rPh>
    <rPh sb="16" eb="18">
      <t>ソシキ</t>
    </rPh>
    <rPh sb="18" eb="19">
      <t>オモテ</t>
    </rPh>
    <rPh sb="20" eb="22">
      <t>キサイ</t>
    </rPh>
    <rPh sb="27" eb="30">
      <t>ギジュツシャ</t>
    </rPh>
    <rPh sb="30" eb="32">
      <t>ニンズウ</t>
    </rPh>
    <rPh sb="32" eb="33">
      <t>ブン</t>
    </rPh>
    <rPh sb="34" eb="36">
      <t>キュウリョウ</t>
    </rPh>
    <rPh sb="37" eb="39">
      <t>ケイジョウ</t>
    </rPh>
    <rPh sb="45" eb="47">
      <t>カクニン</t>
    </rPh>
    <phoneticPr fontId="3"/>
  </si>
  <si>
    <t>各下請の工事価格（元請の外注費）を施工体制台帳で確認する。</t>
    <rPh sb="0" eb="1">
      <t>カク</t>
    </rPh>
    <rPh sb="1" eb="3">
      <t>シタウケ</t>
    </rPh>
    <rPh sb="4" eb="6">
      <t>コウジ</t>
    </rPh>
    <rPh sb="6" eb="8">
      <t>カカク</t>
    </rPh>
    <rPh sb="9" eb="11">
      <t>モトウケ</t>
    </rPh>
    <rPh sb="12" eb="14">
      <t>ガイチュウ</t>
    </rPh>
    <rPh sb="14" eb="15">
      <t>ヒ</t>
    </rPh>
    <rPh sb="17" eb="19">
      <t>セコウ</t>
    </rPh>
    <rPh sb="19" eb="21">
      <t>タイセイ</t>
    </rPh>
    <rPh sb="21" eb="23">
      <t>ダイチョウ</t>
    </rPh>
    <rPh sb="24" eb="26">
      <t>カクニン</t>
    </rPh>
    <phoneticPr fontId="3"/>
  </si>
  <si>
    <t>所長</t>
    <phoneticPr fontId="3"/>
  </si>
  <si>
    <t>1_一般事項</t>
    <rPh sb="2" eb="4">
      <t>イッパン</t>
    </rPh>
    <rPh sb="4" eb="6">
      <t>ジコウ</t>
    </rPh>
    <phoneticPr fontId="4"/>
  </si>
  <si>
    <t>2_工期</t>
    <rPh sb="2" eb="4">
      <t>コウキ</t>
    </rPh>
    <phoneticPr fontId="4"/>
  </si>
  <si>
    <r>
      <t>3_施工分散</t>
    </r>
    <r>
      <rPr>
        <sz val="10"/>
        <rFont val="ＭＳ Ｐゴシック"/>
        <family val="3"/>
        <charset val="128"/>
      </rPr>
      <t>　</t>
    </r>
    <rPh sb="2" eb="4">
      <t>セコウ</t>
    </rPh>
    <rPh sb="4" eb="6">
      <t>ブンサン</t>
    </rPh>
    <phoneticPr fontId="4"/>
  </si>
  <si>
    <t>4_社員等従業員給料等</t>
    <rPh sb="2" eb="4">
      <t>シャイン</t>
    </rPh>
    <rPh sb="4" eb="5">
      <t>トウ</t>
    </rPh>
    <rPh sb="5" eb="8">
      <t>ジュウギョウイン</t>
    </rPh>
    <rPh sb="8" eb="10">
      <t>キュウリョウ</t>
    </rPh>
    <rPh sb="10" eb="11">
      <t>トウ</t>
    </rPh>
    <phoneticPr fontId="4"/>
  </si>
  <si>
    <t>5_現場支援</t>
    <rPh sb="2" eb="4">
      <t>ゲンバ</t>
    </rPh>
    <rPh sb="4" eb="6">
      <t>シエン</t>
    </rPh>
    <phoneticPr fontId="4"/>
  </si>
  <si>
    <t>6_法定福利費</t>
    <rPh sb="2" eb="4">
      <t>ホウテイ</t>
    </rPh>
    <rPh sb="4" eb="6">
      <t>フクリ</t>
    </rPh>
    <rPh sb="6" eb="7">
      <t>ヒ</t>
    </rPh>
    <phoneticPr fontId="4"/>
  </si>
  <si>
    <t>7_労務管理費</t>
    <rPh sb="2" eb="4">
      <t>ロウム</t>
    </rPh>
    <rPh sb="4" eb="6">
      <t>カンリ</t>
    </rPh>
    <rPh sb="6" eb="7">
      <t>ヒ</t>
    </rPh>
    <phoneticPr fontId="4"/>
  </si>
  <si>
    <t>8-1_機器材運搬費</t>
  </si>
  <si>
    <t>8-2_建設機械Ⅰ</t>
  </si>
  <si>
    <t>8-3_建設機械Ⅱ</t>
  </si>
  <si>
    <t>9_工事費</t>
    <rPh sb="2" eb="5">
      <t>コウジヒ</t>
    </rPh>
    <phoneticPr fontId="4"/>
  </si>
  <si>
    <t>10_下請入力</t>
    <rPh sb="3" eb="5">
      <t>シタウケ</t>
    </rPh>
    <rPh sb="5" eb="7">
      <t>ニュウリョク</t>
    </rPh>
    <phoneticPr fontId="4"/>
  </si>
  <si>
    <t>12_社員等従業員給料等_下請</t>
    <rPh sb="3" eb="5">
      <t>シャイン</t>
    </rPh>
    <rPh sb="5" eb="6">
      <t>トウ</t>
    </rPh>
    <rPh sb="6" eb="9">
      <t>ジュウギョウイン</t>
    </rPh>
    <rPh sb="9" eb="11">
      <t>キュウリョウ</t>
    </rPh>
    <rPh sb="11" eb="12">
      <t>トウ</t>
    </rPh>
    <rPh sb="13" eb="14">
      <t>シタ</t>
    </rPh>
    <rPh sb="14" eb="15">
      <t>ウ</t>
    </rPh>
    <phoneticPr fontId="4"/>
  </si>
  <si>
    <t>13_法定福利費_下請</t>
    <rPh sb="3" eb="5">
      <t>ホウテイ</t>
    </rPh>
    <rPh sb="5" eb="7">
      <t>フクリ</t>
    </rPh>
    <rPh sb="7" eb="8">
      <t>ヒ</t>
    </rPh>
    <rPh sb="9" eb="10">
      <t>シタ</t>
    </rPh>
    <rPh sb="10" eb="11">
      <t>ウ</t>
    </rPh>
    <phoneticPr fontId="4"/>
  </si>
  <si>
    <t>14_労務管理費_下請</t>
    <rPh sb="3" eb="5">
      <t>ロウム</t>
    </rPh>
    <rPh sb="5" eb="7">
      <t>カンリ</t>
    </rPh>
    <rPh sb="7" eb="8">
      <t>ヒ</t>
    </rPh>
    <rPh sb="9" eb="10">
      <t>シタ</t>
    </rPh>
    <rPh sb="10" eb="11">
      <t>ウ</t>
    </rPh>
    <phoneticPr fontId="4"/>
  </si>
  <si>
    <t>15-1_機器材運搬費_下請</t>
    <rPh sb="5" eb="7">
      <t>キキ</t>
    </rPh>
    <rPh sb="7" eb="8">
      <t>ザイ</t>
    </rPh>
    <rPh sb="8" eb="10">
      <t>ウンパン</t>
    </rPh>
    <rPh sb="10" eb="11">
      <t>ヒ</t>
    </rPh>
    <rPh sb="12" eb="13">
      <t>シタ</t>
    </rPh>
    <rPh sb="13" eb="14">
      <t>ウ</t>
    </rPh>
    <phoneticPr fontId="4"/>
  </si>
  <si>
    <t>15-2_建設機械Ⅰ_下請</t>
    <rPh sb="5" eb="7">
      <t>ケンセツ</t>
    </rPh>
    <rPh sb="7" eb="9">
      <t>キカイ</t>
    </rPh>
    <rPh sb="11" eb="12">
      <t>シタ</t>
    </rPh>
    <rPh sb="12" eb="13">
      <t>ウ</t>
    </rPh>
    <phoneticPr fontId="4"/>
  </si>
  <si>
    <t>15-3_建設機械Ⅱ_下請</t>
    <rPh sb="5" eb="7">
      <t>ケンセツ</t>
    </rPh>
    <rPh sb="7" eb="9">
      <t>キカイ</t>
    </rPh>
    <rPh sb="11" eb="12">
      <t>シタ</t>
    </rPh>
    <rPh sb="12" eb="13">
      <t>ウ</t>
    </rPh>
    <phoneticPr fontId="4"/>
  </si>
  <si>
    <t>16-1_品質管理</t>
    <rPh sb="5" eb="7">
      <t>ヒンシツ</t>
    </rPh>
    <rPh sb="7" eb="9">
      <t>カンリ</t>
    </rPh>
    <phoneticPr fontId="4"/>
  </si>
  <si>
    <t>16-2_特殊な品質管理</t>
    <rPh sb="5" eb="7">
      <t>トクシュ</t>
    </rPh>
    <rPh sb="8" eb="10">
      <t>ヒンシツ</t>
    </rPh>
    <rPh sb="10" eb="12">
      <t>カンリ</t>
    </rPh>
    <phoneticPr fontId="4"/>
  </si>
  <si>
    <t>16-3_現場条件等</t>
    <rPh sb="5" eb="7">
      <t>ゲンバ</t>
    </rPh>
    <rPh sb="7" eb="9">
      <t>ジョウケン</t>
    </rPh>
    <rPh sb="9" eb="10">
      <t>トウ</t>
    </rPh>
    <phoneticPr fontId="4"/>
  </si>
  <si>
    <t>16-4_各種調査</t>
    <rPh sb="5" eb="7">
      <t>カクシュ</t>
    </rPh>
    <rPh sb="7" eb="9">
      <t>チョウサ</t>
    </rPh>
    <phoneticPr fontId="4"/>
  </si>
  <si>
    <t>16-5_各種台帳</t>
    <rPh sb="5" eb="7">
      <t>カクシュ</t>
    </rPh>
    <rPh sb="7" eb="9">
      <t>ダイチョウ</t>
    </rPh>
    <phoneticPr fontId="4"/>
  </si>
  <si>
    <t>17-1_準備・測量</t>
    <rPh sb="5" eb="7">
      <t>ジュンビ</t>
    </rPh>
    <rPh sb="8" eb="10">
      <t>ソクリョウ</t>
    </rPh>
    <phoneticPr fontId="4"/>
  </si>
  <si>
    <t>17-2_その他</t>
    <rPh sb="7" eb="8">
      <t>タ</t>
    </rPh>
    <phoneticPr fontId="4"/>
  </si>
  <si>
    <t>1_一般事項</t>
  </si>
  <si>
    <t>8-1_機器材運搬費
9_工事費
15-1_機器材運搬費_下請</t>
    <rPh sb="13" eb="16">
      <t>コウジヒ</t>
    </rPh>
    <rPh sb="29" eb="30">
      <t>シタ</t>
    </rPh>
    <rPh sb="30" eb="31">
      <t>ウ</t>
    </rPh>
    <phoneticPr fontId="4"/>
  </si>
  <si>
    <t>8-2_建設機械Ⅰ
9_工事費
15-2_建設機械Ⅰ_下請</t>
    <rPh sb="12" eb="15">
      <t>コウジヒ</t>
    </rPh>
    <rPh sb="27" eb="28">
      <t>シタ</t>
    </rPh>
    <rPh sb="28" eb="29">
      <t>ウ</t>
    </rPh>
    <phoneticPr fontId="3"/>
  </si>
  <si>
    <t>8-3_建設機械Ⅱ
9_工事費
15-3_建設機械Ⅱ_下請</t>
    <rPh sb="12" eb="15">
      <t>コウジヒ</t>
    </rPh>
    <rPh sb="27" eb="28">
      <t>シタ</t>
    </rPh>
    <rPh sb="28" eb="29">
      <t>ウ</t>
    </rPh>
    <phoneticPr fontId="3"/>
  </si>
  <si>
    <t>9_工事費</t>
    <rPh sb="2" eb="5">
      <t>コウジヒ</t>
    </rPh>
    <phoneticPr fontId="3"/>
  </si>
  <si>
    <t>7_労務管理費
9_工事費
14_労務管理費_下請</t>
    <rPh sb="23" eb="24">
      <t>シタ</t>
    </rPh>
    <rPh sb="24" eb="25">
      <t>ウ</t>
    </rPh>
    <phoneticPr fontId="3"/>
  </si>
  <si>
    <t>4_社員等従業員給料等
5_現場支援
9_工事費
12_社員等従業員給料等_下請</t>
    <phoneticPr fontId="3"/>
  </si>
  <si>
    <t xml:space="preserve">6_法定福利費
9_工事費
13_法定福利費_下請
</t>
    <phoneticPr fontId="3"/>
  </si>
  <si>
    <t>(８)</t>
  </si>
  <si>
    <t>371：空港舗装工事（制限区域内夜間工事）</t>
    <phoneticPr fontId="3"/>
  </si>
  <si>
    <t>経費算定方法</t>
    <rPh sb="4" eb="6">
      <t>ホウホウ</t>
    </rPh>
    <phoneticPr fontId="2"/>
  </si>
  <si>
    <t>その他の方法記入欄　（</t>
    <phoneticPr fontId="3"/>
  </si>
  <si>
    <t>前払金の有無によるｺｰﾄﾞ</t>
    <phoneticPr fontId="2"/>
  </si>
  <si>
    <t>（単位　千円）</t>
    <phoneticPr fontId="2"/>
  </si>
  <si>
    <t>％</t>
    <phoneticPr fontId="2"/>
  </si>
  <si>
    <t xml:space="preserve"> （本支店経費率 =当初本支店経費/⑦工事請負金額× 100）</t>
    <phoneticPr fontId="3"/>
  </si>
  <si>
    <t>⑩</t>
  </si>
  <si>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2"/>
  </si>
  <si>
    <t>労務費率
(%)</t>
    <rPh sb="0" eb="2">
      <t>ロウム</t>
    </rPh>
    <rPh sb="2" eb="3">
      <t>ヒ</t>
    </rPh>
    <rPh sb="3" eb="4">
      <t>リツ</t>
    </rPh>
    <phoneticPr fontId="3"/>
  </si>
  <si>
    <t>労災保険料率
(%)</t>
    <rPh sb="0" eb="2">
      <t>ロウサイ</t>
    </rPh>
    <rPh sb="2" eb="4">
      <t>ホケン</t>
    </rPh>
    <rPh sb="4" eb="5">
      <t>リョウ</t>
    </rPh>
    <rPh sb="5" eb="6">
      <t>リツ</t>
    </rPh>
    <phoneticPr fontId="3"/>
  </si>
  <si>
    <t>元請【4_社員等従業員給料等】</t>
    <rPh sb="0" eb="2">
      <t>モトウケ</t>
    </rPh>
    <phoneticPr fontId="3"/>
  </si>
  <si>
    <t>元請【5_現場支援】</t>
    <rPh sb="0" eb="2">
      <t>モトウケ</t>
    </rPh>
    <phoneticPr fontId="10"/>
  </si>
  <si>
    <t>元請【6_法定福利費】</t>
    <rPh sb="0" eb="2">
      <t>モトウケ</t>
    </rPh>
    <phoneticPr fontId="22"/>
  </si>
  <si>
    <r>
      <t>元請【7_労務管理費</t>
    </r>
    <r>
      <rPr>
        <sz val="11"/>
        <rFont val="ＭＳ Ｐゴシック"/>
        <family val="3"/>
        <charset val="128"/>
      </rPr>
      <t>】</t>
    </r>
    <rPh sb="0" eb="2">
      <t>モトウケ</t>
    </rPh>
    <phoneticPr fontId="3"/>
  </si>
  <si>
    <r>
      <t>元請【8-1</t>
    </r>
    <r>
      <rPr>
        <sz val="11"/>
        <rFont val="ＭＳ Ｐゴシック"/>
        <family val="3"/>
        <charset val="128"/>
      </rPr>
      <t>_</t>
    </r>
    <r>
      <rPr>
        <sz val="11"/>
        <rFont val="ＭＳ Ｐゴシック"/>
        <family val="3"/>
        <charset val="128"/>
      </rPr>
      <t>機器材運搬費】</t>
    </r>
    <rPh sb="0" eb="2">
      <t>モトウケ</t>
    </rPh>
    <rPh sb="7" eb="9">
      <t>キキ</t>
    </rPh>
    <rPh sb="9" eb="10">
      <t>ザイ</t>
    </rPh>
    <rPh sb="10" eb="12">
      <t>ウンパン</t>
    </rPh>
    <rPh sb="12" eb="13">
      <t>ヒ</t>
    </rPh>
    <phoneticPr fontId="3"/>
  </si>
  <si>
    <t>元請【8-2_建設機械Ⅰ】</t>
    <rPh sb="0" eb="2">
      <t>モトウケ</t>
    </rPh>
    <phoneticPr fontId="3"/>
  </si>
  <si>
    <t>元請【8-3_建設機械Ⅱ】</t>
    <rPh sb="0" eb="2">
      <t>モトウケ</t>
    </rPh>
    <phoneticPr fontId="3"/>
  </si>
  <si>
    <t>元請【9_工事費】</t>
    <rPh sb="0" eb="2">
      <t>モトウケ</t>
    </rPh>
    <rPh sb="5" eb="7">
      <t>コウジ</t>
    </rPh>
    <rPh sb="7" eb="8">
      <t>ヒ</t>
    </rPh>
    <phoneticPr fontId="2"/>
  </si>
  <si>
    <r>
      <t>下請【1</t>
    </r>
    <r>
      <rPr>
        <sz val="11"/>
        <rFont val="ＭＳ Ｐゴシック"/>
        <family val="3"/>
        <charset val="128"/>
      </rPr>
      <t>2_</t>
    </r>
    <r>
      <rPr>
        <sz val="11"/>
        <rFont val="ＭＳ Ｐゴシック"/>
        <family val="3"/>
        <charset val="128"/>
      </rPr>
      <t>社員等従業員給料等_下請】</t>
    </r>
    <rPh sb="0" eb="2">
      <t>シタウケ</t>
    </rPh>
    <phoneticPr fontId="3"/>
  </si>
  <si>
    <t>下請【13_法定福利費_下請】</t>
    <phoneticPr fontId="22"/>
  </si>
  <si>
    <r>
      <t>下請【14_労務管理費_下請</t>
    </r>
    <r>
      <rPr>
        <sz val="11"/>
        <rFont val="ＭＳ Ｐゴシック"/>
        <family val="3"/>
        <charset val="128"/>
      </rPr>
      <t>】</t>
    </r>
    <rPh sb="0" eb="2">
      <t>シタウケ</t>
    </rPh>
    <phoneticPr fontId="3"/>
  </si>
  <si>
    <t>下請【15-2_建設機械Ⅰ_下請】</t>
    <rPh sb="0" eb="2">
      <t>シタウケ</t>
    </rPh>
    <rPh sb="8" eb="10">
      <t>ケンセツ</t>
    </rPh>
    <rPh sb="10" eb="12">
      <t>キカイ</t>
    </rPh>
    <phoneticPr fontId="3"/>
  </si>
  <si>
    <t>下請【15-3_建設機械Ⅱ_下請】</t>
    <rPh sb="0" eb="2">
      <t>シタウケ</t>
    </rPh>
    <rPh sb="8" eb="10">
      <t>ケンセツ</t>
    </rPh>
    <rPh sb="10" eb="12">
      <t>キカイ</t>
    </rPh>
    <phoneticPr fontId="3"/>
  </si>
  <si>
    <t>　</t>
    <phoneticPr fontId="3"/>
  </si>
  <si>
    <t>道路新設事業</t>
    <phoneticPr fontId="3"/>
  </si>
  <si>
    <t>舗装工事業</t>
    <phoneticPr fontId="3"/>
  </si>
  <si>
    <t>鉄道又は軌道新設事業</t>
    <phoneticPr fontId="3"/>
  </si>
  <si>
    <t>建築事業（既設建築物設備工事業を除く）</t>
    <phoneticPr fontId="3"/>
  </si>
  <si>
    <t>既設建築物設備工事業</t>
    <phoneticPr fontId="3"/>
  </si>
  <si>
    <t>機械装置の組立て又は据付けの事業
（組立て又は取付けに関するもの）</t>
    <phoneticPr fontId="3"/>
  </si>
  <si>
    <t>機械装置の組立て又は据付けの事業
（その他のもの）</t>
    <phoneticPr fontId="3"/>
  </si>
  <si>
    <t>その他の建設事業</t>
    <phoneticPr fontId="3"/>
  </si>
  <si>
    <t>保険料額表（参考）</t>
    <phoneticPr fontId="3"/>
  </si>
  <si>
    <t>１)</t>
  </si>
  <si>
    <t>処分費「(７)その他のうち、処分費」</t>
    <rPh sb="0" eb="3">
      <t>ショブンヒ</t>
    </rPh>
    <rPh sb="9" eb="10">
      <t>タ</t>
    </rPh>
    <rPh sb="14" eb="17">
      <t>ショブンヒ</t>
    </rPh>
    <phoneticPr fontId="2"/>
  </si>
  <si>
    <t>施工パッケージ型積算方式</t>
    <rPh sb="0" eb="2">
      <t>セコウ</t>
    </rPh>
    <rPh sb="7" eb="8">
      <t>カタ</t>
    </rPh>
    <rPh sb="8" eb="10">
      <t>セキサン</t>
    </rPh>
    <rPh sb="10" eb="12">
      <t>ホウシキ</t>
    </rPh>
    <phoneticPr fontId="3"/>
  </si>
  <si>
    <t>A 交通誘導警備員Ａ</t>
    <rPh sb="2" eb="4">
      <t>コウツウ</t>
    </rPh>
    <rPh sb="4" eb="6">
      <t>ユウドウ</t>
    </rPh>
    <rPh sb="6" eb="9">
      <t>ケイビイン</t>
    </rPh>
    <phoneticPr fontId="3"/>
  </si>
  <si>
    <t>B 交通誘導警備員Ｂ</t>
    <rPh sb="2" eb="4">
      <t>コウツウ</t>
    </rPh>
    <rPh sb="4" eb="6">
      <t>ユウドウ</t>
    </rPh>
    <rPh sb="6" eb="9">
      <t>ケイビイン</t>
    </rPh>
    <phoneticPr fontId="3"/>
  </si>
  <si>
    <t>Ｃ 安全監視船</t>
    <rPh sb="2" eb="4">
      <t>アンゼン</t>
    </rPh>
    <rPh sb="4" eb="6">
      <t>カンシ</t>
    </rPh>
    <rPh sb="6" eb="7">
      <t>セン</t>
    </rPh>
    <phoneticPr fontId="3"/>
  </si>
  <si>
    <t>Ｄ ＮＴＴ防護管設置費用</t>
    <rPh sb="5" eb="7">
      <t>ボウゴ</t>
    </rPh>
    <rPh sb="7" eb="8">
      <t>カン</t>
    </rPh>
    <rPh sb="8" eb="10">
      <t>セッチ</t>
    </rPh>
    <rPh sb="10" eb="12">
      <t>ヒヨウ</t>
    </rPh>
    <phoneticPr fontId="4"/>
  </si>
  <si>
    <t>有り</t>
    <rPh sb="0" eb="1">
      <t>ア</t>
    </rPh>
    <phoneticPr fontId="2"/>
  </si>
  <si>
    <t>交通誘導警備員の計上人数</t>
    <rPh sb="0" eb="2">
      <t>コウツウ</t>
    </rPh>
    <rPh sb="2" eb="4">
      <t>ユウドウ</t>
    </rPh>
    <rPh sb="4" eb="6">
      <t>ケイビ</t>
    </rPh>
    <rPh sb="6" eb="7">
      <t>イン</t>
    </rPh>
    <rPh sb="8" eb="10">
      <t>ケイジョウ</t>
    </rPh>
    <rPh sb="10" eb="12">
      <t>ニンズウ</t>
    </rPh>
    <phoneticPr fontId="2"/>
  </si>
  <si>
    <t>人</t>
    <rPh sb="0" eb="1">
      <t>ニン</t>
    </rPh>
    <phoneticPr fontId="2"/>
  </si>
  <si>
    <t>A 快適ﾄｲﾚ費用「ト 営繕費」のうち、快適ﾄｲﾚ費用</t>
    <rPh sb="2" eb="4">
      <t>カイテキ</t>
    </rPh>
    <rPh sb="7" eb="9">
      <t>ヒヨウ</t>
    </rPh>
    <rPh sb="12" eb="14">
      <t>エイゼン</t>
    </rPh>
    <rPh sb="14" eb="15">
      <t>ヒ</t>
    </rPh>
    <rPh sb="20" eb="22">
      <t>カイテキ</t>
    </rPh>
    <rPh sb="25" eb="27">
      <t>ヒヨウ</t>
    </rPh>
    <phoneticPr fontId="3"/>
  </si>
  <si>
    <t>共通仮設費率の補正</t>
    <rPh sb="0" eb="2">
      <t>キョウツウ</t>
    </rPh>
    <rPh sb="2" eb="4">
      <t>カセツ</t>
    </rPh>
    <rPh sb="4" eb="5">
      <t>ヒ</t>
    </rPh>
    <rPh sb="5" eb="6">
      <t>リツ</t>
    </rPh>
    <rPh sb="7" eb="9">
      <t>ホセイ</t>
    </rPh>
    <phoneticPr fontId="3"/>
  </si>
  <si>
    <t>現場管理費率の補正</t>
    <rPh sb="0" eb="2">
      <t>ゲンバ</t>
    </rPh>
    <rPh sb="2" eb="5">
      <t>カンリヒ</t>
    </rPh>
    <rPh sb="5" eb="6">
      <t>リツ</t>
    </rPh>
    <rPh sb="7" eb="9">
      <t>ホセイ</t>
    </rPh>
    <phoneticPr fontId="3"/>
  </si>
  <si>
    <t>積雪寒冷地域で施工時期が冬期となる場合（補正率を入力）</t>
    <rPh sb="0" eb="2">
      <t>セキセツ</t>
    </rPh>
    <rPh sb="2" eb="4">
      <t>カンレイ</t>
    </rPh>
    <rPh sb="4" eb="6">
      <t>チイキ</t>
    </rPh>
    <rPh sb="7" eb="9">
      <t>セコウ</t>
    </rPh>
    <rPh sb="9" eb="11">
      <t>ジキ</t>
    </rPh>
    <rPh sb="12" eb="14">
      <t>トウキ</t>
    </rPh>
    <rPh sb="17" eb="19">
      <t>バアイ</t>
    </rPh>
    <rPh sb="20" eb="22">
      <t>ホセイ</t>
    </rPh>
    <rPh sb="22" eb="23">
      <t>リツ</t>
    </rPh>
    <rPh sb="24" eb="26">
      <t>ニュウリョク</t>
    </rPh>
    <phoneticPr fontId="3"/>
  </si>
  <si>
    <t>緊急工事の場合</t>
    <rPh sb="0" eb="2">
      <t>キンキュウ</t>
    </rPh>
    <rPh sb="2" eb="4">
      <t>コウジ</t>
    </rPh>
    <rPh sb="5" eb="7">
      <t>バアイ</t>
    </rPh>
    <phoneticPr fontId="3"/>
  </si>
  <si>
    <t>無し</t>
    <rPh sb="0" eb="1">
      <t>ナ</t>
    </rPh>
    <phoneticPr fontId="3"/>
  </si>
  <si>
    <t>⑫</t>
    <phoneticPr fontId="2"/>
  </si>
  <si>
    <t>舗装種別</t>
    <rPh sb="0" eb="2">
      <t>ホソウ</t>
    </rPh>
    <rPh sb="2" eb="4">
      <t>シュベツ</t>
    </rPh>
    <phoneticPr fontId="3"/>
  </si>
  <si>
    <t>⑬</t>
    <phoneticPr fontId="2"/>
  </si>
  <si>
    <t>⑭</t>
    <phoneticPr fontId="2"/>
  </si>
  <si>
    <t>Ａｓ舗装</t>
    <rPh sb="2" eb="4">
      <t>ホソウ</t>
    </rPh>
    <phoneticPr fontId="3"/>
  </si>
  <si>
    <t>名     前　（個人名ではなく、Ａ、Ｂ、Ｃ等の記号を入力）</t>
    <rPh sb="0" eb="1">
      <t>ナ</t>
    </rPh>
    <rPh sb="6" eb="7">
      <t>マエ</t>
    </rPh>
    <rPh sb="9" eb="12">
      <t>コジンメイ</t>
    </rPh>
    <rPh sb="22" eb="23">
      <t>トウ</t>
    </rPh>
    <rPh sb="24" eb="26">
      <t>キゴウ</t>
    </rPh>
    <rPh sb="27" eb="29">
      <t>ニュウリョク</t>
    </rPh>
    <phoneticPr fontId="2"/>
  </si>
  <si>
    <t>F</t>
    <phoneticPr fontId="3"/>
  </si>
  <si>
    <t>快適トイレ費用</t>
    <phoneticPr fontId="3"/>
  </si>
  <si>
    <t>交通誘導警備員等</t>
    <phoneticPr fontId="3"/>
  </si>
  <si>
    <t>交通誘導警備員Ａ</t>
    <phoneticPr fontId="3"/>
  </si>
  <si>
    <t>交通誘導警備員Ｂ</t>
    <phoneticPr fontId="3"/>
  </si>
  <si>
    <t>交通誘導警備員Ａ延人員</t>
    <rPh sb="8" eb="9">
      <t>ノ</t>
    </rPh>
    <rPh sb="9" eb="11">
      <t>ジンイン</t>
    </rPh>
    <phoneticPr fontId="3"/>
  </si>
  <si>
    <t>交通誘導警備員Ｂ延人員</t>
    <rPh sb="8" eb="9">
      <t>ノ</t>
    </rPh>
    <rPh sb="9" eb="11">
      <t>ジンイン</t>
    </rPh>
    <phoneticPr fontId="3"/>
  </si>
  <si>
    <t>情報共有システム</t>
    <rPh sb="0" eb="2">
      <t>ジョウホウ</t>
    </rPh>
    <rPh sb="2" eb="4">
      <t>キョウユウ</t>
    </rPh>
    <phoneticPr fontId="3"/>
  </si>
  <si>
    <t>情報共有システム使用の有無</t>
    <rPh sb="0" eb="2">
      <t>ジョウホウ</t>
    </rPh>
    <rPh sb="2" eb="4">
      <t>キョウユウ</t>
    </rPh>
    <rPh sb="8" eb="10">
      <t>シヨウ</t>
    </rPh>
    <rPh sb="11" eb="13">
      <t>ウム</t>
    </rPh>
    <phoneticPr fontId="3"/>
  </si>
  <si>
    <r>
      <t>I</t>
    </r>
    <r>
      <rPr>
        <sz val="11"/>
        <rFont val="ＭＳ Ｐゴシック"/>
        <family val="3"/>
        <charset val="128"/>
      </rPr>
      <t>CT土工</t>
    </r>
    <r>
      <rPr>
        <sz val="11"/>
        <rFont val="ＭＳ Ｐゴシック"/>
        <family val="3"/>
        <charset val="128"/>
      </rPr>
      <t>活用工事</t>
    </r>
    <rPh sb="3" eb="4">
      <t>ド</t>
    </rPh>
    <rPh sb="4" eb="5">
      <t>コウ</t>
    </rPh>
    <rPh sb="5" eb="7">
      <t>カツヨウ</t>
    </rPh>
    <rPh sb="7" eb="9">
      <t>コウジ</t>
    </rPh>
    <phoneticPr fontId="3"/>
  </si>
  <si>
    <t>ICT土工活用の有無</t>
    <rPh sb="3" eb="4">
      <t>ド</t>
    </rPh>
    <rPh sb="4" eb="5">
      <t>コウ</t>
    </rPh>
    <rPh sb="5" eb="7">
      <t>カツヨウ</t>
    </rPh>
    <rPh sb="8" eb="10">
      <t>ウム</t>
    </rPh>
    <phoneticPr fontId="3"/>
  </si>
  <si>
    <t>※機器材の運搬距離が片道50km以上のものがある場合は、下記も記入して下さい。</t>
    <phoneticPr fontId="3"/>
  </si>
  <si>
    <t>運搬機器材の名称</t>
    <rPh sb="0" eb="2">
      <t>ウンパン</t>
    </rPh>
    <rPh sb="2" eb="4">
      <t>キキ</t>
    </rPh>
    <rPh sb="4" eb="5">
      <t>ザイ</t>
    </rPh>
    <rPh sb="6" eb="8">
      <t>メイショウ</t>
    </rPh>
    <phoneticPr fontId="3"/>
  </si>
  <si>
    <t>運搬距離</t>
    <rPh sb="0" eb="2">
      <t>ウンパン</t>
    </rPh>
    <rPh sb="2" eb="4">
      <t>キョリ</t>
    </rPh>
    <phoneticPr fontId="3"/>
  </si>
  <si>
    <t>運搬開始地点</t>
    <rPh sb="0" eb="2">
      <t>ウンパン</t>
    </rPh>
    <rPh sb="2" eb="4">
      <t>カイシ</t>
    </rPh>
    <rPh sb="4" eb="6">
      <t>チテン</t>
    </rPh>
    <phoneticPr fontId="3"/>
  </si>
  <si>
    <t>都道府県</t>
    <rPh sb="0" eb="4">
      <t>トドウフケン</t>
    </rPh>
    <phoneticPr fontId="3"/>
  </si>
  <si>
    <t>市町村</t>
    <rPh sb="0" eb="3">
      <t>シチョウソン</t>
    </rPh>
    <phoneticPr fontId="3"/>
  </si>
  <si>
    <t>1：As舗装</t>
    <rPh sb="4" eb="6">
      <t>ホソウ</t>
    </rPh>
    <phoneticPr fontId="3"/>
  </si>
  <si>
    <t>発注年度</t>
    <rPh sb="0" eb="2">
      <t>ハッチュウ</t>
    </rPh>
    <rPh sb="2" eb="4">
      <t>ネンド</t>
    </rPh>
    <phoneticPr fontId="23"/>
  </si>
  <si>
    <t>2：補正無し</t>
  </si>
  <si>
    <t>Ⅷ</t>
  </si>
  <si>
    <t>Ⅳ</t>
    <phoneticPr fontId="3"/>
  </si>
  <si>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29"/>
  </si>
  <si>
    <t>2：補正無し</t>
    <rPh sb="2" eb="4">
      <t>ホセイ</t>
    </rPh>
    <rPh sb="4" eb="5">
      <t>ナ</t>
    </rPh>
    <phoneticPr fontId="29"/>
  </si>
  <si>
    <t>復興係数による補正（熊本県）</t>
    <rPh sb="0" eb="2">
      <t>フッコウ</t>
    </rPh>
    <rPh sb="2" eb="4">
      <t>ケイスウ</t>
    </rPh>
    <rPh sb="7" eb="9">
      <t>ホセイ</t>
    </rPh>
    <rPh sb="10" eb="13">
      <t>クマモトケン</t>
    </rPh>
    <phoneticPr fontId="29"/>
  </si>
  <si>
    <t>3：補正無し</t>
    <rPh sb="2" eb="4">
      <t>ホセイ</t>
    </rPh>
    <rPh sb="4" eb="5">
      <t>ナ</t>
    </rPh>
    <phoneticPr fontId="29"/>
  </si>
  <si>
    <t>Ⅴ</t>
    <phoneticPr fontId="3"/>
  </si>
  <si>
    <t>5：補正なし</t>
    <rPh sb="2" eb="4">
      <t>ホセイ</t>
    </rPh>
    <phoneticPr fontId="1"/>
  </si>
  <si>
    <t>無し</t>
    <rPh sb="0" eb="1">
      <t>ナ</t>
    </rPh>
    <phoneticPr fontId="2"/>
  </si>
  <si>
    <t>Ⅵ</t>
    <phoneticPr fontId="3"/>
  </si>
  <si>
    <t>Ⅶ</t>
    <phoneticPr fontId="3"/>
  </si>
  <si>
    <t>有り</t>
    <rPh sb="0" eb="1">
      <t>ア</t>
    </rPh>
    <phoneticPr fontId="3"/>
  </si>
  <si>
    <t>施工箇所点在型積算</t>
    <rPh sb="0" eb="2">
      <t>セコウ</t>
    </rPh>
    <rPh sb="2" eb="4">
      <t>カショ</t>
    </rPh>
    <rPh sb="4" eb="7">
      <t>テンザイガタ</t>
    </rPh>
    <rPh sb="7" eb="9">
      <t>セキサン</t>
    </rPh>
    <phoneticPr fontId="3"/>
  </si>
  <si>
    <t>施工箇所点在型積算の適用</t>
    <rPh sb="0" eb="2">
      <t>セコウ</t>
    </rPh>
    <rPh sb="2" eb="4">
      <t>カショ</t>
    </rPh>
    <rPh sb="4" eb="7">
      <t>テンザイガタ</t>
    </rPh>
    <rPh sb="7" eb="9">
      <t>セキサン</t>
    </rPh>
    <rPh sb="10" eb="12">
      <t>テキヨウ</t>
    </rPh>
    <phoneticPr fontId="3"/>
  </si>
  <si>
    <t>Ⅸ</t>
    <phoneticPr fontId="3"/>
  </si>
  <si>
    <t>積算方法の試行（入札不調・不落対策）</t>
    <rPh sb="0" eb="2">
      <t>セキサン</t>
    </rPh>
    <rPh sb="2" eb="4">
      <t>ホウホウ</t>
    </rPh>
    <rPh sb="5" eb="7">
      <t>シコウ</t>
    </rPh>
    <rPh sb="8" eb="10">
      <t>ニュウサツ</t>
    </rPh>
    <rPh sb="10" eb="12">
      <t>フチョウ</t>
    </rPh>
    <rPh sb="13" eb="15">
      <t>フラク</t>
    </rPh>
    <rPh sb="15" eb="17">
      <t>タイサク</t>
    </rPh>
    <phoneticPr fontId="4"/>
  </si>
  <si>
    <t>見積り活用</t>
    <rPh sb="0" eb="2">
      <t>ミツモリ</t>
    </rPh>
    <rPh sb="3" eb="5">
      <t>カツヨウ</t>
    </rPh>
    <phoneticPr fontId="3"/>
  </si>
  <si>
    <t>間接費実績変更</t>
    <rPh sb="0" eb="2">
      <t>カンセツ</t>
    </rPh>
    <rPh sb="2" eb="3">
      <t>ヒ</t>
    </rPh>
    <rPh sb="3" eb="5">
      <t>ジッセキ</t>
    </rPh>
    <rPh sb="5" eb="7">
      <t>ヘンコウ</t>
    </rPh>
    <phoneticPr fontId="3"/>
  </si>
  <si>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3"/>
  </si>
  <si>
    <t>日当り作業量の補正の試行</t>
    <rPh sb="0" eb="2">
      <t>ヒアタ</t>
    </rPh>
    <rPh sb="3" eb="5">
      <t>サギョウ</t>
    </rPh>
    <rPh sb="5" eb="6">
      <t>リョウ</t>
    </rPh>
    <rPh sb="7" eb="9">
      <t>ホセイ</t>
    </rPh>
    <rPh sb="10" eb="12">
      <t>シコウ</t>
    </rPh>
    <phoneticPr fontId="3"/>
  </si>
  <si>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3"/>
  </si>
  <si>
    <t>Ⅴ</t>
    <phoneticPr fontId="3"/>
  </si>
  <si>
    <t>ICT活用工事</t>
    <rPh sb="3" eb="5">
      <t>カツヨウ</t>
    </rPh>
    <rPh sb="5" eb="7">
      <t>コウジ</t>
    </rPh>
    <phoneticPr fontId="3"/>
  </si>
  <si>
    <t>ICT活用の有無</t>
    <rPh sb="3" eb="5">
      <t>カツヨウ</t>
    </rPh>
    <rPh sb="6" eb="8">
      <t>ウム</t>
    </rPh>
    <phoneticPr fontId="3"/>
  </si>
  <si>
    <t>型枠材、足場材、支保材等（パイプサポート支保、枠組支保（くさび結合支保））、橋梁架設に使用する枠組支保材（くさび結合支保工）</t>
  </si>
  <si>
    <t>鋼矢板、Ｈ形鋼、覆工板等</t>
  </si>
  <si>
    <t>粉体噴射攪拌工足場材（敷鉄板）、スラリー攪拌工足場材（敷鉄板）、橋梁架設工ベント基礎（敷鉄板）等　</t>
  </si>
  <si>
    <t>建設機械・架設に直接関わらない、軟弱地盤上で使用する仮道用の敷鉄板</t>
  </si>
  <si>
    <t>「敷鉄板①・敷鉄板②」以外で発生した敷鉄板</t>
  </si>
  <si>
    <t>発注者が積上げ計上としている敷鉄板
　例：発注者が敷鉄板設置撤去工等で積上げた敷鉄板</t>
    <rPh sb="0" eb="3">
      <t>ハッチュウシャ</t>
    </rPh>
    <rPh sb="4" eb="5">
      <t>ツ</t>
    </rPh>
    <rPh sb="5" eb="6">
      <t>ア</t>
    </rPh>
    <rPh sb="7" eb="9">
      <t>ケイジョウ</t>
    </rPh>
    <rPh sb="14" eb="17">
      <t>シキテッパン</t>
    </rPh>
    <rPh sb="19" eb="20">
      <t>レイ</t>
    </rPh>
    <rPh sb="21" eb="24">
      <t>ハッチュウシャ</t>
    </rPh>
    <rPh sb="25" eb="28">
      <t>シキテッパン</t>
    </rPh>
    <rPh sb="28" eb="30">
      <t>セッチ</t>
    </rPh>
    <rPh sb="30" eb="32">
      <t>テッキョ</t>
    </rPh>
    <rPh sb="32" eb="33">
      <t>コウ</t>
    </rPh>
    <rPh sb="33" eb="34">
      <t>トウ</t>
    </rPh>
    <rPh sb="35" eb="36">
      <t>ツ</t>
    </rPh>
    <rPh sb="36" eb="37">
      <t>ア</t>
    </rPh>
    <rPh sb="39" eb="42">
      <t>シキテッパン</t>
    </rPh>
    <phoneticPr fontId="7"/>
  </si>
  <si>
    <t>基礎用鋼板鋼矢板、支柱支保材、支柱受け台Ｈ形鋼等
架設支保基礎用の鋼矢板及びＨ形鋼</t>
  </si>
  <si>
    <t>ＰＣ橋片持ち架設工（作業車）、橋梁ベント、鋼橋架設工ケーブルクレーン設備（鉄塔等）、鋼橋架設工ケーブルエレクション設備（鉄塔等）、その他架設用タワー等。</t>
  </si>
  <si>
    <t>「2)仮設材②」の項目、「7)敷鉄板④」の項目及び「8)橋梁等架設支保工」の基礎用鋼矢板又はＨ形鋼の積み込み取り卸費</t>
  </si>
  <si>
    <t>上記「１)～12)」以外で発注者が積上げ計上としている費用</t>
  </si>
  <si>
    <t>具体的内容</t>
    <rPh sb="0" eb="3">
      <t>グタイテキ</t>
    </rPh>
    <rPh sb="3" eb="5">
      <t>ナイヨウ</t>
    </rPh>
    <phoneticPr fontId="2"/>
  </si>
  <si>
    <t>上記「1)～13)」以外で要した費用</t>
  </si>
  <si>
    <t>質量20ｔ未満の
建設機械の運搬</t>
  </si>
  <si>
    <t>質量20ｔ以上の建設機械の運搬（自走、日々回送及び現場内小運搬）</t>
    <rPh sb="13" eb="15">
      <t>ウンパン</t>
    </rPh>
    <phoneticPr fontId="2"/>
  </si>
  <si>
    <t>トラッククレーン（油圧伸縮ジブ型20～50ｔ吊）、及びラフテレーンクレーン（油圧伸縮ジブ型20～70ｔ吊）の分解、組立及び輸送</t>
    <rPh sb="54" eb="56">
      <t>ブンカイ</t>
    </rPh>
    <rPh sb="57" eb="59">
      <t>クミタテ</t>
    </rPh>
    <rPh sb="59" eb="60">
      <t>オヨ</t>
    </rPh>
    <rPh sb="61" eb="63">
      <t>ユソウ</t>
    </rPh>
    <phoneticPr fontId="2"/>
  </si>
  <si>
    <t>２)</t>
  </si>
  <si>
    <t>交通誘導警備員A</t>
    <rPh sb="0" eb="2">
      <t>コウツウ</t>
    </rPh>
    <rPh sb="2" eb="4">
      <t>ユウドウ</t>
    </rPh>
    <rPh sb="4" eb="7">
      <t>ケイビイン</t>
    </rPh>
    <phoneticPr fontId="2"/>
  </si>
  <si>
    <t>交通誘導警備員B</t>
    <rPh sb="0" eb="2">
      <t>コウツウ</t>
    </rPh>
    <rPh sb="2" eb="4">
      <t>ユウドウ</t>
    </rPh>
    <rPh sb="4" eb="7">
      <t>ケイビイン</t>
    </rPh>
    <phoneticPr fontId="2"/>
  </si>
  <si>
    <t>１)</t>
    <phoneticPr fontId="3"/>
  </si>
  <si>
    <t>労務費</t>
    <rPh sb="0" eb="3">
      <t>ロウムヒ</t>
    </rPh>
    <phoneticPr fontId="2"/>
  </si>
  <si>
    <t>公共事業労務費調査</t>
  </si>
  <si>
    <t>ヨ</t>
    <phoneticPr fontId="3"/>
  </si>
  <si>
    <t>カ</t>
  </si>
  <si>
    <t>負担者</t>
    <rPh sb="0" eb="3">
      <t>フタンシャ</t>
    </rPh>
    <phoneticPr fontId="3"/>
  </si>
  <si>
    <t>②
事業主負担</t>
    <rPh sb="2" eb="5">
      <t>ジギョウヌシ</t>
    </rPh>
    <rPh sb="5" eb="7">
      <t>フタン</t>
    </rPh>
    <phoneticPr fontId="3"/>
  </si>
  <si>
    <t>①＋②
雇用保険料率</t>
    <rPh sb="4" eb="6">
      <t>コヨウ</t>
    </rPh>
    <rPh sb="6" eb="8">
      <t>ホケン</t>
    </rPh>
    <rPh sb="8" eb="9">
      <t>リョウ</t>
    </rPh>
    <rPh sb="9" eb="10">
      <t>リツ</t>
    </rPh>
    <phoneticPr fontId="3"/>
  </si>
  <si>
    <t>失業等給付
の料率</t>
    <rPh sb="0" eb="2">
      <t>シツギョウ</t>
    </rPh>
    <rPh sb="2" eb="3">
      <t>トウ</t>
    </rPh>
    <rPh sb="3" eb="5">
      <t>キュウフ</t>
    </rPh>
    <rPh sb="7" eb="9">
      <t>リョウリツ</t>
    </rPh>
    <phoneticPr fontId="3"/>
  </si>
  <si>
    <t>雇用保険二事業
の料率</t>
    <rPh sb="0" eb="2">
      <t>コヨウ</t>
    </rPh>
    <rPh sb="2" eb="4">
      <t>ホケン</t>
    </rPh>
    <rPh sb="4" eb="5">
      <t>フタ</t>
    </rPh>
    <rPh sb="5" eb="7">
      <t>ジギョウ</t>
    </rPh>
    <rPh sb="9" eb="11">
      <t>リョウリツ</t>
    </rPh>
    <phoneticPr fontId="3"/>
  </si>
  <si>
    <t>建設の事業</t>
    <rPh sb="0" eb="2">
      <t>ケンセツ</t>
    </rPh>
    <rPh sb="3" eb="5">
      <t>ジギョウ</t>
    </rPh>
    <phoneticPr fontId="3"/>
  </si>
  <si>
    <t>4/1,000</t>
    <phoneticPr fontId="3"/>
  </si>
  <si>
    <t>8/1,000</t>
    <phoneticPr fontId="3"/>
  </si>
  <si>
    <t>12/1,000</t>
    <phoneticPr fontId="3"/>
  </si>
  <si>
    <t>18-4_現場環境改善_地域</t>
    <phoneticPr fontId="3"/>
  </si>
  <si>
    <r>
      <t>※</t>
    </r>
    <r>
      <rPr>
        <sz val="9"/>
        <rFont val="ＭＳ Ｐゴシック"/>
        <family val="3"/>
        <charset val="128"/>
      </rPr>
      <t>共通仮設費積算対象金額の自動計算値は、下記により算出しています。
　「①直接工事費」＋「(2)</t>
    </r>
    <r>
      <rPr>
        <sz val="9"/>
        <color rgb="FFFF0000"/>
        <rFont val="ＭＳ Ｐゴシック"/>
        <family val="3"/>
        <charset val="128"/>
      </rPr>
      <t>支給品</t>
    </r>
    <r>
      <rPr>
        <sz val="9"/>
        <rFont val="ＭＳ Ｐゴシック"/>
        <family val="3"/>
        <charset val="128"/>
      </rPr>
      <t>費」＋「(5)無償貸付機械等評価額」＋「ハ事業損失防止施設費」+「ロ準備費B処分費」－「管理費区分1～9」-「管理費区分Ｔのうち、3％または3000万円を超える額」</t>
    </r>
    <rPh sb="95" eb="98">
      <t>カンリヒ</t>
    </rPh>
    <rPh sb="98" eb="100">
      <t>クブン</t>
    </rPh>
    <rPh sb="106" eb="109">
      <t>カンリヒ</t>
    </rPh>
    <rPh sb="109" eb="111">
      <t>クブン</t>
    </rPh>
    <phoneticPr fontId="2"/>
  </si>
  <si>
    <t>間接工事費等諸経費動向調査　チェックリスト</t>
    <rPh sb="0" eb="2">
      <t>カンセツ</t>
    </rPh>
    <rPh sb="2" eb="5">
      <t>コウジヒ</t>
    </rPh>
    <rPh sb="5" eb="6">
      <t>トウ</t>
    </rPh>
    <rPh sb="6" eb="9">
      <t>ショケイヒ</t>
    </rPh>
    <rPh sb="9" eb="11">
      <t>ドウコウ</t>
    </rPh>
    <rPh sb="11" eb="13">
      <t>チョウサ</t>
    </rPh>
    <phoneticPr fontId="3"/>
  </si>
  <si>
    <t>⑨発注者工事一時中止.xlsx</t>
    <rPh sb="1" eb="4">
      <t>ハッチュウシャ</t>
    </rPh>
    <rPh sb="4" eb="6">
      <t>コウジ</t>
    </rPh>
    <rPh sb="6" eb="8">
      <t>イチジ</t>
    </rPh>
    <rPh sb="8" eb="10">
      <t>チュウシ</t>
    </rPh>
    <phoneticPr fontId="3"/>
  </si>
  <si>
    <t>⑪元請者工事一時中止.xlsx</t>
    <rPh sb="1" eb="3">
      <t>モトウケ</t>
    </rPh>
    <rPh sb="3" eb="4">
      <t>シャ</t>
    </rPh>
    <rPh sb="4" eb="6">
      <t>コウジ</t>
    </rPh>
    <rPh sb="6" eb="8">
      <t>イチジ</t>
    </rPh>
    <rPh sb="8" eb="10">
      <t>チュウシ</t>
    </rPh>
    <phoneticPr fontId="3"/>
  </si>
  <si>
    <t>⑨発注者用工事一時中止.xlsx</t>
    <rPh sb="1" eb="4">
      <t>ハッチュウシャ</t>
    </rPh>
    <rPh sb="4" eb="5">
      <t>ヨウ</t>
    </rPh>
    <rPh sb="5" eb="7">
      <t>コウジ</t>
    </rPh>
    <rPh sb="7" eb="9">
      <t>イチジ</t>
    </rPh>
    <rPh sb="9" eb="11">
      <t>チュウシ</t>
    </rPh>
    <phoneticPr fontId="3"/>
  </si>
  <si>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phoneticPr fontId="3"/>
  </si>
  <si>
    <t>18-1_現場環境改善_仮設備</t>
    <rPh sb="11" eb="13">
      <t>セツビ</t>
    </rPh>
    <phoneticPr fontId="4"/>
  </si>
  <si>
    <t>18-2_現場環境改善_営繕</t>
    <phoneticPr fontId="3"/>
  </si>
  <si>
    <t>18-3_現場環境改善_安全</t>
    <phoneticPr fontId="3"/>
  </si>
  <si>
    <t>18-5_現場環境改善_その他</t>
    <phoneticPr fontId="3"/>
  </si>
  <si>
    <t>下記の数式が自動計算されるので、該当する費用に入力漏れがないか確認する。
「①直接工事費」＋「(2)支給品費」＋「(5)無償貸付機械等評価額」＋「ハ事業損失防止施設費」+「ロ準備費B処分費」－「管理費区分1～9」-「管理費区分Ｔのうち、3％または3000万円を超える額」</t>
    <rPh sb="0" eb="2">
      <t>カキ</t>
    </rPh>
    <rPh sb="3" eb="5">
      <t>スウシキ</t>
    </rPh>
    <rPh sb="6" eb="8">
      <t>ジドウ</t>
    </rPh>
    <rPh sb="8" eb="10">
      <t>ケイサン</t>
    </rPh>
    <rPh sb="16" eb="18">
      <t>ガイトウ</t>
    </rPh>
    <rPh sb="20" eb="22">
      <t>ヒヨウ</t>
    </rPh>
    <rPh sb="23" eb="25">
      <t>ニュウリョク</t>
    </rPh>
    <rPh sb="25" eb="26">
      <t>モ</t>
    </rPh>
    <rPh sb="31" eb="33">
      <t>カクニン</t>
    </rPh>
    <rPh sb="39" eb="41">
      <t>チョクセツ</t>
    </rPh>
    <rPh sb="41" eb="44">
      <t>コウジヒ</t>
    </rPh>
    <rPh sb="60" eb="62">
      <t>ムショウ</t>
    </rPh>
    <rPh sb="62" eb="64">
      <t>カシツケ</t>
    </rPh>
    <rPh sb="64" eb="67">
      <t>キカイナド</t>
    </rPh>
    <rPh sb="67" eb="70">
      <t>ヒョウカガク</t>
    </rPh>
    <rPh sb="74" eb="76">
      <t>ジギョウ</t>
    </rPh>
    <rPh sb="76" eb="78">
      <t>ソンシツ</t>
    </rPh>
    <rPh sb="78" eb="80">
      <t>ボウシ</t>
    </rPh>
    <rPh sb="80" eb="83">
      <t>シセツヒ</t>
    </rPh>
    <rPh sb="87" eb="89">
      <t>ジュンビ</t>
    </rPh>
    <rPh sb="89" eb="90">
      <t>ヒ</t>
    </rPh>
    <rPh sb="91" eb="93">
      <t>ショブン</t>
    </rPh>
    <rPh sb="93" eb="94">
      <t>ヒ</t>
    </rPh>
    <rPh sb="97" eb="100">
      <t>カンリヒ</t>
    </rPh>
    <rPh sb="100" eb="102">
      <t>クブン</t>
    </rPh>
    <rPh sb="108" eb="111">
      <t>カンリヒ</t>
    </rPh>
    <rPh sb="111" eb="113">
      <t>クブン</t>
    </rPh>
    <rPh sb="127" eb="129">
      <t>マンエン</t>
    </rPh>
    <rPh sb="130" eb="131">
      <t>コ</t>
    </rPh>
    <rPh sb="133" eb="134">
      <t>ガク</t>
    </rPh>
    <phoneticPr fontId="3"/>
  </si>
  <si>
    <t>現場環境改善費
　仮設備関係</t>
    <rPh sb="6" eb="7">
      <t>ヒ</t>
    </rPh>
    <rPh sb="9" eb="10">
      <t>カリ</t>
    </rPh>
    <rPh sb="10" eb="12">
      <t>セツビ</t>
    </rPh>
    <rPh sb="12" eb="14">
      <t>カンケイ</t>
    </rPh>
    <phoneticPr fontId="3"/>
  </si>
  <si>
    <t>仮設備関係で実施した現場環境改善費用が適正に計上されているか関係資料で確認する。</t>
    <rPh sb="0" eb="1">
      <t>カリ</t>
    </rPh>
    <rPh sb="1" eb="3">
      <t>セツビ</t>
    </rPh>
    <rPh sb="3" eb="5">
      <t>カンケイ</t>
    </rPh>
    <rPh sb="6" eb="8">
      <t>ジッシ</t>
    </rPh>
    <rPh sb="16" eb="18">
      <t>ヒヨウ</t>
    </rPh>
    <rPh sb="30" eb="32">
      <t>カンケイ</t>
    </rPh>
    <rPh sb="32" eb="34">
      <t>シリョウ</t>
    </rPh>
    <rPh sb="35" eb="37">
      <t>カクニン</t>
    </rPh>
    <phoneticPr fontId="3"/>
  </si>
  <si>
    <t>現場環境改善費
　営繕関係</t>
    <rPh sb="6" eb="7">
      <t>ヒ</t>
    </rPh>
    <rPh sb="9" eb="11">
      <t>エイゼン</t>
    </rPh>
    <rPh sb="11" eb="13">
      <t>カンケイ</t>
    </rPh>
    <phoneticPr fontId="3"/>
  </si>
  <si>
    <t>営繕関係で実施した現場環境改善費用が適正に計上されているか関係資料等で確認する。</t>
    <rPh sb="0" eb="2">
      <t>エイゼン</t>
    </rPh>
    <rPh sb="2" eb="4">
      <t>カンケイ</t>
    </rPh>
    <rPh sb="5" eb="7">
      <t>ジッシ</t>
    </rPh>
    <rPh sb="15" eb="17">
      <t>ヒヨウ</t>
    </rPh>
    <rPh sb="29" eb="31">
      <t>カンケイ</t>
    </rPh>
    <rPh sb="31" eb="33">
      <t>シリョウ</t>
    </rPh>
    <rPh sb="33" eb="34">
      <t>トウ</t>
    </rPh>
    <rPh sb="35" eb="37">
      <t>カクニン</t>
    </rPh>
    <phoneticPr fontId="3"/>
  </si>
  <si>
    <t>現場環境改善費
　安全関係</t>
    <rPh sb="6" eb="7">
      <t>ヒ</t>
    </rPh>
    <phoneticPr fontId="3"/>
  </si>
  <si>
    <t>安全関係で実施した現場環境改善費用が適正に計上されているか関係資料等で確認する。</t>
    <rPh sb="0" eb="2">
      <t>アンゼン</t>
    </rPh>
    <rPh sb="2" eb="4">
      <t>カンケイ</t>
    </rPh>
    <rPh sb="5" eb="7">
      <t>ジッシ</t>
    </rPh>
    <rPh sb="15" eb="17">
      <t>ヒヨウ</t>
    </rPh>
    <rPh sb="29" eb="31">
      <t>カンケイ</t>
    </rPh>
    <rPh sb="31" eb="33">
      <t>シリョウ</t>
    </rPh>
    <rPh sb="33" eb="34">
      <t>トウ</t>
    </rPh>
    <rPh sb="35" eb="37">
      <t>カクニン</t>
    </rPh>
    <phoneticPr fontId="3"/>
  </si>
  <si>
    <t>現場環境改善費
　地域連携</t>
    <rPh sb="6" eb="7">
      <t>ヒ</t>
    </rPh>
    <rPh sb="9" eb="11">
      <t>チイキ</t>
    </rPh>
    <rPh sb="11" eb="13">
      <t>レンケイ</t>
    </rPh>
    <phoneticPr fontId="3"/>
  </si>
  <si>
    <t>地域とのコミュニケーションで実施した現場環境改善費用が適正に計上されているか関係資料等で確認する。</t>
    <rPh sb="14" eb="16">
      <t>ジッシ</t>
    </rPh>
    <rPh sb="24" eb="26">
      <t>ヒヨウ</t>
    </rPh>
    <rPh sb="38" eb="40">
      <t>カンケイ</t>
    </rPh>
    <rPh sb="40" eb="42">
      <t>シリョウ</t>
    </rPh>
    <rPh sb="42" eb="43">
      <t>トウ</t>
    </rPh>
    <rPh sb="44" eb="46">
      <t>カクニン</t>
    </rPh>
    <phoneticPr fontId="3"/>
  </si>
  <si>
    <t>現場環境改善費
　その他</t>
    <rPh sb="6" eb="7">
      <t>ヒ</t>
    </rPh>
    <rPh sb="11" eb="12">
      <t>タ</t>
    </rPh>
    <phoneticPr fontId="3"/>
  </si>
  <si>
    <t>上記現場環境改善以外で特別に実施した現場環境改善費用がある場合、適正に計上されているか関係資料等で確認する。</t>
    <rPh sb="0" eb="2">
      <t>ジョウキ</t>
    </rPh>
    <rPh sb="8" eb="10">
      <t>イガイ</t>
    </rPh>
    <rPh sb="11" eb="13">
      <t>トクベツ</t>
    </rPh>
    <rPh sb="14" eb="16">
      <t>ジッシ</t>
    </rPh>
    <rPh sb="24" eb="26">
      <t>ヒヨウ</t>
    </rPh>
    <rPh sb="29" eb="31">
      <t>バアイ</t>
    </rPh>
    <rPh sb="43" eb="45">
      <t>カンケイ</t>
    </rPh>
    <rPh sb="45" eb="47">
      <t>シリョウ</t>
    </rPh>
    <rPh sb="47" eb="48">
      <t>トウ</t>
    </rPh>
    <rPh sb="49" eb="51">
      <t>カクニン</t>
    </rPh>
    <phoneticPr fontId="3"/>
  </si>
  <si>
    <t>⑧発注.xls
「ｼｰﾄ名」</t>
    <rPh sb="1" eb="3">
      <t>ハッチュウ</t>
    </rPh>
    <rPh sb="12" eb="13">
      <t>メイ</t>
    </rPh>
    <phoneticPr fontId="3"/>
  </si>
  <si>
    <t>⑩元請.xls
「ｼｰﾄ名」</t>
    <rPh sb="1" eb="3">
      <t>モトウケ</t>
    </rPh>
    <rPh sb="12" eb="13">
      <t>メイ</t>
    </rPh>
    <phoneticPr fontId="3"/>
  </si>
  <si>
    <r>
      <rPr>
        <sz val="11"/>
        <rFont val="ＭＳ Ｐゴシック"/>
        <family val="3"/>
        <charset val="128"/>
      </rPr>
      <t>支給品費</t>
    </r>
    <phoneticPr fontId="3"/>
  </si>
  <si>
    <r>
      <rPr>
        <sz val="11"/>
        <rFont val="ＭＳ Ｐゴシック"/>
        <family val="3"/>
        <charset val="128"/>
      </rPr>
      <t>現場環境改善費の率分</t>
    </r>
    <phoneticPr fontId="3"/>
  </si>
  <si>
    <r>
      <rPr>
        <sz val="11"/>
        <rFont val="ＭＳ Ｐゴシック"/>
        <family val="3"/>
        <charset val="128"/>
      </rPr>
      <t>現場環境改善費の積上分</t>
    </r>
    <phoneticPr fontId="3"/>
  </si>
  <si>
    <r>
      <t>共通仮設費積算対象金額(自動計算値</t>
    </r>
    <r>
      <rPr>
        <sz val="11"/>
        <rFont val="ＭＳ Ｐゴシック"/>
        <family val="3"/>
        <charset val="128"/>
      </rPr>
      <t>)</t>
    </r>
    <rPh sb="12" eb="14">
      <t>ジドウ</t>
    </rPh>
    <rPh sb="14" eb="16">
      <t>ケイサン</t>
    </rPh>
    <rPh sb="16" eb="17">
      <t>アタイ</t>
    </rPh>
    <phoneticPr fontId="3"/>
  </si>
  <si>
    <r>
      <t>※</t>
    </r>
    <r>
      <rPr>
        <sz val="9"/>
        <rFont val="ＭＳ Ｐゴシック"/>
        <family val="3"/>
        <charset val="128"/>
      </rPr>
      <t>共通仮設費積算対象金額の自動計算値は、下記により算出しています。
　「①直接工事費」＋「(2)支給品費」＋「(5)無償貸付機械等評価額」＋「ハ事業損失防止施設費」+「ロ準備費B処分費」－「共通仮設費の対象額に含めない費用」
　入力した金額と自動計算値にひらきがある場合、上記の各金額を確認してください。</t>
    </r>
    <rPh sb="114" eb="116">
      <t>ニュウリョク</t>
    </rPh>
    <rPh sb="118" eb="120">
      <t>キンガク</t>
    </rPh>
    <rPh sb="121" eb="123">
      <t>ジドウ</t>
    </rPh>
    <rPh sb="123" eb="126">
      <t>ケイサンチ</t>
    </rPh>
    <rPh sb="133" eb="135">
      <t>バアイ</t>
    </rPh>
    <rPh sb="136" eb="138">
      <t>ジョウキ</t>
    </rPh>
    <rPh sb="139" eb="140">
      <t>カク</t>
    </rPh>
    <rPh sb="140" eb="142">
      <t>キンガク</t>
    </rPh>
    <rPh sb="143" eb="145">
      <t>カクニン</t>
    </rPh>
    <phoneticPr fontId="2"/>
  </si>
  <si>
    <r>
      <t>8</t>
    </r>
    <r>
      <rPr>
        <sz val="11"/>
        <rFont val="ＭＳ Ｐゴシック"/>
        <family val="3"/>
        <charset val="128"/>
      </rPr>
      <t>88888</t>
    </r>
    <phoneticPr fontId="3"/>
  </si>
  <si>
    <r>
      <rPr>
        <sz val="11"/>
        <rFont val="ＭＳ Ｐゴシック"/>
        <family val="3"/>
        <charset val="128"/>
      </rPr>
      <t>大都市等の補正、
施工地域の補正</t>
    </r>
    <rPh sb="9" eb="11">
      <t>セコウ</t>
    </rPh>
    <rPh sb="11" eb="13">
      <t>チイキ</t>
    </rPh>
    <rPh sb="14" eb="16">
      <t>ホセイ</t>
    </rPh>
    <phoneticPr fontId="3"/>
  </si>
  <si>
    <t>3 : 市街地（2.0％）</t>
    <phoneticPr fontId="3"/>
  </si>
  <si>
    <r>
      <rPr>
        <sz val="11"/>
        <rFont val="ＭＳ Ｐゴシック"/>
        <family val="3"/>
        <charset val="128"/>
      </rPr>
      <t>現場環境改善費の率分</t>
    </r>
    <phoneticPr fontId="3"/>
  </si>
  <si>
    <r>
      <rPr>
        <sz val="11"/>
        <rFont val="ＭＳ Ｐゴシック"/>
        <family val="3"/>
        <charset val="128"/>
      </rPr>
      <t>現場環境改善費の積上分</t>
    </r>
    <phoneticPr fontId="3"/>
  </si>
  <si>
    <t>支給品名・数量　　　：</t>
    <rPh sb="0" eb="2">
      <t>シキュウ</t>
    </rPh>
    <rPh sb="2" eb="4">
      <t>ヒンメイ</t>
    </rPh>
    <rPh sb="3" eb="4">
      <t>メイ</t>
    </rPh>
    <rPh sb="5" eb="7">
      <t>スウリョウ</t>
    </rPh>
    <phoneticPr fontId="2"/>
  </si>
  <si>
    <t>⑧発注.xlsx</t>
    <rPh sb="1" eb="3">
      <t>ハッチュウ</t>
    </rPh>
    <phoneticPr fontId="3"/>
  </si>
  <si>
    <t>⑩元請.xlsx</t>
    <rPh sb="1" eb="3">
      <t>モトウケ</t>
    </rPh>
    <phoneticPr fontId="3"/>
  </si>
  <si>
    <t>⑫下請.xlsx</t>
    <rPh sb="1" eb="3">
      <t>シタウケ</t>
    </rPh>
    <phoneticPr fontId="3"/>
  </si>
  <si>
    <t>⑧発注.xlsx
「ｼｰﾄ名」</t>
    <rPh sb="1" eb="3">
      <t>ハッチュウ</t>
    </rPh>
    <rPh sb="13" eb="14">
      <t>メイ</t>
    </rPh>
    <phoneticPr fontId="3"/>
  </si>
  <si>
    <t>⑩元請.xlsx
「ｼｰﾄ名」</t>
    <rPh sb="1" eb="3">
      <t>モトウケ</t>
    </rPh>
    <rPh sb="13" eb="14">
      <t>メイ</t>
    </rPh>
    <phoneticPr fontId="3"/>
  </si>
  <si>
    <t>下請者入力用ﾏﾆｭｱﾙ.docx
下請者入力票.xls</t>
    <rPh sb="0" eb="2">
      <t>シタウケ</t>
    </rPh>
    <rPh sb="2" eb="3">
      <t>シャ</t>
    </rPh>
    <rPh sb="3" eb="5">
      <t>ニュウリョク</t>
    </rPh>
    <rPh sb="5" eb="6">
      <t>ヨウ</t>
    </rPh>
    <rPh sb="17" eb="19">
      <t>シタウケ</t>
    </rPh>
    <rPh sb="19" eb="20">
      <t>シャ</t>
    </rPh>
    <rPh sb="20" eb="22">
      <t>ニュウリョク</t>
    </rPh>
    <rPh sb="22" eb="23">
      <t>ヒョウ</t>
    </rPh>
    <phoneticPr fontId="3"/>
  </si>
  <si>
    <t>整　理　番　号</t>
    <phoneticPr fontId="3"/>
  </si>
  <si>
    <t>復興係数による補正（広島県）</t>
    <rPh sb="0" eb="2">
      <t>フッコウ</t>
    </rPh>
    <rPh sb="2" eb="4">
      <t>ケイスウ</t>
    </rPh>
    <rPh sb="7" eb="9">
      <t>ホセイ</t>
    </rPh>
    <rPh sb="10" eb="12">
      <t>ヒロシマ</t>
    </rPh>
    <rPh sb="12" eb="13">
      <t>ケン</t>
    </rPh>
    <phoneticPr fontId="29"/>
  </si>
  <si>
    <t>熱中症対策に資する現場管理費の補正の試行による補正</t>
    <rPh sb="0" eb="2">
      <t>ネッチュウ</t>
    </rPh>
    <rPh sb="2" eb="3">
      <t>ショウ</t>
    </rPh>
    <rPh sb="3" eb="5">
      <t>タイサク</t>
    </rPh>
    <rPh sb="6" eb="7">
      <t>シ</t>
    </rPh>
    <rPh sb="9" eb="11">
      <t>ゲンバ</t>
    </rPh>
    <rPh sb="11" eb="14">
      <t>カンリヒ</t>
    </rPh>
    <rPh sb="15" eb="17">
      <t>ホセイ</t>
    </rPh>
    <rPh sb="18" eb="20">
      <t>シコウ</t>
    </rPh>
    <rPh sb="23" eb="25">
      <t>ホセイ</t>
    </rPh>
    <phoneticPr fontId="3"/>
  </si>
  <si>
    <t>2：補正無し</t>
    <rPh sb="2" eb="4">
      <t>ホセイ</t>
    </rPh>
    <rPh sb="4" eb="5">
      <t>ナ</t>
    </rPh>
    <phoneticPr fontId="3"/>
  </si>
  <si>
    <t>年</t>
    <rPh sb="0" eb="1">
      <t>ネン</t>
    </rPh>
    <phoneticPr fontId="3"/>
  </si>
  <si>
    <t>月</t>
    <rPh sb="0" eb="1">
      <t>ツキ</t>
    </rPh>
    <phoneticPr fontId="3"/>
  </si>
  <si>
    <t>月</t>
  </si>
  <si>
    <t>日</t>
  </si>
  <si>
    <t>ICT建設機械</t>
    <rPh sb="3" eb="5">
      <t>ケンセツ</t>
    </rPh>
    <rPh sb="5" eb="7">
      <t>キカイ</t>
    </rPh>
    <phoneticPr fontId="2"/>
  </si>
  <si>
    <t>その他（天候デリバティブ費用）</t>
    <rPh sb="2" eb="3">
      <t>タ</t>
    </rPh>
    <rPh sb="4" eb="6">
      <t>テンコウ</t>
    </rPh>
    <rPh sb="12" eb="14">
      <t>ヒヨウ</t>
    </rPh>
    <phoneticPr fontId="13"/>
  </si>
  <si>
    <t>ソ</t>
    <phoneticPr fontId="3"/>
  </si>
  <si>
    <t>C</t>
  </si>
  <si>
    <t>外国人労働者の技能実習に要した費用</t>
  </si>
  <si>
    <t>ICT</t>
    <phoneticPr fontId="3"/>
  </si>
  <si>
    <t>16-6_ICT建設機械</t>
    <phoneticPr fontId="4"/>
  </si>
  <si>
    <t>16-7_その他</t>
    <rPh sb="7" eb="8">
      <t>タ</t>
    </rPh>
    <phoneticPr fontId="4"/>
  </si>
  <si>
    <t>19_工事保険</t>
    <phoneticPr fontId="3"/>
  </si>
  <si>
    <t>20_組立保険</t>
    <phoneticPr fontId="3"/>
  </si>
  <si>
    <t>21_ICT</t>
    <phoneticPr fontId="3"/>
  </si>
  <si>
    <t>22_ICT_詳細調査</t>
    <phoneticPr fontId="3"/>
  </si>
  <si>
    <t>23_週休２日（詳細調査）</t>
    <phoneticPr fontId="3"/>
  </si>
  <si>
    <t>24_快適トイレ</t>
    <phoneticPr fontId="3"/>
  </si>
  <si>
    <t>1_一般事項</t>
    <phoneticPr fontId="3"/>
  </si>
  <si>
    <t>整理番号</t>
    <rPh sb="0" eb="2">
      <t>セイリ</t>
    </rPh>
    <rPh sb="2" eb="4">
      <t>バンゴウ</t>
    </rPh>
    <phoneticPr fontId="3"/>
  </si>
  <si>
    <t>発注者・受注者の整理番号が一致しているか確認する。</t>
    <rPh sb="0" eb="3">
      <t>ハッチュウシャ</t>
    </rPh>
    <rPh sb="4" eb="7">
      <t>ジュチュウシャ</t>
    </rPh>
    <rPh sb="8" eb="10">
      <t>セイリ</t>
    </rPh>
    <rPh sb="10" eb="12">
      <t>バンゴウ</t>
    </rPh>
    <rPh sb="13" eb="15">
      <t>イッチ</t>
    </rPh>
    <rPh sb="20" eb="22">
      <t>カクニン</t>
    </rPh>
    <phoneticPr fontId="3"/>
  </si>
  <si>
    <t>6,8</t>
    <phoneticPr fontId="3"/>
  </si>
  <si>
    <t>1_一般事項
10_下請入力</t>
    <rPh sb="2" eb="4">
      <t>イッパン</t>
    </rPh>
    <rPh sb="4" eb="6">
      <t>ジコウ</t>
    </rPh>
    <rPh sb="10" eb="12">
      <t>シタウケ</t>
    </rPh>
    <rPh sb="12" eb="14">
      <t>ニュウリョク</t>
    </rPh>
    <phoneticPr fontId="4"/>
  </si>
  <si>
    <t>地域連携</t>
    <rPh sb="0" eb="2">
      <t>チイキ</t>
    </rPh>
    <rPh sb="2" eb="4">
      <t>レンケイ</t>
    </rPh>
    <phoneticPr fontId="3"/>
  </si>
  <si>
    <t>E</t>
    <phoneticPr fontId="3"/>
  </si>
  <si>
    <t>8,17</t>
    <phoneticPr fontId="3"/>
  </si>
  <si>
    <t>「安全費の交通誘導等」に費用計上がある場合は、交通誘導警備員Ａの延人員または、交通誘導警備員Ｂの延人員が適正に入力されているか確認する。</t>
    <rPh sb="1" eb="4">
      <t>アンゼンヒ</t>
    </rPh>
    <rPh sb="5" eb="7">
      <t>コウツウ</t>
    </rPh>
    <rPh sb="7" eb="9">
      <t>ユウドウ</t>
    </rPh>
    <rPh sb="9" eb="10">
      <t>トウ</t>
    </rPh>
    <rPh sb="12" eb="14">
      <t>ヒヨウ</t>
    </rPh>
    <rPh sb="14" eb="16">
      <t>ケイジョウ</t>
    </rPh>
    <rPh sb="19" eb="21">
      <t>バアイ</t>
    </rPh>
    <rPh sb="32" eb="33">
      <t>ノ</t>
    </rPh>
    <rPh sb="33" eb="35">
      <t>ジンイン</t>
    </rPh>
    <rPh sb="52" eb="54">
      <t>テキセイ</t>
    </rPh>
    <rPh sb="55" eb="57">
      <t>ニュウリョク</t>
    </rPh>
    <rPh sb="63" eb="65">
      <t>カクニン</t>
    </rPh>
    <phoneticPr fontId="3"/>
  </si>
  <si>
    <t>「安全費の交通誘導等」の計上金額÷（交通誘導警備員Ａ延人員+交通誘導警備員Ｂ延人員）＝単価が適正であるか確認する。</t>
    <rPh sb="12" eb="14">
      <t>ケイジョウ</t>
    </rPh>
    <rPh sb="14" eb="16">
      <t>キンガク</t>
    </rPh>
    <rPh sb="26" eb="27">
      <t>ノ</t>
    </rPh>
    <rPh sb="27" eb="29">
      <t>ジンイン</t>
    </rPh>
    <rPh sb="43" eb="45">
      <t>タンカ</t>
    </rPh>
    <rPh sb="46" eb="48">
      <t>テキセイ</t>
    </rPh>
    <rPh sb="52" eb="54">
      <t>カクニン</t>
    </rPh>
    <phoneticPr fontId="3"/>
  </si>
  <si>
    <t>安全費
　交通誘導警備員等</t>
    <rPh sb="0" eb="2">
      <t>アンゼン</t>
    </rPh>
    <rPh sb="2" eb="3">
      <t>ヒ</t>
    </rPh>
    <rPh sb="12" eb="13">
      <t>トウ</t>
    </rPh>
    <phoneticPr fontId="3"/>
  </si>
  <si>
    <t>交通誘導等の労務賃金を直接工事費の労務費に誤計上していないか確認する。（交通誘導警備員の労務賃金は安全費の交通誘導警備員等に計上する）</t>
    <rPh sb="0" eb="2">
      <t>コウツウ</t>
    </rPh>
    <rPh sb="2" eb="4">
      <t>ユウドウ</t>
    </rPh>
    <rPh sb="4" eb="5">
      <t>トウ</t>
    </rPh>
    <rPh sb="6" eb="8">
      <t>ロウム</t>
    </rPh>
    <rPh sb="8" eb="10">
      <t>チンギン</t>
    </rPh>
    <rPh sb="44" eb="46">
      <t>ロウム</t>
    </rPh>
    <rPh sb="46" eb="48">
      <t>チンギン</t>
    </rPh>
    <rPh sb="49" eb="52">
      <t>アンゼンヒ</t>
    </rPh>
    <rPh sb="60" eb="61">
      <t>トウ</t>
    </rPh>
    <rPh sb="62" eb="64">
      <t>ケイジョウ</t>
    </rPh>
    <phoneticPr fontId="3"/>
  </si>
  <si>
    <t>交通誘導警備員A
延人員
交通誘導警備員B
延人員</t>
    <phoneticPr fontId="3"/>
  </si>
  <si>
    <t>（令和2年度竣工工事対象）</t>
    <rPh sb="4" eb="6">
      <t>ネンド</t>
    </rPh>
    <rPh sb="6" eb="8">
      <t>シュンコウ</t>
    </rPh>
    <rPh sb="8" eb="10">
      <t>コウジ</t>
    </rPh>
    <rPh sb="10" eb="12">
      <t>タイショウ</t>
    </rPh>
    <phoneticPr fontId="4"/>
  </si>
  <si>
    <t>Ver20.01</t>
  </si>
  <si>
    <t>感染対策</t>
  </si>
  <si>
    <t>B　墜落制止用器具（フルハーネス）費用
「ニ 安全費」のうち、墜落制止用器具（フルハーネス）費用</t>
    <rPh sb="40" eb="42">
      <t>アンゼンヒヨウ</t>
    </rPh>
    <phoneticPr fontId="3"/>
  </si>
  <si>
    <t>５)</t>
    <phoneticPr fontId="3"/>
  </si>
  <si>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3"/>
  </si>
  <si>
    <t>　うち、新型コロナウイルスの感染拡大防止対策に係る費用</t>
  </si>
  <si>
    <t>工事の一時中止に伴う増加費用（率項目+積上げ項目）</t>
    <rPh sb="3" eb="5">
      <t>イチジ</t>
    </rPh>
    <rPh sb="5" eb="7">
      <t>チュウシ</t>
    </rPh>
    <phoneticPr fontId="2"/>
  </si>
  <si>
    <t>【参考】消費税の自動計算値
税率（10％）</t>
    <rPh sb="1" eb="3">
      <t>サンコウ</t>
    </rPh>
    <rPh sb="4" eb="7">
      <t>ショウヒゼイ</t>
    </rPh>
    <rPh sb="8" eb="10">
      <t>ジドウ</t>
    </rPh>
    <rPh sb="10" eb="13">
      <t>ケイサンチ</t>
    </rPh>
    <rPh sb="14" eb="16">
      <t>ゼイリツ</t>
    </rPh>
    <phoneticPr fontId="3"/>
  </si>
  <si>
    <t>（自）　和暦</t>
    <rPh sb="1" eb="2">
      <t>ジユウ</t>
    </rPh>
    <phoneticPr fontId="3"/>
  </si>
  <si>
    <t>（至）　和暦</t>
    <phoneticPr fontId="3"/>
  </si>
  <si>
    <t>都道府県名</t>
    <rPh sb="0" eb="4">
      <t>トドウフケン</t>
    </rPh>
    <rPh sb="4" eb="5">
      <t>メイ</t>
    </rPh>
    <phoneticPr fontId="4"/>
  </si>
  <si>
    <t>市区町村名</t>
    <rPh sb="0" eb="5">
      <t>シクチョウソンメイ</t>
    </rPh>
    <phoneticPr fontId="4"/>
  </si>
  <si>
    <t>ICT補正</t>
    <rPh sb="3" eb="5">
      <t>ホセイ</t>
    </rPh>
    <phoneticPr fontId="29"/>
  </si>
  <si>
    <t>Ⅹ</t>
    <phoneticPr fontId="2"/>
  </si>
  <si>
    <t>週休２日交替制モデル工事の試行</t>
    <phoneticPr fontId="3"/>
  </si>
  <si>
    <t>週休２日交替制モデル工事の試行工事</t>
    <phoneticPr fontId="3"/>
  </si>
  <si>
    <t>令和2</t>
    <rPh sb="0" eb="2">
      <t>レイワ</t>
    </rPh>
    <phoneticPr fontId="4"/>
  </si>
  <si>
    <t>令和3</t>
    <rPh sb="0" eb="2">
      <t>レイワ</t>
    </rPh>
    <phoneticPr fontId="4"/>
  </si>
  <si>
    <t>令和2年度</t>
    <rPh sb="0" eb="2">
      <t>レイワ</t>
    </rPh>
    <rPh sb="3" eb="5">
      <t>ネンド</t>
    </rPh>
    <phoneticPr fontId="23"/>
  </si>
  <si>
    <t>023：愛知県</t>
  </si>
  <si>
    <t>名古屋市</t>
  </si>
  <si>
    <t>2 : 市街地（×1.3）</t>
  </si>
  <si>
    <t>大都市等の補正、
施工地域の補正</t>
    <rPh sb="0" eb="3">
      <t>ダイトシ</t>
    </rPh>
    <rPh sb="3" eb="4">
      <t>トウ</t>
    </rPh>
    <rPh sb="5" eb="7">
      <t>ホセイ</t>
    </rPh>
    <rPh sb="9" eb="11">
      <t>セコウ</t>
    </rPh>
    <rPh sb="11" eb="13">
      <t>チイキ</t>
    </rPh>
    <rPh sb="14" eb="16">
      <t>ホセイ</t>
    </rPh>
    <phoneticPr fontId="4"/>
  </si>
  <si>
    <t>（至）　和暦</t>
    <rPh sb="1" eb="2">
      <t>イタル</t>
    </rPh>
    <phoneticPr fontId="12"/>
  </si>
  <si>
    <t>（自）　和暦</t>
    <rPh sb="1" eb="2">
      <t>ジユウ</t>
    </rPh>
    <phoneticPr fontId="12"/>
  </si>
  <si>
    <t>令和2</t>
    <phoneticPr fontId="3"/>
  </si>
  <si>
    <t>令和3</t>
    <phoneticPr fontId="3"/>
  </si>
  <si>
    <t>【参考】
消費税相当額の自動計算値
（税率１０％）</t>
    <rPh sb="1" eb="3">
      <t>サンコウ</t>
    </rPh>
    <rPh sb="5" eb="8">
      <t>ショウヒゼイ</t>
    </rPh>
    <rPh sb="8" eb="10">
      <t>ソウトウ</t>
    </rPh>
    <rPh sb="10" eb="11">
      <t>ガク</t>
    </rPh>
    <rPh sb="12" eb="14">
      <t>ジドウ</t>
    </rPh>
    <rPh sb="14" eb="17">
      <t>ケイサンチ</t>
    </rPh>
    <rPh sb="19" eb="21">
      <t>ゼイリツ</t>
    </rPh>
    <phoneticPr fontId="2"/>
  </si>
  <si>
    <t>○：ICT活用工事</t>
    <rPh sb="5" eb="9">
      <t>カツヨウコウジ</t>
    </rPh>
    <phoneticPr fontId="2"/>
  </si>
  <si>
    <t>Ⅵ</t>
  </si>
  <si>
    <t>週休２日交替制モデル工事の試行</t>
  </si>
  <si>
    <t>週休２日交替制モデル工事の試行工事</t>
  </si>
  <si>
    <t>和暦</t>
  </si>
  <si>
    <t>和暦</t>
    <phoneticPr fontId="3"/>
  </si>
  <si>
    <t>令和2年</t>
  </si>
  <si>
    <t>令和3年</t>
  </si>
  <si>
    <t>令和3年</t>
    <phoneticPr fontId="3"/>
  </si>
  <si>
    <t>令和2年</t>
    <phoneticPr fontId="3"/>
  </si>
  <si>
    <t>（自）　和暦　　年</t>
    <rPh sb="4" eb="6">
      <t>ワレキ</t>
    </rPh>
    <phoneticPr fontId="3"/>
  </si>
  <si>
    <t>（至）　和暦　　年</t>
    <rPh sb="1" eb="2">
      <t>シ</t>
    </rPh>
    <rPh sb="4" eb="6">
      <t>ワレキ</t>
    </rPh>
    <phoneticPr fontId="3"/>
  </si>
  <si>
    <t>令和2</t>
    <rPh sb="0" eb="2">
      <t>レイワ</t>
    </rPh>
    <phoneticPr fontId="2"/>
  </si>
  <si>
    <t>令和3</t>
    <rPh sb="0" eb="2">
      <t>レイワ</t>
    </rPh>
    <phoneticPr fontId="2"/>
  </si>
  <si>
    <t>搬入搬出</t>
    <rPh sb="0" eb="2">
      <t>ハンニュウ</t>
    </rPh>
    <rPh sb="2" eb="4">
      <t>ハンシュツ</t>
    </rPh>
    <phoneticPr fontId="2"/>
  </si>
  <si>
    <t>搬入搬出</t>
    <rPh sb="0" eb="2">
      <t>ハンニュウ</t>
    </rPh>
    <rPh sb="2" eb="4">
      <t>ハンシュツ</t>
    </rPh>
    <phoneticPr fontId="3"/>
  </si>
  <si>
    <t>現場内小運搬</t>
    <rPh sb="0" eb="2">
      <t>ゲンバ</t>
    </rPh>
    <rPh sb="2" eb="3">
      <t>ナイ</t>
    </rPh>
    <rPh sb="3" eb="4">
      <t>ショウ</t>
    </rPh>
    <rPh sb="4" eb="6">
      <t>ウンパン</t>
    </rPh>
    <phoneticPr fontId="2"/>
  </si>
  <si>
    <t>日々回送</t>
    <rPh sb="0" eb="2">
      <t>ヒビ</t>
    </rPh>
    <rPh sb="2" eb="4">
      <t>カイソウ</t>
    </rPh>
    <phoneticPr fontId="3"/>
  </si>
  <si>
    <t>7)</t>
  </si>
  <si>
    <t>工事名</t>
    <rPh sb="0" eb="2">
      <t>コウジ</t>
    </rPh>
    <rPh sb="2" eb="3">
      <t>メイ</t>
    </rPh>
    <phoneticPr fontId="1"/>
  </si>
  <si>
    <t>日々回送</t>
    <phoneticPr fontId="3"/>
  </si>
  <si>
    <t xml:space="preserve"> </t>
    <phoneticPr fontId="3"/>
  </si>
  <si>
    <t>B-4</t>
  </si>
  <si>
    <t>B-5</t>
  </si>
  <si>
    <t>トラッククレーン（ラチスジブ型25t吊及び油圧伸縮ジブ型80t以上）の運搬（現場内小運搬）</t>
    <rPh sb="14" eb="15">
      <t>ガタ</t>
    </rPh>
    <rPh sb="18" eb="19">
      <t>ツリ</t>
    </rPh>
    <rPh sb="19" eb="20">
      <t>オヨ</t>
    </rPh>
    <rPh sb="21" eb="23">
      <t>ユアツ</t>
    </rPh>
    <rPh sb="23" eb="25">
      <t>シンシュク</t>
    </rPh>
    <rPh sb="27" eb="28">
      <t>ガタ</t>
    </rPh>
    <rPh sb="31" eb="33">
      <t>イジョウ</t>
    </rPh>
    <rPh sb="35" eb="37">
      <t>ウンパン</t>
    </rPh>
    <rPh sb="38" eb="40">
      <t>ゲンバ</t>
    </rPh>
    <rPh sb="40" eb="41">
      <t>ナイ</t>
    </rPh>
    <rPh sb="41" eb="42">
      <t>ショウ</t>
    </rPh>
    <rPh sb="42" eb="44">
      <t>ウンパン</t>
    </rPh>
    <phoneticPr fontId="2"/>
  </si>
  <si>
    <t>重建設機械（重建設機械を含む）の運搬（日々回送）</t>
    <rPh sb="0" eb="1">
      <t>ジュウ</t>
    </rPh>
    <rPh sb="1" eb="3">
      <t>ケンセツ</t>
    </rPh>
    <rPh sb="3" eb="5">
      <t>キカイ</t>
    </rPh>
    <rPh sb="6" eb="7">
      <t>ジュウ</t>
    </rPh>
    <rPh sb="7" eb="9">
      <t>ケンセツ</t>
    </rPh>
    <rPh sb="9" eb="11">
      <t>キカイ</t>
    </rPh>
    <rPh sb="12" eb="13">
      <t>フク</t>
    </rPh>
    <rPh sb="16" eb="18">
      <t>ウンパン</t>
    </rPh>
    <rPh sb="19" eb="21">
      <t>ヒビ</t>
    </rPh>
    <rPh sb="21" eb="23">
      <t>カイソウ</t>
    </rPh>
    <phoneticPr fontId="2"/>
  </si>
  <si>
    <t>ブルドーザ及びスクレーパ</t>
  </si>
  <si>
    <t>建設機械①</t>
    <rPh sb="0" eb="2">
      <t>ケンセツ</t>
    </rPh>
    <rPh sb="2" eb="4">
      <t>キカイ</t>
    </rPh>
    <phoneticPr fontId="10"/>
  </si>
  <si>
    <t>Ｃ-5</t>
    <phoneticPr fontId="3"/>
  </si>
  <si>
    <t>Ｃ-6</t>
    <phoneticPr fontId="3"/>
  </si>
  <si>
    <t>重建設機械（重建設機械含む）の分解・組立及び輸送</t>
    <rPh sb="0" eb="1">
      <t>ジュウ</t>
    </rPh>
    <rPh sb="1" eb="3">
      <t>ケンセツ</t>
    </rPh>
    <rPh sb="3" eb="5">
      <t>キカイ</t>
    </rPh>
    <rPh sb="6" eb="11">
      <t>ジュウケンセツキカイ</t>
    </rPh>
    <rPh sb="11" eb="12">
      <t>フク</t>
    </rPh>
    <rPh sb="15" eb="17">
      <t>ブンカイ</t>
    </rPh>
    <rPh sb="18" eb="20">
      <t>クミタテ</t>
    </rPh>
    <rPh sb="20" eb="21">
      <t>オヨ</t>
    </rPh>
    <rPh sb="22" eb="24">
      <t>ユソウ</t>
    </rPh>
    <phoneticPr fontId="3"/>
  </si>
  <si>
    <r>
      <rPr>
        <b/>
        <u/>
        <sz val="9"/>
        <rFont val="ＭＳ Ｐゴシック"/>
        <family val="3"/>
        <charset val="128"/>
      </rPr>
      <t>建設現場及び建設機械置場の特殊な状況で発生した</t>
    </r>
    <r>
      <rPr>
        <sz val="9"/>
        <rFont val="ＭＳ Ｐゴシック"/>
        <family val="3"/>
        <charset val="128"/>
      </rPr>
      <t>建設機械等の輸送（日々回送）</t>
    </r>
    <rPh sb="0" eb="2">
      <t>ケンセツ</t>
    </rPh>
    <rPh sb="2" eb="4">
      <t>ゲンバ</t>
    </rPh>
    <rPh sb="4" eb="5">
      <t>オヨ</t>
    </rPh>
    <rPh sb="6" eb="8">
      <t>ケンセツ</t>
    </rPh>
    <rPh sb="8" eb="10">
      <t>キカイ</t>
    </rPh>
    <rPh sb="10" eb="12">
      <t>オキバ</t>
    </rPh>
    <rPh sb="13" eb="15">
      <t>トクシュ</t>
    </rPh>
    <rPh sb="16" eb="18">
      <t>ジョウキョウ</t>
    </rPh>
    <rPh sb="19" eb="21">
      <t>ハッセイ</t>
    </rPh>
    <rPh sb="23" eb="25">
      <t>ケンセツ</t>
    </rPh>
    <rPh sb="25" eb="28">
      <t>キカイナド</t>
    </rPh>
    <rPh sb="29" eb="31">
      <t>ユソウ</t>
    </rPh>
    <rPh sb="32" eb="34">
      <t>ヒビ</t>
    </rPh>
    <rPh sb="34" eb="36">
      <t>カイソウ</t>
    </rPh>
    <phoneticPr fontId="3"/>
  </si>
  <si>
    <t>トラッククレーン油圧伸縮ジブ型80ｔ以上の自走による運搬</t>
    <rPh sb="8" eb="10">
      <t>ユアツ</t>
    </rPh>
    <rPh sb="10" eb="12">
      <t>シンシュク</t>
    </rPh>
    <rPh sb="14" eb="15">
      <t>カタ</t>
    </rPh>
    <rPh sb="18" eb="20">
      <t>イジョウ</t>
    </rPh>
    <rPh sb="21" eb="23">
      <t>ジソウ</t>
    </rPh>
    <rPh sb="26" eb="28">
      <t>ウンパン</t>
    </rPh>
    <phoneticPr fontId="3"/>
  </si>
  <si>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8">
      <t>シヨウ</t>
    </rPh>
    <rPh sb="8" eb="9">
      <t>リョウ</t>
    </rPh>
    <rPh sb="10" eb="11">
      <t>ヨウ</t>
    </rPh>
    <rPh sb="13" eb="15">
      <t>ヒヨウ</t>
    </rPh>
    <rPh sb="15" eb="16">
      <t>オヨ</t>
    </rPh>
    <rPh sb="17" eb="19">
      <t>シツリョウ</t>
    </rPh>
    <rPh sb="22" eb="24">
      <t>イジョウ</t>
    </rPh>
    <rPh sb="25" eb="27">
      <t>ケンセツ</t>
    </rPh>
    <rPh sb="27" eb="29">
      <t>キカイ</t>
    </rPh>
    <rPh sb="30" eb="32">
      <t>ゲンバ</t>
    </rPh>
    <rPh sb="32" eb="33">
      <t>ナイ</t>
    </rPh>
    <rPh sb="33" eb="36">
      <t>コウンパン</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3"/>
  </si>
  <si>
    <t>バックアップ機械を</t>
    <rPh sb="6" eb="8">
      <t>キカイ</t>
    </rPh>
    <phoneticPr fontId="1"/>
  </si>
  <si>
    <t>含まない</t>
    <rPh sb="0" eb="1">
      <t>フク</t>
    </rPh>
    <phoneticPr fontId="1"/>
  </si>
  <si>
    <t>　内特大品割増費</t>
    <rPh sb="1" eb="2">
      <t>ウチ</t>
    </rPh>
    <rPh sb="2" eb="4">
      <t>トクダイ</t>
    </rPh>
    <rPh sb="4" eb="5">
      <t>ヒン</t>
    </rPh>
    <rPh sb="5" eb="7">
      <t>ワリマシ</t>
    </rPh>
    <rPh sb="7" eb="8">
      <t>ヒ</t>
    </rPh>
    <phoneticPr fontId="3"/>
  </si>
  <si>
    <t>　内悪路割増費</t>
    <rPh sb="1" eb="2">
      <t>ウチ</t>
    </rPh>
    <rPh sb="2" eb="4">
      <t>アクロ</t>
    </rPh>
    <rPh sb="4" eb="6">
      <t>ワリマシ</t>
    </rPh>
    <rPh sb="6" eb="7">
      <t>ヒ</t>
    </rPh>
    <phoneticPr fontId="3"/>
  </si>
  <si>
    <t>　内冬期割増費</t>
    <rPh sb="1" eb="2">
      <t>ウチ</t>
    </rPh>
    <rPh sb="2" eb="4">
      <t>トウキ</t>
    </rPh>
    <rPh sb="4" eb="6">
      <t>ワリマシ</t>
    </rPh>
    <rPh sb="6" eb="7">
      <t>ヒ</t>
    </rPh>
    <phoneticPr fontId="3"/>
  </si>
  <si>
    <t>　内深夜早朝割増費</t>
    <rPh sb="1" eb="2">
      <t>ウチ</t>
    </rPh>
    <rPh sb="2" eb="4">
      <t>シンヤ</t>
    </rPh>
    <rPh sb="4" eb="6">
      <t>ソウチョウ</t>
    </rPh>
    <rPh sb="6" eb="8">
      <t>ワリマシ</t>
    </rPh>
    <rPh sb="8" eb="9">
      <t>ヒ</t>
    </rPh>
    <phoneticPr fontId="3"/>
  </si>
  <si>
    <t>　内地区割増費</t>
    <rPh sb="1" eb="2">
      <t>ウチ</t>
    </rPh>
    <rPh sb="2" eb="4">
      <t>チク</t>
    </rPh>
    <rPh sb="4" eb="5">
      <t>ワ</t>
    </rPh>
    <rPh sb="5" eb="6">
      <t>マ</t>
    </rPh>
    <rPh sb="6" eb="7">
      <t>ヒ</t>
    </rPh>
    <phoneticPr fontId="3"/>
  </si>
  <si>
    <t>　内海上輸送費</t>
    <rPh sb="1" eb="2">
      <t>ウチ</t>
    </rPh>
    <rPh sb="2" eb="4">
      <t>カイジョウ</t>
    </rPh>
    <rPh sb="4" eb="6">
      <t>ユソウ</t>
    </rPh>
    <rPh sb="6" eb="7">
      <t>ヒ</t>
    </rPh>
    <phoneticPr fontId="3"/>
  </si>
  <si>
    <t>　内休日割増費</t>
    <rPh sb="1" eb="2">
      <t>ウチ</t>
    </rPh>
    <rPh sb="2" eb="4">
      <t>キュウジツ</t>
    </rPh>
    <rPh sb="4" eb="5">
      <t>ワ</t>
    </rPh>
    <rPh sb="5" eb="6">
      <t>マ</t>
    </rPh>
    <rPh sb="6" eb="7">
      <t>ヒ</t>
    </rPh>
    <phoneticPr fontId="3"/>
  </si>
  <si>
    <t>　内待機時間費</t>
    <rPh sb="1" eb="2">
      <t>ウチ</t>
    </rPh>
    <rPh sb="2" eb="4">
      <t>タイキ</t>
    </rPh>
    <rPh sb="4" eb="6">
      <t>ジカン</t>
    </rPh>
    <rPh sb="6" eb="7">
      <t>ヒ</t>
    </rPh>
    <phoneticPr fontId="3"/>
  </si>
  <si>
    <t>　内積込・取卸費</t>
    <rPh sb="1" eb="2">
      <t>ウチ</t>
    </rPh>
    <rPh sb="2" eb="3">
      <t>ツ</t>
    </rPh>
    <rPh sb="3" eb="4">
      <t>コ</t>
    </rPh>
    <rPh sb="5" eb="6">
      <t>ト</t>
    </rPh>
    <rPh sb="6" eb="7">
      <t>オロシ</t>
    </rPh>
    <rPh sb="7" eb="8">
      <t>ヒ</t>
    </rPh>
    <phoneticPr fontId="3"/>
  </si>
  <si>
    <t>　内その他諸料金</t>
    <rPh sb="1" eb="2">
      <t>ウチ</t>
    </rPh>
    <rPh sb="4" eb="5">
      <t>タ</t>
    </rPh>
    <rPh sb="5" eb="6">
      <t>ショ</t>
    </rPh>
    <rPh sb="6" eb="8">
      <t>リョウキン</t>
    </rPh>
    <phoneticPr fontId="3"/>
  </si>
  <si>
    <t>バックアップ機械のみ</t>
    <rPh sb="6" eb="8">
      <t>キカイ</t>
    </rPh>
    <phoneticPr fontId="1"/>
  </si>
  <si>
    <t>32t</t>
  </si>
  <si>
    <t>建設機械②</t>
    <rPh sb="0" eb="2">
      <t>ケンセツ</t>
    </rPh>
    <rPh sb="2" eb="4">
      <t>キカイ</t>
    </rPh>
    <phoneticPr fontId="10"/>
  </si>
  <si>
    <t>安全用品等の費用（フルハーネスを除く）</t>
    <rPh sb="16" eb="17">
      <t>ノゾ</t>
    </rPh>
    <phoneticPr fontId="2"/>
  </si>
  <si>
    <t>8)</t>
  </si>
  <si>
    <t>9)</t>
  </si>
  <si>
    <t>再圧装置設置、撤去、維持管理に要した費用</t>
  </si>
  <si>
    <t>高圧作業予防</t>
  </si>
  <si>
    <t>NTT防護管設置費用</t>
    <rPh sb="3" eb="5">
      <t>ボウゴ</t>
    </rPh>
    <rPh sb="5" eb="6">
      <t>カン</t>
    </rPh>
    <rPh sb="6" eb="8">
      <t>セッチ</t>
    </rPh>
    <rPh sb="8" eb="10">
      <t>ヒヨウ</t>
    </rPh>
    <phoneticPr fontId="2"/>
  </si>
  <si>
    <t>D</t>
  </si>
  <si>
    <t>墜落制止用器具（フルハーネス型）費用</t>
    <rPh sb="0" eb="2">
      <t>ツイラク</t>
    </rPh>
    <rPh sb="2" eb="4">
      <t>セイシ</t>
    </rPh>
    <rPh sb="4" eb="5">
      <t>ヨウ</t>
    </rPh>
    <rPh sb="5" eb="7">
      <t>キグ</t>
    </rPh>
    <rPh sb="14" eb="15">
      <t>ガタ</t>
    </rPh>
    <rPh sb="16" eb="18">
      <t>ヒヨウ</t>
    </rPh>
    <phoneticPr fontId="2"/>
  </si>
  <si>
    <t>日々回送による運搬</t>
    <rPh sb="0" eb="2">
      <t>ヒビ</t>
    </rPh>
    <rPh sb="2" eb="4">
      <t>カイソウ</t>
    </rPh>
    <rPh sb="7" eb="9">
      <t>ウンパン</t>
    </rPh>
    <phoneticPr fontId="3"/>
  </si>
  <si>
    <t>海上輸送</t>
    <rPh sb="0" eb="2">
      <t>カイジョウ</t>
    </rPh>
    <rPh sb="2" eb="4">
      <t>ユソウ</t>
    </rPh>
    <phoneticPr fontId="3"/>
  </si>
  <si>
    <t>標示板、標識、保安燈、防護柵、バリケード等の安全施設類の設置、撤去、補修に要した費用及び使用期間中の損料</t>
    <rPh sb="0" eb="1">
      <t>ヒョウ</t>
    </rPh>
    <rPh sb="9" eb="10">
      <t>トウロウ</t>
    </rPh>
    <rPh sb="20" eb="21">
      <t>トウ</t>
    </rPh>
    <phoneticPr fontId="2"/>
  </si>
  <si>
    <t>安全用品等の費用（安全帯を除く）</t>
    <rPh sb="9" eb="12">
      <t>アンゼンタイ</t>
    </rPh>
    <rPh sb="13" eb="14">
      <t>ノゾ</t>
    </rPh>
    <phoneticPr fontId="2"/>
  </si>
  <si>
    <t>通常トイレ費用</t>
    <rPh sb="0" eb="2">
      <t>ツウジョウ</t>
    </rPh>
    <rPh sb="5" eb="7">
      <t>ヒヨウ</t>
    </rPh>
    <phoneticPr fontId="2"/>
  </si>
  <si>
    <t>(　　　　　　　　　　　　       　　　　　)</t>
  </si>
  <si>
    <t>Ｈ</t>
  </si>
  <si>
    <r>
      <t xml:space="preserve">現場環境改善費
</t>
    </r>
    <r>
      <rPr>
        <sz val="10"/>
        <color rgb="FFFF0000"/>
        <rFont val="ＭＳ Ｐゴシック"/>
        <family val="3"/>
        <charset val="128"/>
      </rPr>
      <t>※空港維持工事についても計上してください</t>
    </r>
    <rPh sb="0" eb="2">
      <t>ゲンバ</t>
    </rPh>
    <rPh sb="2" eb="4">
      <t>カンキョウ</t>
    </rPh>
    <rPh sb="4" eb="6">
      <t>カイゼン</t>
    </rPh>
    <phoneticPr fontId="3"/>
  </si>
  <si>
    <t>新型コロナウイルス感染拡大防止対策費用</t>
    <rPh sb="0" eb="2">
      <t>シンガタ</t>
    </rPh>
    <rPh sb="9" eb="11">
      <t>カンセン</t>
    </rPh>
    <rPh sb="11" eb="13">
      <t>カクダイ</t>
    </rPh>
    <rPh sb="13" eb="15">
      <t>ボウシ</t>
    </rPh>
    <rPh sb="15" eb="17">
      <t>タイサク</t>
    </rPh>
    <rPh sb="17" eb="19">
      <t>ヒヨウ</t>
    </rPh>
    <phoneticPr fontId="3"/>
  </si>
  <si>
    <t>ル</t>
    <phoneticPr fontId="3"/>
  </si>
  <si>
    <t>賃金以外の食事、通勤等に要する費用</t>
  </si>
  <si>
    <t>新型コロナウイルス感染拡大防止対策費用</t>
    <rPh sb="0" eb="2">
      <t>シンガタ</t>
    </rPh>
    <rPh sb="9" eb="11">
      <t>カンセン</t>
    </rPh>
    <rPh sb="11" eb="13">
      <t>カクダイ</t>
    </rPh>
    <rPh sb="13" eb="15">
      <t>ボウシ</t>
    </rPh>
    <rPh sb="15" eb="17">
      <t>タイサク</t>
    </rPh>
    <rPh sb="17" eb="19">
      <t>ヒヨウ</t>
    </rPh>
    <phoneticPr fontId="44"/>
  </si>
  <si>
    <r>
      <t>元請【10</t>
    </r>
    <r>
      <rPr>
        <sz val="11"/>
        <rFont val="ＭＳ Ｐゴシック"/>
        <family val="3"/>
        <charset val="128"/>
      </rPr>
      <t>_</t>
    </r>
    <r>
      <rPr>
        <sz val="11"/>
        <rFont val="ＭＳ Ｐゴシック"/>
        <family val="3"/>
        <charset val="128"/>
      </rPr>
      <t>下請入力】</t>
    </r>
    <rPh sb="0" eb="2">
      <t>モトウケ</t>
    </rPh>
    <rPh sb="6" eb="8">
      <t>シタウケ</t>
    </rPh>
    <rPh sb="8" eb="10">
      <t>ニュウリョク</t>
    </rPh>
    <phoneticPr fontId="3"/>
  </si>
  <si>
    <t>工種</t>
    <rPh sb="0" eb="2">
      <t>コウシュ</t>
    </rPh>
    <phoneticPr fontId="3"/>
  </si>
  <si>
    <t>2次下請</t>
    <phoneticPr fontId="3"/>
  </si>
  <si>
    <t>：1次下請</t>
    <rPh sb="2" eb="3">
      <t>ジ</t>
    </rPh>
    <rPh sb="3" eb="5">
      <t>シタウ</t>
    </rPh>
    <phoneticPr fontId="11"/>
  </si>
  <si>
    <t>3次下請</t>
    <phoneticPr fontId="3"/>
  </si>
  <si>
    <t>：2次下請</t>
    <rPh sb="2" eb="3">
      <t>ジ</t>
    </rPh>
    <rPh sb="3" eb="5">
      <t>シタウ</t>
    </rPh>
    <phoneticPr fontId="11"/>
  </si>
  <si>
    <t>：3次下請</t>
    <rPh sb="2" eb="3">
      <t>ジ</t>
    </rPh>
    <rPh sb="3" eb="5">
      <t>シタウ</t>
    </rPh>
    <phoneticPr fontId="11"/>
  </si>
  <si>
    <t>Ａ建設</t>
    <rPh sb="1" eb="3">
      <t>ケンセツ</t>
    </rPh>
    <phoneticPr fontId="1"/>
  </si>
  <si>
    <t>構造物工・土木工</t>
    <rPh sb="0" eb="3">
      <t>コウゾウブツ</t>
    </rPh>
    <rPh sb="3" eb="4">
      <t>コウ</t>
    </rPh>
    <rPh sb="5" eb="7">
      <t>ドボク</t>
    </rPh>
    <rPh sb="7" eb="8">
      <t>コウ</t>
    </rPh>
    <phoneticPr fontId="3"/>
  </si>
  <si>
    <t>Ｆ組</t>
    <rPh sb="1" eb="2">
      <t>クミ</t>
    </rPh>
    <phoneticPr fontId="1"/>
  </si>
  <si>
    <t>型枠工</t>
    <rPh sb="0" eb="1">
      <t>カタ</t>
    </rPh>
    <rPh sb="1" eb="2">
      <t>ワク</t>
    </rPh>
    <rPh sb="2" eb="3">
      <t>コ</t>
    </rPh>
    <phoneticPr fontId="1"/>
  </si>
  <si>
    <t>Ｂ舗装</t>
    <rPh sb="1" eb="3">
      <t>ホソウ</t>
    </rPh>
    <phoneticPr fontId="1"/>
  </si>
  <si>
    <t>Ｇ工業</t>
    <rPh sb="1" eb="3">
      <t>コウギョウ</t>
    </rPh>
    <phoneticPr fontId="1"/>
  </si>
  <si>
    <t>鉄筋工</t>
    <rPh sb="0" eb="2">
      <t>テッキン</t>
    </rPh>
    <rPh sb="2" eb="3">
      <t>コ</t>
    </rPh>
    <phoneticPr fontId="1"/>
  </si>
  <si>
    <t>Ｃ警備</t>
    <rPh sb="1" eb="3">
      <t>ケイビ</t>
    </rPh>
    <phoneticPr fontId="1"/>
  </si>
  <si>
    <t>交通誘導</t>
    <rPh sb="0" eb="2">
      <t>コウツウ</t>
    </rPh>
    <rPh sb="2" eb="4">
      <t>ユウドウ</t>
    </rPh>
    <phoneticPr fontId="3"/>
  </si>
  <si>
    <t>Ｄ技術</t>
    <rPh sb="1" eb="3">
      <t>ギジュツ</t>
    </rPh>
    <phoneticPr fontId="1"/>
  </si>
  <si>
    <t>Ｅ測量</t>
    <rPh sb="1" eb="3">
      <t>ソクリョウ</t>
    </rPh>
    <phoneticPr fontId="1"/>
  </si>
  <si>
    <t>和暦</t>
    <rPh sb="0" eb="2">
      <t>ワレキ</t>
    </rPh>
    <phoneticPr fontId="3"/>
  </si>
  <si>
    <t>15-1_機器材運搬費_下請 運搬費についての調査票</t>
  </si>
  <si>
    <r>
      <t>A：機器材等の搬入搬出並びに現場内小運搬の費用（日々回送含む）　　　</t>
    </r>
    <r>
      <rPr>
        <sz val="9"/>
        <rFont val="ＭＳ Ｐゴシック"/>
        <family val="3"/>
        <charset val="128"/>
      </rPr>
      <t>金額単位：千円</t>
    </r>
    <rPh sb="24" eb="26">
      <t>ヒビ</t>
    </rPh>
    <rPh sb="26" eb="28">
      <t>カイソウ</t>
    </rPh>
    <rPh sb="28" eb="29">
      <t>フク</t>
    </rPh>
    <phoneticPr fontId="7"/>
  </si>
  <si>
    <t>トラッククレーン（ラチスジブ型25t吊及び油圧伸縮ジブ型80t以上）の運搬（現場内小運搬）</t>
    <rPh sb="14" eb="15">
      <t>ガタ</t>
    </rPh>
    <rPh sb="18" eb="19">
      <t>ツリ</t>
    </rPh>
    <rPh sb="19" eb="20">
      <t>オヨ</t>
    </rPh>
    <rPh sb="21" eb="23">
      <t>ユアツ</t>
    </rPh>
    <rPh sb="23" eb="25">
      <t>シンシュク</t>
    </rPh>
    <rPh sb="27" eb="28">
      <t>ガタ</t>
    </rPh>
    <rPh sb="31" eb="33">
      <t>イジョウ</t>
    </rPh>
    <rPh sb="35" eb="37">
      <t>ウンパン</t>
    </rPh>
    <rPh sb="38" eb="40">
      <t>ゲンバ</t>
    </rPh>
    <rPh sb="40" eb="41">
      <t>ナイ</t>
    </rPh>
    <rPh sb="41" eb="44">
      <t>ショウウンパン</t>
    </rPh>
    <phoneticPr fontId="2"/>
  </si>
  <si>
    <t>掘削及び積込機</t>
  </si>
  <si>
    <t>3)日々回送</t>
    <rPh sb="2" eb="4">
      <t>ヒビ</t>
    </rPh>
    <rPh sb="4" eb="6">
      <t>カイソウ</t>
    </rPh>
    <phoneticPr fontId="10"/>
  </si>
  <si>
    <t>　による運搬</t>
    <rPh sb="4" eb="6">
      <t>ウンパン</t>
    </rPh>
    <phoneticPr fontId="3"/>
  </si>
  <si>
    <t>4)現場内小運搬</t>
    <rPh sb="2" eb="4">
      <t>ゲンバ</t>
    </rPh>
    <rPh sb="4" eb="5">
      <t>ナイ</t>
    </rPh>
    <rPh sb="5" eb="6">
      <t>ショウ</t>
    </rPh>
    <rPh sb="6" eb="8">
      <t>ウンパン</t>
    </rPh>
    <phoneticPr fontId="10"/>
  </si>
  <si>
    <t>5)海上輸送</t>
    <rPh sb="2" eb="4">
      <t>カイジョウ</t>
    </rPh>
    <rPh sb="4" eb="6">
      <t>ユソウ</t>
    </rPh>
    <phoneticPr fontId="10"/>
  </si>
  <si>
    <t>6)合計金額</t>
    <rPh sb="4" eb="6">
      <t>キンガク</t>
    </rPh>
    <phoneticPr fontId="3"/>
  </si>
  <si>
    <t>重建設機械（重建設機械を含む）の分解・組立及び輸送</t>
    <rPh sb="0" eb="1">
      <t>ジュウ</t>
    </rPh>
    <rPh sb="1" eb="3">
      <t>ケンセツ</t>
    </rPh>
    <rPh sb="3" eb="5">
      <t>キカイ</t>
    </rPh>
    <rPh sb="6" eb="11">
      <t>ジュウケンセツキカイ</t>
    </rPh>
    <rPh sb="12" eb="13">
      <t>フク</t>
    </rPh>
    <rPh sb="16" eb="18">
      <t>ブンカイ</t>
    </rPh>
    <rPh sb="19" eb="21">
      <t>クミタテ</t>
    </rPh>
    <rPh sb="21" eb="22">
      <t>オヨ</t>
    </rPh>
    <rPh sb="23" eb="25">
      <t>ユソウ</t>
    </rPh>
    <phoneticPr fontId="3"/>
  </si>
  <si>
    <r>
      <rPr>
        <b/>
        <u/>
        <sz val="9"/>
        <rFont val="ＭＳ Ｐゴシック"/>
        <family val="3"/>
        <charset val="128"/>
      </rPr>
      <t>建設機械の所在状況</t>
    </r>
    <r>
      <rPr>
        <sz val="9"/>
        <rFont val="ＭＳ Ｐゴシック"/>
        <family val="3"/>
        <charset val="128"/>
      </rPr>
      <t>（建設機械の在場が工事施工場所と異なる他県である等</t>
    </r>
    <r>
      <rPr>
        <b/>
        <u/>
        <sz val="9"/>
        <rFont val="ＭＳ Ｐゴシック"/>
        <family val="3"/>
        <charset val="128"/>
      </rPr>
      <t>）により発生した</t>
    </r>
    <r>
      <rPr>
        <sz val="9"/>
        <rFont val="ＭＳ Ｐゴシック"/>
        <family val="3"/>
        <charset val="128"/>
      </rPr>
      <t>建設機械の貨物車による運搬</t>
    </r>
    <rPh sb="0" eb="2">
      <t>ケンセツ</t>
    </rPh>
    <rPh sb="2" eb="4">
      <t>キカイ</t>
    </rPh>
    <rPh sb="5" eb="7">
      <t>ショザイ</t>
    </rPh>
    <rPh sb="7" eb="9">
      <t>ジョウキョウ</t>
    </rPh>
    <rPh sb="10" eb="12">
      <t>ケンセツ</t>
    </rPh>
    <rPh sb="12" eb="14">
      <t>キカイ</t>
    </rPh>
    <rPh sb="15" eb="16">
      <t>ザイ</t>
    </rPh>
    <rPh sb="16" eb="17">
      <t>バ</t>
    </rPh>
    <rPh sb="18" eb="20">
      <t>コウジ</t>
    </rPh>
    <rPh sb="20" eb="22">
      <t>セコウ</t>
    </rPh>
    <rPh sb="22" eb="24">
      <t>バショ</t>
    </rPh>
    <rPh sb="25" eb="26">
      <t>コト</t>
    </rPh>
    <rPh sb="28" eb="30">
      <t>タケン</t>
    </rPh>
    <rPh sb="33" eb="34">
      <t>ナド</t>
    </rPh>
    <rPh sb="38" eb="40">
      <t>ハッセイ</t>
    </rPh>
    <rPh sb="42" eb="44">
      <t>ケンセツ</t>
    </rPh>
    <rPh sb="44" eb="46">
      <t>キカイ</t>
    </rPh>
    <rPh sb="47" eb="50">
      <t>カモツシャ</t>
    </rPh>
    <rPh sb="53" eb="55">
      <t>ウンパン</t>
    </rPh>
    <phoneticPr fontId="3"/>
  </si>
  <si>
    <r>
      <rPr>
        <b/>
        <u/>
        <sz val="9"/>
        <rFont val="ＭＳ Ｐゴシック"/>
        <family val="3"/>
        <charset val="128"/>
      </rPr>
      <t>建設現場及び建設機械置場の特殊な状況で発生した</t>
    </r>
    <r>
      <rPr>
        <sz val="9"/>
        <rFont val="ＭＳ Ｐゴシック"/>
        <family val="3"/>
        <charset val="128"/>
      </rPr>
      <t>建設機械等の輸送（日々回送）</t>
    </r>
    <rPh sb="0" eb="2">
      <t>ケンセツ</t>
    </rPh>
    <rPh sb="2" eb="4">
      <t>ゲンバ</t>
    </rPh>
    <rPh sb="4" eb="5">
      <t>オヨ</t>
    </rPh>
    <rPh sb="6" eb="8">
      <t>ケンセツ</t>
    </rPh>
    <rPh sb="8" eb="10">
      <t>キカイ</t>
    </rPh>
    <rPh sb="10" eb="12">
      <t>オキバ</t>
    </rPh>
    <rPh sb="13" eb="15">
      <t>トクシュ</t>
    </rPh>
    <rPh sb="16" eb="18">
      <t>ジョウキョウ</t>
    </rPh>
    <rPh sb="19" eb="21">
      <t>ハッセイ</t>
    </rPh>
    <rPh sb="23" eb="25">
      <t>ケンセツ</t>
    </rPh>
    <rPh sb="25" eb="27">
      <t>キカイ</t>
    </rPh>
    <rPh sb="27" eb="28">
      <t>ナド</t>
    </rPh>
    <rPh sb="29" eb="31">
      <t>ユソウ</t>
    </rPh>
    <rPh sb="32" eb="34">
      <t>ヒビ</t>
    </rPh>
    <rPh sb="34" eb="36">
      <t>カイソウ</t>
    </rPh>
    <phoneticPr fontId="3"/>
  </si>
  <si>
    <r>
      <t xml:space="preserve">項目
</t>
    </r>
    <r>
      <rPr>
        <sz val="8"/>
        <rFont val="ＭＳ Ｐゴシック"/>
        <family val="3"/>
        <charset val="128"/>
      </rPr>
      <t>注）ウインドウ枠の固定の設定を直すには
【確定・移動】ボタンを押下してください。</t>
    </r>
    <rPh sb="0" eb="2">
      <t>コウモク</t>
    </rPh>
    <rPh sb="4" eb="5">
      <t>チュウ</t>
    </rPh>
    <rPh sb="11" eb="12">
      <t>ワク</t>
    </rPh>
    <rPh sb="13" eb="15">
      <t>コテイ</t>
    </rPh>
    <rPh sb="16" eb="18">
      <t>セッテイ</t>
    </rPh>
    <rPh sb="19" eb="20">
      <t>ナオ</t>
    </rPh>
    <rPh sb="25" eb="27">
      <t>カクテイ</t>
    </rPh>
    <rPh sb="28" eb="30">
      <t>イドウ</t>
    </rPh>
    <rPh sb="35" eb="37">
      <t>オウカ</t>
    </rPh>
    <phoneticPr fontId="3"/>
  </si>
  <si>
    <t>トラッククレーン（ラチスジブ型25t吊および油圧伸縮ジブ型80ｔ以上）の自走による運搬</t>
    <rPh sb="14" eb="15">
      <t>ガタ</t>
    </rPh>
    <rPh sb="18" eb="19">
      <t>ツリ</t>
    </rPh>
    <rPh sb="36" eb="38">
      <t>ジソウ</t>
    </rPh>
    <rPh sb="41" eb="43">
      <t>ウンパン</t>
    </rPh>
    <phoneticPr fontId="3"/>
  </si>
  <si>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9">
      <t>シヨウリョウ</t>
    </rPh>
    <rPh sb="10" eb="11">
      <t>ヨウ</t>
    </rPh>
    <rPh sb="13" eb="14">
      <t>ヒ</t>
    </rPh>
    <rPh sb="14" eb="15">
      <t>ヨウ</t>
    </rPh>
    <rPh sb="15" eb="16">
      <t>オヨ</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3"/>
  </si>
  <si>
    <t>パケット容量0.8ｍ3</t>
    <rPh sb="4" eb="6">
      <t>ヨウリョウ</t>
    </rPh>
    <phoneticPr fontId="3"/>
  </si>
  <si>
    <t>令和2年度　労災保険料率表【建設事業】（出典元：厚生労働省）</t>
    <rPh sb="0" eb="2">
      <t>レイワ</t>
    </rPh>
    <rPh sb="3" eb="5">
      <t>ネンド</t>
    </rPh>
    <rPh sb="5" eb="7">
      <t>ヘイネンド</t>
    </rPh>
    <rPh sb="6" eb="8">
      <t>ロウサイ</t>
    </rPh>
    <rPh sb="8" eb="10">
      <t>ホケン</t>
    </rPh>
    <rPh sb="10" eb="11">
      <t>リョウ</t>
    </rPh>
    <rPh sb="11" eb="12">
      <t>リツ</t>
    </rPh>
    <rPh sb="12" eb="13">
      <t>ヒョウ</t>
    </rPh>
    <rPh sb="14" eb="16">
      <t>ケンセツ</t>
    </rPh>
    <rPh sb="16" eb="18">
      <t>ジギョウ</t>
    </rPh>
    <rPh sb="20" eb="22">
      <t>シュッテン</t>
    </rPh>
    <rPh sb="22" eb="23">
      <t>モト</t>
    </rPh>
    <rPh sb="24" eb="26">
      <t>コウセイ</t>
    </rPh>
    <rPh sb="26" eb="28">
      <t>ロウドウ</t>
    </rPh>
    <rPh sb="28" eb="29">
      <t>ショウ</t>
    </rPh>
    <phoneticPr fontId="3"/>
  </si>
  <si>
    <t>令和2年度　雇用保険料率（出典元：厚生労働省）</t>
    <rPh sb="0" eb="2">
      <t>レイワ</t>
    </rPh>
    <rPh sb="3" eb="5">
      <t>ネンド</t>
    </rPh>
    <rPh sb="6" eb="8">
      <t>コヨウ</t>
    </rPh>
    <rPh sb="8" eb="11">
      <t>ホケンリョウ</t>
    </rPh>
    <rPh sb="11" eb="12">
      <t>リツ</t>
    </rPh>
    <rPh sb="13" eb="15">
      <t>シュッテン</t>
    </rPh>
    <rPh sb="15" eb="16">
      <t>モト</t>
    </rPh>
    <rPh sb="17" eb="19">
      <t>コウセイ</t>
    </rPh>
    <rPh sb="19" eb="22">
      <t>ロウドウショウ</t>
    </rPh>
    <phoneticPr fontId="4"/>
  </si>
  <si>
    <t>25_感染対策</t>
    <phoneticPr fontId="3"/>
  </si>
  <si>
    <t>26_夜間照明費</t>
    <phoneticPr fontId="3"/>
  </si>
  <si>
    <t>27_施工地域</t>
    <phoneticPr fontId="3"/>
  </si>
  <si>
    <t>28_施工形態</t>
    <phoneticPr fontId="3"/>
  </si>
  <si>
    <t>ツ</t>
    <phoneticPr fontId="3"/>
  </si>
  <si>
    <t>元請者共用
発注者・</t>
    <rPh sb="6" eb="9">
      <t>ハッチュウシャ</t>
    </rPh>
    <phoneticPr fontId="3"/>
  </si>
  <si>
    <t>G</t>
    <phoneticPr fontId="3"/>
  </si>
  <si>
    <t>5)海上輸送</t>
    <rPh sb="2" eb="4">
      <t>カイジョウ</t>
    </rPh>
    <rPh sb="4" eb="6">
      <t>ユソウ</t>
    </rPh>
    <phoneticPr fontId="3"/>
  </si>
  <si>
    <r>
      <rPr>
        <b/>
        <u/>
        <sz val="9"/>
        <rFont val="ＭＳ Ｐゴシック"/>
        <family val="3"/>
        <charset val="128"/>
      </rPr>
      <t>建設機械の所在状況</t>
    </r>
    <r>
      <rPr>
        <sz val="9"/>
        <rFont val="ＭＳ Ｐゴシック"/>
        <family val="3"/>
        <charset val="128"/>
      </rPr>
      <t>（建設機械の在場が工事施工場所と異なる他県である等）</t>
    </r>
    <r>
      <rPr>
        <b/>
        <u/>
        <sz val="9"/>
        <rFont val="ＭＳ Ｐゴシック"/>
        <family val="3"/>
        <charset val="128"/>
      </rPr>
      <t>により発生した</t>
    </r>
    <r>
      <rPr>
        <sz val="9"/>
        <rFont val="ＭＳ Ｐゴシック"/>
        <family val="3"/>
        <charset val="128"/>
      </rPr>
      <t>質量20t未満の建設機械の貨物車による運搬</t>
    </r>
    <rPh sb="0" eb="2">
      <t>ケンセツ</t>
    </rPh>
    <rPh sb="2" eb="4">
      <t>キカイ</t>
    </rPh>
    <rPh sb="5" eb="7">
      <t>ショザイ</t>
    </rPh>
    <rPh sb="7" eb="9">
      <t>ジョウキョウ</t>
    </rPh>
    <rPh sb="10" eb="12">
      <t>ケンセツ</t>
    </rPh>
    <rPh sb="12" eb="14">
      <t>キカイ</t>
    </rPh>
    <rPh sb="15" eb="16">
      <t>ザイ</t>
    </rPh>
    <rPh sb="16" eb="17">
      <t>バ</t>
    </rPh>
    <rPh sb="18" eb="20">
      <t>コウジ</t>
    </rPh>
    <rPh sb="20" eb="22">
      <t>セコウ</t>
    </rPh>
    <rPh sb="22" eb="24">
      <t>バショ</t>
    </rPh>
    <rPh sb="25" eb="26">
      <t>コト</t>
    </rPh>
    <rPh sb="28" eb="30">
      <t>タケン</t>
    </rPh>
    <rPh sb="33" eb="34">
      <t>ナド</t>
    </rPh>
    <rPh sb="38" eb="40">
      <t>ハッセイ</t>
    </rPh>
    <rPh sb="42" eb="44">
      <t>シツリョウ</t>
    </rPh>
    <rPh sb="47" eb="49">
      <t>ミマン</t>
    </rPh>
    <rPh sb="50" eb="52">
      <t>ケンセツ</t>
    </rPh>
    <rPh sb="52" eb="54">
      <t>キカイ</t>
    </rPh>
    <rPh sb="55" eb="58">
      <t>カモツシャ</t>
    </rPh>
    <rPh sb="61" eb="63">
      <t>ウンパン</t>
    </rPh>
    <phoneticPr fontId="3"/>
  </si>
  <si>
    <r>
      <t>特に共通仮設費における</t>
    </r>
    <r>
      <rPr>
        <b/>
        <sz val="11"/>
        <rFont val="ＭＳ Ｐゴシック"/>
        <family val="3"/>
        <charset val="128"/>
      </rPr>
      <t>安全費、現場環境改善費、技術管理費</t>
    </r>
    <r>
      <rPr>
        <sz val="11"/>
        <rFont val="ＭＳ Ｐ明朝"/>
        <family val="1"/>
        <charset val="128"/>
      </rPr>
      <t>及び現場管理費における</t>
    </r>
    <r>
      <rPr>
        <b/>
        <sz val="11"/>
        <rFont val="ＭＳ Ｐゴシック"/>
        <family val="3"/>
        <charset val="128"/>
      </rPr>
      <t>安全訓練</t>
    </r>
    <rPh sb="15" eb="17">
      <t>ゲンバ</t>
    </rPh>
    <rPh sb="17" eb="19">
      <t>カンキョウ</t>
    </rPh>
    <rPh sb="19" eb="21">
      <t>カイゼン</t>
    </rPh>
    <rPh sb="21" eb="22">
      <t>ヒ</t>
    </rPh>
    <phoneticPr fontId="3"/>
  </si>
  <si>
    <r>
      <t>A-1　夜間工事その他、照明が必要な作業を
　　　 行う場合における照明に要した費用
　　「ニ 安全費」のうち、</t>
    </r>
    <r>
      <rPr>
        <sz val="11"/>
        <color rgb="FFFF0000"/>
        <rFont val="ＭＳ Ｐゴシック"/>
        <family val="3"/>
        <charset val="128"/>
      </rPr>
      <t>夜間工事以外</t>
    </r>
    <r>
      <rPr>
        <sz val="11"/>
        <rFont val="ＭＳ Ｐゴシック"/>
        <family val="3"/>
        <charset val="128"/>
      </rPr>
      <t>で照明が
　　必要な作業を行う場合における照明に要した
　　費用</t>
    </r>
    <rPh sb="4" eb="6">
      <t>ヤカン</t>
    </rPh>
    <rPh sb="6" eb="8">
      <t>コウジ</t>
    </rPh>
    <rPh sb="10" eb="11">
      <t>タ</t>
    </rPh>
    <rPh sb="12" eb="14">
      <t>ショウメイ</t>
    </rPh>
    <rPh sb="15" eb="17">
      <t>ヒツヨウ</t>
    </rPh>
    <rPh sb="18" eb="20">
      <t>サギョウ</t>
    </rPh>
    <rPh sb="26" eb="27">
      <t>オコナ</t>
    </rPh>
    <rPh sb="28" eb="30">
      <t>バアイ</t>
    </rPh>
    <rPh sb="34" eb="36">
      <t>ショウメイ</t>
    </rPh>
    <rPh sb="37" eb="38">
      <t>ヨウ</t>
    </rPh>
    <rPh sb="40" eb="42">
      <t>ヒヨウ</t>
    </rPh>
    <rPh sb="60" eb="62">
      <t>イガイ</t>
    </rPh>
    <phoneticPr fontId="2"/>
  </si>
  <si>
    <r>
      <t>A-2　夜間工事その他、照明が必要な作業を
　　　 行う場合における照明に要した費用
　　「ニ 安全費」のうち、</t>
    </r>
    <r>
      <rPr>
        <sz val="11"/>
        <color rgb="FFFF0000"/>
        <rFont val="ＭＳ Ｐゴシック"/>
        <family val="3"/>
        <charset val="128"/>
      </rPr>
      <t>夜間工事</t>
    </r>
    <r>
      <rPr>
        <sz val="11"/>
        <rFont val="ＭＳ Ｐゴシック"/>
        <family val="3"/>
        <charset val="128"/>
      </rPr>
      <t>で照明が
　　必要な作業を行う場合における照明に要した
　　費用</t>
    </r>
    <rPh sb="4" eb="6">
      <t>ヤカン</t>
    </rPh>
    <rPh sb="6" eb="8">
      <t>コウジ</t>
    </rPh>
    <rPh sb="10" eb="11">
      <t>タ</t>
    </rPh>
    <rPh sb="12" eb="14">
      <t>ショウメイ</t>
    </rPh>
    <rPh sb="15" eb="17">
      <t>ヒツヨウ</t>
    </rPh>
    <rPh sb="18" eb="20">
      <t>サギョウ</t>
    </rPh>
    <rPh sb="26" eb="27">
      <t>オコナ</t>
    </rPh>
    <rPh sb="28" eb="30">
      <t>バアイ</t>
    </rPh>
    <rPh sb="34" eb="36">
      <t>ショウメイ</t>
    </rPh>
    <rPh sb="37" eb="38">
      <t>ヨウ</t>
    </rPh>
    <rPh sb="40" eb="42">
      <t>ヒヨウ</t>
    </rPh>
    <phoneticPr fontId="2"/>
  </si>
  <si>
    <t>RepoBox</t>
    <phoneticPr fontId="3"/>
  </si>
  <si>
    <r>
      <t>【必須提出】</t>
    </r>
    <r>
      <rPr>
        <sz val="10"/>
        <rFont val="ＭＳ Ｐ明朝"/>
        <family val="1"/>
        <charset val="128"/>
      </rPr>
      <t xml:space="preserve">
データがRepoBoxにアップロードされているか確認する</t>
    </r>
    <rPh sb="1" eb="3">
      <t>ヒッス</t>
    </rPh>
    <rPh sb="3" eb="5">
      <t>テイシュツ</t>
    </rPh>
    <rPh sb="31" eb="33">
      <t>カクニン</t>
    </rPh>
    <phoneticPr fontId="3"/>
  </si>
  <si>
    <r>
      <t>【工事一時中止が発生した場合のみ提出】</t>
    </r>
    <r>
      <rPr>
        <sz val="10"/>
        <rFont val="ＭＳ Ｐ明朝"/>
        <family val="1"/>
        <charset val="128"/>
      </rPr>
      <t xml:space="preserve">
データがRepoBoxにアップロードされているか確認する</t>
    </r>
    <rPh sb="1" eb="3">
      <t>コウジ</t>
    </rPh>
    <rPh sb="3" eb="5">
      <t>イチジ</t>
    </rPh>
    <rPh sb="5" eb="7">
      <t>チュウシ</t>
    </rPh>
    <rPh sb="8" eb="10">
      <t>ハッセイ</t>
    </rPh>
    <rPh sb="12" eb="14">
      <t>バアイ</t>
    </rPh>
    <rPh sb="16" eb="18">
      <t>テイシュツ</t>
    </rPh>
    <rPh sb="44" eb="46">
      <t>カクニン</t>
    </rPh>
    <phoneticPr fontId="3"/>
  </si>
  <si>
    <r>
      <t xml:space="preserve">【必須提出】
</t>
    </r>
    <r>
      <rPr>
        <sz val="10"/>
        <rFont val="ＭＳ Ｐ明朝"/>
        <family val="1"/>
        <charset val="128"/>
      </rPr>
      <t>※下請がない場合は提出不要
データがRepoBoxにアップロードされているか確認する</t>
    </r>
    <rPh sb="1" eb="3">
      <t>ヒッス</t>
    </rPh>
    <rPh sb="3" eb="5">
      <t>テイシュツ</t>
    </rPh>
    <rPh sb="8" eb="10">
      <t>シタウケ</t>
    </rPh>
    <rPh sb="13" eb="15">
      <t>バアイ</t>
    </rPh>
    <rPh sb="16" eb="18">
      <t>テイシュツ</t>
    </rPh>
    <rPh sb="18" eb="20">
      <t>フヨウ</t>
    </rPh>
    <rPh sb="45" eb="47">
      <t>カクニン</t>
    </rPh>
    <phoneticPr fontId="3"/>
  </si>
  <si>
    <t>ファイル名
（配布時のﾌｧｲﾙ名）</t>
    <rPh sb="4" eb="5">
      <t>メイ</t>
    </rPh>
    <rPh sb="7" eb="9">
      <t>ハイフ</t>
    </rPh>
    <rPh sb="9" eb="10">
      <t>ジ</t>
    </rPh>
    <rPh sb="15" eb="16">
      <t>メイ</t>
    </rPh>
    <phoneticPr fontId="3"/>
  </si>
  <si>
    <t>提出物の名称
(配布時のファイル名)</t>
    <rPh sb="0" eb="2">
      <t>テイシュツ</t>
    </rPh>
    <rPh sb="2" eb="3">
      <t>ブツ</t>
    </rPh>
    <rPh sb="4" eb="6">
      <t>メイショウ</t>
    </rPh>
    <rPh sb="8" eb="10">
      <t>ハイフ</t>
    </rPh>
    <rPh sb="10" eb="11">
      <t>ジ</t>
    </rPh>
    <rPh sb="16" eb="17">
      <t>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</si>
</sst>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
    <numFmt numFmtId="177" formatCode="0.0"/>
    <numFmt numFmtId="178" formatCode="00"/>
    <numFmt numFmtId="179" formatCode="#,##0.0;[Red]\-#,##0.0"/>
    <numFmt numFmtId="180" formatCode="0.0_ "/>
    <numFmt numFmtId="181" formatCode="#,##0.0"/>
    <numFmt numFmtId="182" formatCode="#,##0_ "/>
    <numFmt numFmtId="183" formatCode="0.00_ "/>
    <numFmt numFmtId="184" formatCode="00000"/>
    <numFmt numFmtId="185" formatCode="#,##0&quot;)&quot;"/>
    <numFmt numFmtId="186" formatCode="#,##0&quot;‰&quot;"/>
    <numFmt numFmtId="187" formatCode="#,##0.0&quot;‰&quot;"/>
    <numFmt numFmtId="188" formatCode="0.000%"/>
    <numFmt numFmtId="189" formatCode="#,##0&quot;）&quot;"/>
    <numFmt numFmtId="190" formatCode="0.0%"/>
    <numFmt numFmtId="191" formatCode="0_ "/>
    <numFmt numFmtId="192" formatCode="0&quot;年&quot;"/>
  </numFmts>
  <fonts count="125">
    <font>
      <sz val="11"/>
      <name val="ＭＳ Ｐゴシック"/>
      <family val="3"/>
      <charset val="128"/>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b/>
      <sz val="14"/>
      <name val="ＭＳ Ｐゴシック"/>
      <family val="3"/>
      <charset val="128"/>
    </font>
    <font>
      <sz val="11"/>
      <name val="ＭＳ Ｐ明朝"/>
      <family val="1"/>
      <charset val="128"/>
    </font>
    <font>
      <sz val="16"/>
      <name val="ＭＳ Ｐ明朝"/>
      <family val="1"/>
      <charset val="128"/>
    </font>
    <font>
      <sz val="13"/>
      <name val="ＭＳ Ｐ明朝"/>
      <family val="1"/>
      <charset val="128"/>
    </font>
    <font>
      <sz val="15"/>
      <name val="ＭＳ Ｐ明朝"/>
      <family val="1"/>
      <charset val="128"/>
    </font>
    <font>
      <sz val="10"/>
      <name val="明朝"/>
      <family val="1"/>
      <charset val="128"/>
    </font>
    <font>
      <b/>
      <sz val="12"/>
      <name val="ＭＳ Ｐゴシック"/>
      <family val="3"/>
      <charset val="128"/>
    </font>
    <font>
      <sz val="12"/>
      <name val="細明朝体"/>
      <family val="3"/>
      <charset val="128"/>
    </font>
    <font>
      <sz val="12"/>
      <name val="ＭＳ Ｐ明朝"/>
      <family val="1"/>
      <charset val="128"/>
    </font>
    <font>
      <sz val="14"/>
      <name val="ＭＳ Ｐ明朝"/>
      <family val="1"/>
      <charset val="128"/>
    </font>
    <font>
      <sz val="10"/>
      <name val="ＭＳ Ｐ明朝"/>
      <family val="1"/>
      <charset val="128"/>
    </font>
    <font>
      <b/>
      <sz val="10"/>
      <name val="ＭＳ Ｐ明朝"/>
      <family val="1"/>
      <charset val="128"/>
    </font>
    <font>
      <sz val="9"/>
      <name val="ＭＳ Ｐ明朝"/>
      <family val="1"/>
      <charset val="128"/>
    </font>
    <font>
      <sz val="14"/>
      <name val="細明朝体"/>
      <family val="3"/>
      <charset val="128"/>
    </font>
    <font>
      <sz val="14"/>
      <name val="ＭＳ Ｐゴシック"/>
      <family val="3"/>
      <charset val="128"/>
    </font>
    <font>
      <strike/>
      <sz val="11"/>
      <name val="ＭＳ Ｐ明朝"/>
      <family val="1"/>
      <charset val="128"/>
    </font>
    <font>
      <sz val="11"/>
      <name val="ＭＳ Ｐゴシック"/>
      <family val="3"/>
      <charset val="128"/>
    </font>
    <font>
      <sz val="11"/>
      <name val="ＭＳ ゴシック"/>
      <family val="3"/>
      <charset val="128"/>
    </font>
    <font>
      <sz val="12"/>
      <name val="ＭＳ ゴシック"/>
      <family val="3"/>
      <charset val="128"/>
    </font>
    <font>
      <u/>
      <sz val="16"/>
      <name val="ＭＳ 明朝"/>
      <family val="1"/>
      <charset val="128"/>
    </font>
    <font>
      <sz val="11"/>
      <name val="ＭＳ 明朝"/>
      <family val="1"/>
      <charset val="128"/>
    </font>
    <font>
      <sz val="16"/>
      <name val="ＭＳ 明朝"/>
      <family val="1"/>
      <charset val="128"/>
    </font>
    <font>
      <sz val="14"/>
      <name val="ＭＳ 明朝"/>
      <family val="1"/>
      <charset val="128"/>
    </font>
    <font>
      <sz val="9"/>
      <name val="ＭＳ 明朝"/>
      <family val="1"/>
      <charset val="128"/>
    </font>
    <font>
      <u/>
      <sz val="13"/>
      <name val="ＭＳ 明朝"/>
      <family val="1"/>
      <charset val="128"/>
    </font>
    <font>
      <sz val="13"/>
      <name val="ＭＳ 明朝"/>
      <family val="1"/>
      <charset val="128"/>
    </font>
    <font>
      <vertAlign val="superscript"/>
      <sz val="9"/>
      <name val="ＭＳ Ｐゴシック"/>
      <family val="3"/>
      <charset val="128"/>
    </font>
    <font>
      <b/>
      <u/>
      <sz val="9"/>
      <name val="ＭＳ Ｐゴシック"/>
      <family val="3"/>
      <charset val="128"/>
    </font>
    <font>
      <sz val="11"/>
      <color indexed="60"/>
      <name val="ＭＳ Ｐゴシック"/>
      <family val="3"/>
      <charset val="128"/>
    </font>
    <font>
      <sz val="11"/>
      <color indexed="10"/>
      <name val="ＭＳ Ｐゴシック"/>
      <family val="3"/>
      <charset val="128"/>
    </font>
    <font>
      <sz val="13"/>
      <name val="ＭＳ Ｐゴシック"/>
      <family val="3"/>
      <charset val="128"/>
    </font>
    <font>
      <sz val="11"/>
      <name val="ＭＳ Ｐゴシック"/>
      <family val="3"/>
      <charset val="128"/>
    </font>
    <font>
      <b/>
      <sz val="8"/>
      <name val="ＭＳ Ｐゴシック"/>
      <family val="3"/>
      <charset val="128"/>
    </font>
    <font>
      <sz val="9"/>
      <color indexed="10"/>
      <name val="ＭＳ Ｐゴシック"/>
      <family val="3"/>
      <charset val="128"/>
    </font>
    <font>
      <sz val="11"/>
      <color indexed="10"/>
      <name val="ＭＳ Ｐ明朝"/>
      <family val="1"/>
      <charset val="128"/>
    </font>
    <font>
      <sz val="11"/>
      <color indexed="17"/>
      <name val="ＭＳ Ｐ明朝"/>
      <family val="1"/>
      <charset val="128"/>
    </font>
    <font>
      <sz val="11"/>
      <color indexed="14"/>
      <name val="ＭＳ Ｐ明朝"/>
      <family val="1"/>
      <charset val="128"/>
    </font>
    <font>
      <sz val="11"/>
      <color indexed="12"/>
      <name val="ＭＳ Ｐ明朝"/>
      <family val="1"/>
      <charset val="128"/>
    </font>
    <font>
      <sz val="11"/>
      <color indexed="61"/>
      <name val="ＭＳ Ｐ明朝"/>
      <family val="1"/>
      <charset val="128"/>
    </font>
    <font>
      <sz val="10"/>
      <color indexed="10"/>
      <name val="ＭＳ Ｐ明朝"/>
      <family val="1"/>
      <charset val="128"/>
    </font>
    <font>
      <sz val="10"/>
      <color indexed="10"/>
      <name val="ＭＳ Ｐゴシック"/>
      <family val="3"/>
      <charset val="128"/>
    </font>
    <font>
      <sz val="10"/>
      <color indexed="12"/>
      <name val="ＭＳ Ｐゴシック"/>
      <family val="3"/>
      <charset val="128"/>
    </font>
    <font>
      <sz val="10"/>
      <color indexed="17"/>
      <name val="ＭＳ Ｐゴシック"/>
      <family val="3"/>
      <charset val="128"/>
    </font>
    <font>
      <b/>
      <sz val="9"/>
      <name val="ＭＳ Ｐ明朝"/>
      <family val="1"/>
      <charset val="128"/>
    </font>
    <font>
      <u/>
      <sz val="9"/>
      <name val="ＭＳ Ｐ明朝"/>
      <family val="1"/>
      <charset val="128"/>
    </font>
    <font>
      <b/>
      <sz val="14"/>
      <name val="ＭＳ Ｐ明朝"/>
      <family val="1"/>
      <charset val="128"/>
    </font>
    <font>
      <sz val="10"/>
      <color indexed="9"/>
      <name val="ＭＳ Ｐ明朝"/>
      <family val="1"/>
      <charset val="128"/>
    </font>
    <font>
      <sz val="10"/>
      <color indexed="9"/>
      <name val="ＭＳ Ｐゴシック"/>
      <family val="3"/>
      <charset val="128"/>
    </font>
    <font>
      <sz val="11"/>
      <color indexed="9"/>
      <name val="ＭＳ Ｐ明朝"/>
      <family val="1"/>
      <charset val="128"/>
    </font>
    <font>
      <b/>
      <sz val="13"/>
      <name val="ＭＳ Ｐゴシック"/>
      <family val="3"/>
      <charset val="128"/>
    </font>
    <font>
      <sz val="9"/>
      <color indexed="9"/>
      <name val="ＭＳ Ｐ明朝"/>
      <family val="1"/>
      <charset val="128"/>
    </font>
    <font>
      <sz val="11"/>
      <color indexed="12"/>
      <name val="ＭＳ Ｐゴシック"/>
      <family val="3"/>
      <charset val="128"/>
    </font>
    <font>
      <b/>
      <sz val="15"/>
      <name val="ＭＳ ゴシック"/>
      <family val="3"/>
      <charset val="128"/>
    </font>
    <font>
      <sz val="9"/>
      <color indexed="10"/>
      <name val="ＭＳ ゴシック"/>
      <family val="3"/>
      <charset val="128"/>
    </font>
    <font>
      <sz val="9"/>
      <color indexed="12"/>
      <name val="ＭＳ ゴシック"/>
      <family val="3"/>
      <charset val="128"/>
    </font>
    <font>
      <b/>
      <sz val="11"/>
      <color indexed="10"/>
      <name val="ＭＳ Ｐゴシック"/>
      <family val="3"/>
      <charset val="128"/>
    </font>
    <font>
      <sz val="11"/>
      <color indexed="53"/>
      <name val="ＭＳ Ｐ明朝"/>
      <family val="1"/>
      <charset val="128"/>
    </font>
    <font>
      <sz val="10"/>
      <color indexed="53"/>
      <name val="ＭＳ Ｐゴシック"/>
      <family val="3"/>
      <charset val="128"/>
    </font>
    <font>
      <sz val="10"/>
      <color indexed="53"/>
      <name val="ＭＳ Ｐ明朝"/>
      <family val="1"/>
      <charset val="128"/>
    </font>
    <font>
      <sz val="11"/>
      <color indexed="15"/>
      <name val="ＭＳ Ｐ明朝"/>
      <family val="1"/>
      <charset val="128"/>
    </font>
    <font>
      <sz val="10"/>
      <color indexed="15"/>
      <name val="ＭＳ Ｐゴシック"/>
      <family val="3"/>
      <charset val="128"/>
    </font>
    <font>
      <sz val="10"/>
      <color indexed="13"/>
      <name val="ＭＳ Ｐゴシック"/>
      <family val="3"/>
      <charset val="128"/>
    </font>
    <font>
      <sz val="10"/>
      <color indexed="61"/>
      <name val="ＭＳ Ｐゴシック"/>
      <family val="3"/>
      <charset val="128"/>
    </font>
    <font>
      <sz val="10"/>
      <color indexed="11"/>
      <name val="ＭＳ Ｐゴシック"/>
      <family val="3"/>
      <charset val="128"/>
    </font>
    <font>
      <sz val="10"/>
      <color indexed="47"/>
      <name val="ＭＳ Ｐゴシック"/>
      <family val="3"/>
      <charset val="128"/>
    </font>
    <font>
      <vertAlign val="superscript"/>
      <sz val="10"/>
      <name val="ＭＳ Ｐゴシック"/>
      <family val="3"/>
      <charset val="128"/>
    </font>
    <font>
      <sz val="10"/>
      <color indexed="20"/>
      <name val="ＭＳ Ｐゴシック"/>
      <family val="3"/>
      <charset val="128"/>
    </font>
    <font>
      <sz val="11"/>
      <color indexed="53"/>
      <name val="ＭＳ Ｐゴシック"/>
      <family val="3"/>
      <charset val="128"/>
    </font>
    <font>
      <sz val="11"/>
      <color indexed="13"/>
      <name val="ＭＳ Ｐゴシック"/>
      <family val="3"/>
      <charset val="128"/>
    </font>
    <font>
      <sz val="11"/>
      <color indexed="11"/>
      <name val="ＭＳ Ｐゴシック"/>
      <family val="3"/>
      <charset val="128"/>
    </font>
    <font>
      <sz val="11"/>
      <color indexed="61"/>
      <name val="ＭＳ Ｐゴシック"/>
      <family val="3"/>
      <charset val="128"/>
    </font>
    <font>
      <sz val="11"/>
      <color indexed="15"/>
      <name val="ＭＳ Ｐゴシック"/>
      <family val="3"/>
      <charset val="128"/>
    </font>
    <font>
      <sz val="10"/>
      <color indexed="15"/>
      <name val="ＭＳ Ｐ明朝"/>
      <family val="1"/>
      <charset val="128"/>
    </font>
    <font>
      <b/>
      <sz val="12"/>
      <name val="ＭＳ ゴシック"/>
      <family val="3"/>
      <charset val="128"/>
    </font>
    <font>
      <sz val="9"/>
      <color indexed="17"/>
      <name val="ＭＳ Ｐゴシック"/>
      <family val="3"/>
      <charset val="128"/>
    </font>
    <font>
      <sz val="9"/>
      <color indexed="20"/>
      <name val="ＭＳ Ｐゴシック"/>
      <family val="3"/>
      <charset val="128"/>
    </font>
    <font>
      <sz val="11"/>
      <color indexed="57"/>
      <name val="ＭＳ Ｐゴシック"/>
      <family val="3"/>
      <charset val="128"/>
    </font>
    <font>
      <sz val="10"/>
      <color indexed="57"/>
      <name val="ＭＳ Ｐゴシック"/>
      <family val="3"/>
      <charset val="128"/>
    </font>
    <font>
      <sz val="11"/>
      <color indexed="14"/>
      <name val="ＭＳ Ｐゴシック"/>
      <family val="3"/>
      <charset val="128"/>
    </font>
    <font>
      <u/>
      <sz val="11"/>
      <name val="ＭＳ Ｐ明朝"/>
      <family val="1"/>
      <charset val="128"/>
    </font>
    <font>
      <sz val="11"/>
      <color indexed="13"/>
      <name val="ＭＳ Ｐ明朝"/>
      <family val="1"/>
      <charset val="128"/>
    </font>
    <font>
      <sz val="12"/>
      <color indexed="12"/>
      <name val="ＭＳ Ｐ明朝"/>
      <family val="1"/>
      <charset val="128"/>
    </font>
    <font>
      <sz val="10"/>
      <color indexed="14"/>
      <name val="ＭＳ Ｐ明朝"/>
      <family val="1"/>
      <charset val="128"/>
    </font>
    <font>
      <sz val="8"/>
      <color indexed="10"/>
      <name val="ＭＳ Ｐゴシック"/>
      <family val="3"/>
      <charset val="128"/>
    </font>
    <font>
      <sz val="7"/>
      <color indexed="53"/>
      <name val="ＭＳ Ｐゴシック"/>
      <family val="3"/>
      <charset val="128"/>
    </font>
    <font>
      <sz val="7"/>
      <color indexed="10"/>
      <name val="ＭＳ Ｐゴシック"/>
      <family val="3"/>
      <charset val="128"/>
    </font>
    <font>
      <sz val="7"/>
      <color indexed="12"/>
      <name val="ＭＳ Ｐゴシック"/>
      <family val="3"/>
      <charset val="128"/>
    </font>
    <font>
      <sz val="7"/>
      <color indexed="13"/>
      <name val="ＭＳ Ｐゴシック"/>
      <family val="3"/>
      <charset val="128"/>
    </font>
    <font>
      <sz val="7"/>
      <color indexed="17"/>
      <name val="ＭＳ Ｐゴシック"/>
      <family val="3"/>
      <charset val="128"/>
    </font>
    <font>
      <sz val="7"/>
      <color indexed="47"/>
      <name val="ＭＳ Ｐゴシック"/>
      <family val="3"/>
      <charset val="128"/>
    </font>
    <font>
      <sz val="11"/>
      <color indexed="14"/>
      <name val="ＭＳ 明朝"/>
      <family val="1"/>
      <charset val="128"/>
    </font>
    <font>
      <b/>
      <sz val="9"/>
      <color indexed="10"/>
      <name val="ＭＳ Ｐゴシック"/>
      <family val="3"/>
      <charset val="128"/>
    </font>
    <font>
      <b/>
      <sz val="11"/>
      <name val="ＭＳ ゴシック"/>
      <family val="3"/>
      <charset val="128"/>
    </font>
    <font>
      <sz val="11"/>
      <color rgb="FF000000"/>
      <name val="ＭＳ Ｐゴシック"/>
      <family val="3"/>
      <charset val="128"/>
    </font>
    <font>
      <sz val="10"/>
      <color rgb="FFFF0000"/>
      <name val="ＭＳ Ｐゴシック"/>
      <family val="3"/>
      <charset val="128"/>
    </font>
    <font>
      <sz val="9"/>
      <color rgb="FFFF0000"/>
      <name val="ＭＳ Ｐゴシック"/>
      <family val="3"/>
      <charset val="128"/>
    </font>
    <font>
      <sz val="11"/>
      <color theme="1"/>
      <name val="ＭＳ Ｐゴシック"/>
      <family val="3"/>
      <charset val="128"/>
    </font>
    <font>
      <strike/>
      <sz val="10"/>
      <color rgb="FFFF0000"/>
      <name val="ＭＳ Ｐゴシック"/>
      <family val="3"/>
      <charset val="128"/>
    </font>
    <font>
      <strike/>
      <sz val="11"/>
      <color rgb="FFFF0000"/>
      <name val="ＭＳ Ｐゴシック"/>
      <family val="3"/>
      <charset val="128"/>
    </font>
    <font>
      <sz val="8"/>
      <color rgb="FFFF0000"/>
      <name val="ＭＳ Ｐゴシック"/>
      <family val="3"/>
      <charset val="128"/>
    </font>
    <font>
      <strike/>
      <sz val="8"/>
      <color rgb="FFFF0000"/>
      <name val="ＭＳ Ｐゴシック"/>
      <family val="3"/>
      <charset val="128"/>
    </font>
    <font>
      <sz val="10"/>
      <name val="ＭＳ ゴシック"/>
      <family val="3"/>
      <charset val="128"/>
    </font>
    <font>
      <sz val="9"/>
      <color theme="0"/>
      <name val="ＭＳ Ｐ明朝"/>
      <family val="1"/>
      <charset val="128"/>
    </font>
    <font>
      <strike/>
      <sz val="11"/>
      <name val="ＭＳ Ｐゴシック"/>
      <family val="3"/>
      <charset val="128"/>
    </font>
    <font>
      <strike/>
      <sz val="10"/>
      <name val="ＭＳ Ｐゴシック"/>
      <family val="3"/>
      <charset val="128"/>
    </font>
    <font>
      <sz val="11"/>
      <color rgb="FFFF0000"/>
      <name val="ＭＳ Ｐゴシック"/>
      <family val="3"/>
      <charset val="128"/>
    </font>
    <font>
      <sz val="10"/>
      <color theme="1"/>
      <name val="ＭＳ Ｐゴシック"/>
      <family val="3"/>
      <charset val="128"/>
    </font>
    <font>
      <sz val="9"/>
      <color indexed="9"/>
      <name val="ＭＳ Ｐゴシック"/>
      <family val="3"/>
      <charset val="128"/>
    </font>
    <font>
      <b/>
      <sz val="10"/>
      <color rgb="FFFF0000"/>
      <name val="ＭＳ Ｐゴシック"/>
      <family val="3"/>
      <charset val="128"/>
    </font>
    <font>
      <sz val="11"/>
      <color theme="0"/>
      <name val="ＭＳ Ｐゴシック"/>
      <family val="3"/>
      <charset val="128"/>
    </font>
  </fonts>
  <fills count="1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8"/>
        <bgColor indexed="64"/>
      </patternFill>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26"/>
        <bgColor indexed="64"/>
      </patternFill>
    </fill>
    <fill>
      <patternFill patternType="solid">
        <fgColor rgb="FFCCFFFF"/>
        <bgColor indexed="64"/>
      </patternFill>
    </fill>
    <fill>
      <patternFill patternType="solid">
        <fgColor theme="0" tint="-0.14999847407452621"/>
        <bgColor indexed="64"/>
      </patternFill>
    </fill>
    <fill>
      <patternFill patternType="solid">
        <fgColor theme="0" tint="-0.249977111117893"/>
        <bgColor indexed="64"/>
      </patternFill>
    </fill>
  </fills>
  <borders count="155">
    <border>
      <left/>
      <right/>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hair">
        <color indexed="64"/>
      </left>
      <right style="double">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hair">
        <color indexed="64"/>
      </left>
      <right style="double">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double">
        <color indexed="64"/>
      </right>
      <top style="hair">
        <color indexed="64"/>
      </top>
      <bottom style="thin">
        <color indexed="64"/>
      </bottom>
      <diagonal style="hair">
        <color indexed="64"/>
      </diagonal>
    </border>
    <border diagonalUp="1">
      <left style="hair">
        <color indexed="64"/>
      </left>
      <right style="thin">
        <color indexed="64"/>
      </right>
      <top style="thin">
        <color indexed="64"/>
      </top>
      <bottom/>
      <diagonal style="hair">
        <color indexed="64"/>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right style="thin">
        <color indexed="64"/>
      </right>
      <top style="hair">
        <color indexed="64"/>
      </top>
      <bottom/>
      <diagonal/>
    </border>
    <border>
      <left/>
      <right style="double">
        <color indexed="64"/>
      </right>
      <top style="hair">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dotted">
        <color indexed="64"/>
      </left>
      <right style="thin">
        <color indexed="64"/>
      </right>
      <top style="thin">
        <color indexed="64"/>
      </top>
      <bottom style="thin">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double">
        <color indexed="64"/>
      </right>
      <top/>
      <bottom/>
      <diagonal/>
    </border>
    <border>
      <left style="hair">
        <color indexed="64"/>
      </left>
      <right style="double">
        <color indexed="64"/>
      </right>
      <top style="hair">
        <color indexed="64"/>
      </top>
      <bottom style="hair">
        <color indexed="64"/>
      </bottom>
      <diagonal/>
    </border>
    <border>
      <left/>
      <right style="double">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double">
        <color indexed="64"/>
      </right>
      <top style="hair">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diagonalUp="1">
      <left style="thin">
        <color indexed="64"/>
      </left>
      <right/>
      <top style="thin">
        <color indexed="64"/>
      </top>
      <bottom style="thin">
        <color indexed="64"/>
      </bottom>
      <diagonal style="thin">
        <color indexed="64"/>
      </diagonal>
    </border>
    <border>
      <left style="hair">
        <color indexed="64"/>
      </left>
      <right style="thin">
        <color indexed="64"/>
      </right>
      <top style="thin">
        <color indexed="64"/>
      </top>
      <bottom style="hair">
        <color indexed="64"/>
      </bottom>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style="thin">
        <color indexed="64"/>
      </right>
      <top/>
      <bottom/>
      <diagonal/>
    </border>
    <border>
      <left style="hair">
        <color indexed="64"/>
      </left>
      <right style="thin">
        <color indexed="64"/>
      </right>
      <top style="hair">
        <color indexed="64"/>
      </top>
      <bottom/>
      <diagonal/>
    </border>
    <border diagonalUp="1">
      <left style="hair">
        <color indexed="64"/>
      </left>
      <right style="thin">
        <color indexed="64"/>
      </right>
      <top style="hair">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right style="hair">
        <color indexed="64"/>
      </right>
      <top/>
      <bottom style="hair">
        <color indexed="64"/>
      </bottom>
      <diagonal/>
    </border>
    <border diagonalUp="1">
      <left style="hair">
        <color indexed="64"/>
      </left>
      <right style="thin">
        <color indexed="64"/>
      </right>
      <top/>
      <bottom style="thin">
        <color indexed="64"/>
      </bottom>
      <diagonal style="hair">
        <color indexed="64"/>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diagonalUp="1">
      <left style="hair">
        <color indexed="64"/>
      </left>
      <right style="thin">
        <color indexed="64"/>
      </right>
      <top/>
      <bottom/>
      <diagonal style="hair">
        <color indexed="64"/>
      </diagonal>
    </border>
    <border>
      <left style="thin">
        <color indexed="64"/>
      </left>
      <right style="thin">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hair">
        <color indexed="64"/>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rgb="FFFF0000"/>
      </left>
      <right style="hair">
        <color rgb="FFFF0000"/>
      </right>
      <top style="hair">
        <color rgb="FFFF0000"/>
      </top>
      <bottom style="hair">
        <color rgb="FFFF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diagonalUp="1">
      <left style="hair">
        <color indexed="64"/>
      </left>
      <right style="thin">
        <color indexed="64"/>
      </right>
      <top style="thin">
        <color indexed="64"/>
      </top>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hair">
        <color indexed="64"/>
      </left>
      <right style="thin">
        <color indexed="64"/>
      </right>
      <top/>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hair">
        <color indexed="64"/>
      </left>
      <right style="thin">
        <color indexed="64"/>
      </right>
      <top style="thin">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style="hair">
        <color indexed="64"/>
      </bottom>
      <diagonal style="hair">
        <color indexed="64"/>
      </diagonal>
    </border>
    <border>
      <left style="hair">
        <color indexed="64"/>
      </left>
      <right/>
      <top style="thin">
        <color indexed="64"/>
      </top>
      <bottom style="hair">
        <color indexed="64"/>
      </bottom>
      <diagonal/>
    </border>
    <border>
      <left style="hair">
        <color rgb="FFFF0000"/>
      </left>
      <right style="hair">
        <color rgb="FFFF0000"/>
      </right>
      <top/>
      <bottom style="hair">
        <color rgb="FFFF0000"/>
      </bottom>
      <diagonal/>
    </border>
  </borders>
  <cellStyleXfs count="13">
    <xf numFmtId="0" fontId="0" fillId="0" borderId="0"/>
    <xf numFmtId="9" fontId="1" fillId="0" borderId="0" applyFont="0" applyFill="0" applyBorder="0" applyAlignment="0" applyProtection="0"/>
    <xf numFmtId="38" fontId="1" fillId="0" borderId="0" applyFont="0" applyFill="0" applyBorder="0" applyAlignment="0" applyProtection="0"/>
    <xf numFmtId="38" fontId="6" fillId="0" borderId="0" applyFont="0" applyFill="0" applyBorder="0" applyAlignment="0" applyProtection="0"/>
    <xf numFmtId="0" fontId="6"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38" fontId="1" fillId="0" borderId="0" applyFont="0" applyFill="0" applyBorder="0" applyAlignment="0" applyProtection="0"/>
  </cellStyleXfs>
  <cellXfs count="2729">
    <xf numFmtId="0" fontId="0" fillId="0" borderId="0" xfId="0"/>
    <xf numFmtId="0" fontId="4" fillId="0" borderId="0" xfId="0" applyFont="1" applyFill="1" applyBorder="1" applyAlignment="1">
      <alignment horizontal="center" vertical="center"/>
    </xf>
    <xf numFmtId="0" fontId="5" fillId="0" borderId="0" xfId="0" applyFont="1" applyFill="1" applyBorder="1" applyAlignment="1">
      <alignment horizontal="distributed" vertical="center"/>
    </xf>
    <xf numFmtId="0" fontId="7" fillId="0" borderId="0" xfId="0" applyFont="1" applyFill="1" applyBorder="1" applyAlignment="1">
      <alignment vertical="center"/>
    </xf>
    <xf numFmtId="0" fontId="7" fillId="0" borderId="2" xfId="0" applyFont="1" applyFill="1" applyBorder="1" applyAlignment="1">
      <alignment vertical="center"/>
    </xf>
    <xf numFmtId="0" fontId="7" fillId="0" borderId="0" xfId="0" applyFont="1" applyFill="1" applyAlignment="1">
      <alignment vertical="center"/>
    </xf>
    <xf numFmtId="0" fontId="9" fillId="0" borderId="0" xfId="0" applyFont="1" applyAlignment="1">
      <alignment vertical="center"/>
    </xf>
    <xf numFmtId="0" fontId="7" fillId="0" borderId="0" xfId="0" applyFont="1" applyFill="1" applyBorder="1" applyAlignment="1">
      <alignment horizontal="center" vertical="center"/>
    </xf>
    <xf numFmtId="0" fontId="5" fillId="0" borderId="4" xfId="0" applyNumberFormat="1" applyFont="1" applyFill="1" applyBorder="1" applyAlignment="1" applyProtection="1">
      <alignment horizontal="center" vertical="center"/>
      <protection hidden="1"/>
    </xf>
    <xf numFmtId="0" fontId="5" fillId="0" borderId="4" xfId="0" applyFont="1" applyFill="1" applyBorder="1" applyAlignment="1" applyProtection="1">
      <alignment horizontal="center" vertical="center"/>
      <protection hidden="1"/>
    </xf>
    <xf numFmtId="0" fontId="7" fillId="0" borderId="5"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7" fillId="0" borderId="6" xfId="0" applyFont="1" applyFill="1" applyBorder="1" applyAlignment="1" applyProtection="1">
      <alignment horizontal="center" vertical="center"/>
      <protection hidden="1"/>
    </xf>
    <xf numFmtId="0" fontId="7" fillId="0" borderId="0" xfId="0" applyFont="1" applyFill="1" applyBorder="1" applyAlignment="1">
      <alignment horizontal="centerContinuous" vertical="center"/>
    </xf>
    <xf numFmtId="0" fontId="7" fillId="0" borderId="0" xfId="0" applyFont="1" applyFill="1" applyBorder="1" applyAlignment="1" applyProtection="1">
      <alignment horizontal="center" vertical="center"/>
      <protection hidden="1"/>
    </xf>
    <xf numFmtId="0" fontId="7" fillId="0" borderId="0" xfId="0" applyNumberFormat="1" applyFont="1" applyFill="1" applyBorder="1" applyAlignment="1" applyProtection="1">
      <protection hidden="1"/>
    </xf>
    <xf numFmtId="0" fontId="7" fillId="0" borderId="0" xfId="0" applyFont="1" applyFill="1" applyBorder="1" applyAlignment="1" applyProtection="1">
      <alignment horizontal="centerContinuous" vertical="center"/>
      <protection hidden="1"/>
    </xf>
    <xf numFmtId="0" fontId="9" fillId="0" borderId="0" xfId="0" applyFont="1" applyFill="1" applyAlignment="1">
      <alignment vertical="center"/>
    </xf>
    <xf numFmtId="0" fontId="7" fillId="0" borderId="0" xfId="0" applyFont="1" applyFill="1" applyBorder="1" applyAlignment="1" applyProtection="1">
      <protection hidden="1"/>
    </xf>
    <xf numFmtId="0" fontId="5" fillId="0" borderId="0" xfId="0" applyFont="1" applyFill="1" applyBorder="1" applyAlignment="1">
      <alignment horizontal="center" vertical="center"/>
    </xf>
    <xf numFmtId="38" fontId="7" fillId="0" borderId="7" xfId="2" applyFont="1" applyFill="1" applyBorder="1" applyAlignment="1" applyProtection="1">
      <alignment vertical="center"/>
      <protection locked="0"/>
    </xf>
    <xf numFmtId="0" fontId="6" fillId="0" borderId="0" xfId="0" applyFont="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0" fontId="6" fillId="0" borderId="8" xfId="0" applyFont="1" applyFill="1" applyBorder="1" applyAlignment="1">
      <alignment vertical="center"/>
    </xf>
    <xf numFmtId="0" fontId="6" fillId="0" borderId="0" xfId="0" applyFont="1" applyFill="1" applyAlignment="1">
      <alignment horizontal="centerContinuous" vertical="center"/>
    </xf>
    <xf numFmtId="0" fontId="6" fillId="0" borderId="0" xfId="0" applyFont="1" applyFill="1" applyBorder="1" applyAlignment="1">
      <alignment horizontal="centerContinuous" vertical="center"/>
    </xf>
    <xf numFmtId="0" fontId="6" fillId="0" borderId="1" xfId="0" applyFont="1" applyFill="1" applyBorder="1" applyAlignment="1">
      <alignment vertical="center"/>
    </xf>
    <xf numFmtId="0" fontId="6" fillId="0" borderId="3" xfId="0" applyFont="1" applyFill="1" applyBorder="1" applyAlignment="1">
      <alignment horizontal="center" vertical="center"/>
    </xf>
    <xf numFmtId="0" fontId="6"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6" fillId="0" borderId="1" xfId="0" applyFont="1" applyBorder="1" applyAlignment="1">
      <alignment vertical="center"/>
    </xf>
    <xf numFmtId="0" fontId="7" fillId="0" borderId="0" xfId="0" applyNumberFormat="1"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6" fillId="0" borderId="2" xfId="0" applyFont="1" applyFill="1" applyBorder="1" applyAlignment="1">
      <alignment vertical="center"/>
    </xf>
    <xf numFmtId="0" fontId="6" fillId="0" borderId="0" xfId="0" applyFont="1" applyFill="1" applyBorder="1" applyAlignment="1" applyProtection="1">
      <alignment horizontal="centerContinuous" vertical="center"/>
      <protection hidden="1"/>
    </xf>
    <xf numFmtId="0" fontId="9" fillId="0" borderId="0" xfId="0" applyFont="1" applyFill="1" applyBorder="1" applyAlignment="1" applyProtection="1">
      <alignment horizontal="centerContinuous" vertical="center"/>
      <protection hidden="1"/>
    </xf>
    <xf numFmtId="0" fontId="6" fillId="0" borderId="9" xfId="0" applyFont="1" applyFill="1" applyBorder="1" applyAlignment="1">
      <alignment vertical="center"/>
    </xf>
    <xf numFmtId="0" fontId="7" fillId="0" borderId="0" xfId="0" applyFont="1" applyFill="1" applyAlignment="1">
      <alignment horizontal="centerContinuous" vertical="center" wrapText="1"/>
    </xf>
    <xf numFmtId="0" fontId="6" fillId="0" borderId="8" xfId="0" applyFont="1" applyBorder="1" applyAlignment="1">
      <alignment vertical="center"/>
    </xf>
    <xf numFmtId="0" fontId="6" fillId="0" borderId="3" xfId="0" applyFont="1" applyBorder="1" applyAlignment="1">
      <alignment vertical="center"/>
    </xf>
    <xf numFmtId="0" fontId="9"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0" fontId="7" fillId="0" borderId="8" xfId="0" applyFont="1" applyFill="1" applyBorder="1" applyAlignment="1" applyProtection="1">
      <alignment vertical="center"/>
      <protection hidden="1"/>
    </xf>
    <xf numFmtId="0" fontId="7" fillId="0" borderId="1" xfId="0" applyFont="1" applyFill="1" applyBorder="1" applyAlignment="1" applyProtection="1">
      <alignment vertical="center"/>
      <protection hidden="1"/>
    </xf>
    <xf numFmtId="0" fontId="7" fillId="0" borderId="0" xfId="0" applyNumberFormat="1" applyFont="1" applyFill="1" applyBorder="1" applyAlignment="1" applyProtection="1">
      <alignment horizontal="centerContinuous" vertical="center"/>
      <protection hidden="1"/>
    </xf>
    <xf numFmtId="0" fontId="5" fillId="0" borderId="0" xfId="0" applyFont="1" applyFill="1" applyBorder="1" applyAlignment="1" applyProtection="1">
      <alignment vertical="center"/>
      <protection hidden="1"/>
    </xf>
    <xf numFmtId="49" fontId="7" fillId="0" borderId="0" xfId="0" applyNumberFormat="1" applyFont="1" applyFill="1" applyAlignment="1" applyProtection="1">
      <alignment vertical="center"/>
      <protection hidden="1"/>
    </xf>
    <xf numFmtId="49" fontId="7" fillId="0" borderId="0" xfId="0" applyNumberFormat="1" applyFont="1" applyFill="1" applyBorder="1" applyAlignment="1" applyProtection="1">
      <alignment vertical="center"/>
      <protection hidden="1"/>
    </xf>
    <xf numFmtId="0" fontId="6" fillId="0" borderId="10" xfId="0" applyFont="1" applyFill="1" applyBorder="1" applyAlignment="1">
      <alignment horizontal="centerContinuous" vertical="center"/>
    </xf>
    <xf numFmtId="0" fontId="6" fillId="0" borderId="0" xfId="0" applyFont="1" applyFill="1" applyAlignment="1" applyProtection="1">
      <alignment horizontal="centerContinuous" vertical="center"/>
      <protection hidden="1"/>
    </xf>
    <xf numFmtId="0" fontId="6" fillId="0" borderId="11" xfId="0" applyFont="1" applyFill="1" applyBorder="1" applyAlignment="1" applyProtection="1">
      <alignment horizontal="center" vertical="center"/>
      <protection hidden="1"/>
    </xf>
    <xf numFmtId="0" fontId="7" fillId="0" borderId="12" xfId="0" applyFont="1" applyFill="1" applyBorder="1" applyAlignment="1" applyProtection="1">
      <alignment vertical="center"/>
      <protection hidden="1"/>
    </xf>
    <xf numFmtId="0" fontId="6" fillId="0" borderId="0" xfId="0" applyFont="1" applyFill="1" applyAlignment="1" applyProtection="1">
      <alignment vertical="center" textRotation="3"/>
      <protection hidden="1"/>
    </xf>
    <xf numFmtId="0" fontId="7" fillId="0" borderId="10" xfId="0" applyFont="1" applyFill="1" applyBorder="1" applyAlignment="1" applyProtection="1">
      <alignment horizontal="right" vertical="center"/>
      <protection hidden="1"/>
    </xf>
    <xf numFmtId="0" fontId="7" fillId="0" borderId="10" xfId="0" applyFont="1" applyFill="1" applyBorder="1" applyAlignment="1" applyProtection="1">
      <alignment vertical="center"/>
      <protection hidden="1"/>
    </xf>
    <xf numFmtId="0" fontId="13" fillId="0" borderId="0" xfId="0" applyFont="1" applyFill="1" applyBorder="1" applyAlignment="1">
      <alignment vertical="center"/>
    </xf>
    <xf numFmtId="0" fontId="7" fillId="0" borderId="0" xfId="0" applyFont="1" applyFill="1" applyBorder="1" applyAlignment="1" applyProtection="1">
      <alignment horizontal="left" vertical="center"/>
      <protection hidden="1"/>
    </xf>
    <xf numFmtId="0" fontId="7" fillId="0" borderId="6" xfId="0" applyFont="1" applyFill="1" applyBorder="1" applyAlignment="1" applyProtection="1">
      <alignment vertical="center"/>
      <protection hidden="1"/>
    </xf>
    <xf numFmtId="0" fontId="7" fillId="0" borderId="13" xfId="0" applyFont="1" applyFill="1" applyBorder="1" applyAlignment="1" applyProtection="1">
      <alignment vertical="center"/>
      <protection hidden="1"/>
    </xf>
    <xf numFmtId="0" fontId="7" fillId="0" borderId="0" xfId="0" applyNumberFormat="1" applyFont="1" applyFill="1" applyBorder="1" applyAlignment="1" applyProtection="1">
      <alignment shrinkToFit="1"/>
      <protection hidden="1"/>
    </xf>
    <xf numFmtId="0" fontId="9" fillId="0" borderId="10" xfId="0" applyFont="1" applyFill="1" applyBorder="1" applyAlignment="1">
      <alignment horizontal="center" vertical="center"/>
    </xf>
    <xf numFmtId="38" fontId="6" fillId="0" borderId="3" xfId="2" applyFont="1" applyFill="1" applyBorder="1" applyAlignment="1" applyProtection="1">
      <alignment vertical="center"/>
      <protection hidden="1"/>
    </xf>
    <xf numFmtId="0" fontId="17" fillId="0" borderId="0" xfId="0" applyFont="1" applyAlignment="1">
      <alignment vertical="center"/>
    </xf>
    <xf numFmtId="0" fontId="16" fillId="0" borderId="0" xfId="0" applyFont="1" applyAlignment="1">
      <alignment vertical="center"/>
    </xf>
    <xf numFmtId="38" fontId="7" fillId="0" borderId="0" xfId="2" applyFont="1" applyFill="1" applyBorder="1" applyAlignment="1" applyProtection="1">
      <alignment vertical="center"/>
      <protection hidden="1"/>
    </xf>
    <xf numFmtId="0" fontId="16" fillId="0" borderId="14" xfId="0" applyFont="1" applyBorder="1" applyAlignment="1">
      <alignment vertical="center"/>
    </xf>
    <xf numFmtId="0" fontId="16" fillId="0" borderId="1" xfId="0" applyFont="1" applyBorder="1" applyAlignment="1">
      <alignment vertical="center"/>
    </xf>
    <xf numFmtId="0" fontId="16" fillId="0" borderId="15" xfId="0" applyFont="1" applyBorder="1" applyAlignment="1">
      <alignment vertical="center"/>
    </xf>
    <xf numFmtId="0" fontId="16" fillId="0" borderId="2" xfId="0" applyFont="1" applyBorder="1" applyAlignment="1">
      <alignment vertical="center"/>
    </xf>
    <xf numFmtId="0" fontId="16" fillId="0" borderId="0" xfId="0" applyFont="1" applyBorder="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16" fillId="0" borderId="0" xfId="0" applyFont="1" applyBorder="1" applyAlignment="1">
      <alignment horizontal="left" vertical="center" indent="3"/>
    </xf>
    <xf numFmtId="0" fontId="16" fillId="0" borderId="2" xfId="0" applyFont="1" applyBorder="1" applyAlignment="1">
      <alignment horizontal="left" vertical="center" indent="3"/>
    </xf>
    <xf numFmtId="0" fontId="6" fillId="0" borderId="0" xfId="0" applyFont="1" applyFill="1" applyAlignment="1">
      <alignment horizontal="center" vertical="center"/>
    </xf>
    <xf numFmtId="0" fontId="6" fillId="0" borderId="12" xfId="0" applyFont="1" applyFill="1" applyBorder="1" applyAlignment="1">
      <alignment vertical="center"/>
    </xf>
    <xf numFmtId="0" fontId="5"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6" fillId="0" borderId="14" xfId="0" applyFont="1" applyFill="1" applyBorder="1" applyAlignment="1">
      <alignment vertical="center"/>
    </xf>
    <xf numFmtId="0" fontId="6" fillId="0" borderId="14" xfId="0" applyFont="1" applyFill="1" applyBorder="1" applyAlignment="1">
      <alignment horizontal="center" vertical="center"/>
    </xf>
    <xf numFmtId="38" fontId="6" fillId="0" borderId="3" xfId="2" applyFont="1" applyFill="1" applyBorder="1" applyAlignment="1" applyProtection="1">
      <alignment vertical="center"/>
      <protection locked="0"/>
    </xf>
    <xf numFmtId="0" fontId="13" fillId="0" borderId="0" xfId="0" quotePrefix="1" applyFont="1" applyFill="1" applyAlignment="1">
      <alignment vertical="center"/>
    </xf>
    <xf numFmtId="0" fontId="6" fillId="0" borderId="2" xfId="0" applyFont="1" applyFill="1" applyBorder="1" applyAlignment="1">
      <alignment horizontal="center" vertical="center"/>
    </xf>
    <xf numFmtId="38" fontId="6" fillId="0" borderId="0" xfId="0" applyNumberFormat="1" applyFont="1" applyFill="1" applyBorder="1" applyAlignment="1">
      <alignment vertical="center"/>
    </xf>
    <xf numFmtId="0" fontId="7" fillId="0" borderId="0" xfId="0" applyFont="1" applyFill="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6" fillId="0" borderId="2" xfId="0" applyFont="1" applyBorder="1" applyAlignment="1">
      <alignment horizontal="left" vertical="center" indent="1"/>
    </xf>
    <xf numFmtId="0" fontId="16" fillId="0" borderId="0" xfId="0" applyFont="1" applyAlignment="1">
      <alignment horizontal="center" vertical="center"/>
    </xf>
    <xf numFmtId="0" fontId="7" fillId="0" borderId="9" xfId="0" applyFont="1" applyFill="1" applyBorder="1" applyAlignment="1" applyProtection="1">
      <alignment horizontal="center" vertical="center"/>
      <protection hidden="1"/>
    </xf>
    <xf numFmtId="0" fontId="16" fillId="0" borderId="0" xfId="0" applyFont="1" applyAlignment="1">
      <alignment horizontal="left" vertical="center"/>
    </xf>
    <xf numFmtId="0" fontId="23" fillId="0" borderId="0" xfId="0" applyFont="1" applyBorder="1" applyAlignment="1">
      <alignment horizontal="left" vertical="center"/>
    </xf>
    <xf numFmtId="0" fontId="25" fillId="0" borderId="0" xfId="0" applyFont="1" applyAlignment="1">
      <alignment vertical="center"/>
    </xf>
    <xf numFmtId="0" fontId="23" fillId="0" borderId="0" xfId="0" applyFont="1" applyAlignment="1">
      <alignment vertical="center"/>
    </xf>
    <xf numFmtId="0" fontId="21" fillId="0" borderId="0" xfId="0" applyFont="1" applyFill="1" applyAlignment="1">
      <alignment horizontal="right"/>
    </xf>
    <xf numFmtId="0" fontId="7" fillId="0" borderId="0" xfId="0" applyFont="1" applyFill="1" applyAlignment="1" applyProtection="1">
      <alignment horizontal="centerContinuous" vertical="center"/>
      <protection hidden="1"/>
    </xf>
    <xf numFmtId="0" fontId="6" fillId="0" borderId="6" xfId="0" applyFont="1" applyFill="1" applyBorder="1" applyAlignment="1" applyProtection="1">
      <alignment horizontal="center" vertical="center"/>
      <protection hidden="1"/>
    </xf>
    <xf numFmtId="0" fontId="6" fillId="0" borderId="15" xfId="0" applyFont="1" applyFill="1" applyBorder="1" applyAlignment="1" applyProtection="1">
      <alignment vertical="center"/>
      <protection hidden="1"/>
    </xf>
    <xf numFmtId="0" fontId="7" fillId="0" borderId="3" xfId="0" applyFont="1" applyFill="1" applyBorder="1" applyAlignment="1" applyProtection="1">
      <alignment horizontal="center" vertical="center"/>
      <protection hidden="1"/>
    </xf>
    <xf numFmtId="0" fontId="7" fillId="0" borderId="3" xfId="0" applyFont="1" applyFill="1" applyBorder="1" applyAlignment="1" applyProtection="1">
      <alignment vertical="center"/>
      <protection hidden="1"/>
    </xf>
    <xf numFmtId="0" fontId="7" fillId="0" borderId="9" xfId="0" applyFont="1" applyFill="1" applyBorder="1" applyAlignment="1" applyProtection="1">
      <alignment vertical="center"/>
      <protection hidden="1"/>
    </xf>
    <xf numFmtId="0" fontId="7" fillId="0" borderId="17" xfId="0" applyFont="1" applyFill="1" applyBorder="1" applyAlignment="1" applyProtection="1">
      <alignment vertical="center"/>
      <protection hidden="1"/>
    </xf>
    <xf numFmtId="0" fontId="8" fillId="0" borderId="8"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5" fillId="0" borderId="13" xfId="0" applyFont="1" applyFill="1" applyBorder="1" applyAlignment="1" applyProtection="1">
      <alignment horizontal="distributed" vertical="center"/>
      <protection hidden="1"/>
    </xf>
    <xf numFmtId="0" fontId="7" fillId="0" borderId="10" xfId="0" applyFont="1" applyFill="1" applyBorder="1" applyAlignment="1" applyProtection="1">
      <alignment horizontal="center" vertical="center"/>
      <protection hidden="1"/>
    </xf>
    <xf numFmtId="0" fontId="5" fillId="0" borderId="13" xfId="0" applyFont="1" applyFill="1" applyBorder="1" applyAlignment="1" applyProtection="1">
      <alignment vertical="center"/>
      <protection hidden="1"/>
    </xf>
    <xf numFmtId="0" fontId="5" fillId="0" borderId="17" xfId="0" applyFont="1" applyFill="1" applyBorder="1" applyAlignment="1" applyProtection="1">
      <alignment horizontal="distributed" vertical="center"/>
      <protection hidden="1"/>
    </xf>
    <xf numFmtId="0" fontId="7" fillId="0" borderId="2" xfId="0" applyFont="1" applyFill="1" applyBorder="1" applyAlignment="1" applyProtection="1">
      <alignment horizontal="center" vertical="center"/>
      <protection hidden="1"/>
    </xf>
    <xf numFmtId="0" fontId="7" fillId="0" borderId="18" xfId="0" applyFont="1" applyFill="1" applyBorder="1" applyAlignment="1" applyProtection="1">
      <alignment vertical="center"/>
      <protection hidden="1"/>
    </xf>
    <xf numFmtId="0" fontId="7" fillId="0" borderId="12" xfId="0" applyFont="1" applyFill="1" applyBorder="1" applyAlignment="1" applyProtection="1">
      <alignment horizontal="center" vertical="center"/>
      <protection hidden="1"/>
    </xf>
    <xf numFmtId="0" fontId="7" fillId="0" borderId="19" xfId="0" applyFont="1" applyFill="1" applyBorder="1" applyAlignment="1" applyProtection="1">
      <alignment vertical="center"/>
      <protection hidden="1"/>
    </xf>
    <xf numFmtId="0" fontId="7" fillId="0" borderId="20" xfId="0" applyFont="1" applyFill="1" applyBorder="1" applyAlignment="1" applyProtection="1">
      <alignment vertical="center"/>
      <protection hidden="1"/>
    </xf>
    <xf numFmtId="0" fontId="7" fillId="0" borderId="19" xfId="0" applyFont="1" applyFill="1" applyBorder="1" applyAlignment="1" applyProtection="1">
      <alignment horizontal="centerContinuous" vertical="center"/>
      <protection hidden="1"/>
    </xf>
    <xf numFmtId="0" fontId="7" fillId="0" borderId="20" xfId="0" applyFont="1" applyFill="1" applyBorder="1" applyAlignment="1" applyProtection="1">
      <alignment horizontal="centerContinuous" vertical="center"/>
      <protection hidden="1"/>
    </xf>
    <xf numFmtId="0" fontId="7" fillId="0" borderId="21" xfId="0" applyFont="1" applyFill="1" applyBorder="1" applyAlignment="1" applyProtection="1">
      <alignment vertical="center"/>
      <protection hidden="1"/>
    </xf>
    <xf numFmtId="0" fontId="13" fillId="0" borderId="0" xfId="0" applyFont="1" applyFill="1" applyAlignment="1" applyProtection="1">
      <alignment vertical="center"/>
      <protection hidden="1"/>
    </xf>
    <xf numFmtId="0" fontId="7" fillId="0" borderId="15" xfId="0" applyFont="1" applyFill="1" applyBorder="1" applyAlignment="1" applyProtection="1">
      <alignment horizontal="right" vertical="center"/>
      <protection hidden="1"/>
    </xf>
    <xf numFmtId="0" fontId="7" fillId="0" borderId="2" xfId="0" applyFont="1" applyFill="1" applyBorder="1" applyAlignment="1" applyProtection="1">
      <alignment vertical="center"/>
      <protection hidden="1"/>
    </xf>
    <xf numFmtId="0" fontId="7" fillId="0" borderId="16" xfId="0" applyFont="1" applyFill="1" applyBorder="1" applyAlignment="1" applyProtection="1">
      <alignment horizontal="right" vertical="center"/>
      <protection hidden="1"/>
    </xf>
    <xf numFmtId="0" fontId="6" fillId="0" borderId="3" xfId="0" applyFont="1" applyFill="1" applyBorder="1" applyAlignment="1" applyProtection="1">
      <alignment vertical="center"/>
      <protection hidden="1"/>
    </xf>
    <xf numFmtId="0" fontId="7" fillId="0" borderId="15" xfId="0" applyFont="1" applyFill="1" applyBorder="1" applyAlignment="1" applyProtection="1">
      <alignment vertical="center"/>
      <protection hidden="1"/>
    </xf>
    <xf numFmtId="0" fontId="7" fillId="0" borderId="16" xfId="0" applyFont="1" applyFill="1" applyBorder="1" applyAlignment="1" applyProtection="1">
      <alignment vertical="center"/>
      <protection hidden="1"/>
    </xf>
    <xf numFmtId="0" fontId="7" fillId="0" borderId="14" xfId="0" applyFont="1" applyFill="1" applyBorder="1" applyAlignment="1" applyProtection="1">
      <alignment vertical="center"/>
      <protection hidden="1"/>
    </xf>
    <xf numFmtId="0" fontId="7" fillId="0" borderId="22" xfId="0" applyFont="1" applyFill="1" applyBorder="1" applyAlignment="1" applyProtection="1">
      <alignment vertical="center"/>
      <protection hidden="1"/>
    </xf>
    <xf numFmtId="0" fontId="5" fillId="0" borderId="8" xfId="0" applyFont="1" applyFill="1" applyBorder="1" applyAlignment="1" applyProtection="1">
      <alignment vertical="center"/>
      <protection hidden="1"/>
    </xf>
    <xf numFmtId="0" fontId="5" fillId="0" borderId="3" xfId="0" applyFont="1" applyFill="1" applyBorder="1" applyAlignment="1" applyProtection="1">
      <alignment horizontal="center" vertical="center" wrapText="1"/>
      <protection hidden="1"/>
    </xf>
    <xf numFmtId="49" fontId="13" fillId="0" borderId="0" xfId="0" applyNumberFormat="1" applyFont="1" applyFill="1" applyBorder="1" applyAlignment="1" applyProtection="1">
      <alignment horizontal="centerContinuous" vertical="center"/>
      <protection hidden="1"/>
    </xf>
    <xf numFmtId="49" fontId="7" fillId="0" borderId="6" xfId="0" applyNumberFormat="1" applyFont="1" applyFill="1" applyBorder="1" applyAlignment="1" applyProtection="1">
      <alignment vertical="center"/>
      <protection hidden="1"/>
    </xf>
    <xf numFmtId="49" fontId="7" fillId="0" borderId="10" xfId="0" applyNumberFormat="1" applyFont="1" applyFill="1" applyBorder="1" applyAlignment="1" applyProtection="1">
      <alignment vertical="center"/>
      <protection hidden="1"/>
    </xf>
    <xf numFmtId="0" fontId="7" fillId="0" borderId="23" xfId="0" applyFont="1" applyFill="1" applyBorder="1" applyAlignment="1" applyProtection="1">
      <alignment horizontal="center"/>
      <protection hidden="1"/>
    </xf>
    <xf numFmtId="0" fontId="13" fillId="0" borderId="0" xfId="0" applyFont="1" applyFill="1" applyBorder="1" applyAlignment="1" applyProtection="1">
      <alignment horizontal="center" vertical="center"/>
      <protection hidden="1"/>
    </xf>
    <xf numFmtId="49" fontId="7" fillId="0" borderId="9" xfId="0" applyNumberFormat="1" applyFont="1" applyFill="1" applyBorder="1" applyAlignment="1" applyProtection="1">
      <alignment vertical="center"/>
      <protection hidden="1"/>
    </xf>
    <xf numFmtId="49" fontId="7" fillId="0" borderId="13" xfId="0" applyNumberFormat="1" applyFont="1" applyFill="1" applyBorder="1" applyAlignment="1" applyProtection="1">
      <alignment vertical="center"/>
      <protection hidden="1"/>
    </xf>
    <xf numFmtId="0" fontId="7" fillId="0" borderId="24" xfId="0" applyFont="1" applyFill="1" applyBorder="1" applyAlignment="1" applyProtection="1">
      <alignment horizontal="center" vertical="center"/>
      <protection hidden="1"/>
    </xf>
    <xf numFmtId="49" fontId="7" fillId="0" borderId="14" xfId="0" applyNumberFormat="1" applyFont="1" applyFill="1" applyBorder="1" applyAlignment="1" applyProtection="1">
      <alignment horizontal="center" vertical="center"/>
      <protection hidden="1"/>
    </xf>
    <xf numFmtId="49" fontId="7" fillId="0" borderId="2" xfId="0" applyNumberFormat="1" applyFont="1" applyFill="1" applyBorder="1" applyAlignment="1" applyProtection="1">
      <alignment vertical="center"/>
      <protection hidden="1"/>
    </xf>
    <xf numFmtId="0" fontId="7" fillId="0" borderId="8" xfId="0" applyFont="1" applyFill="1" applyBorder="1" applyAlignment="1" applyProtection="1">
      <alignment vertical="center" wrapText="1"/>
      <protection hidden="1"/>
    </xf>
    <xf numFmtId="0" fontId="7" fillId="0" borderId="25" xfId="8" applyFont="1" applyFill="1" applyBorder="1" applyAlignment="1" applyProtection="1">
      <alignment horizontal="center" vertical="center" wrapText="1"/>
      <protection hidden="1"/>
    </xf>
    <xf numFmtId="0" fontId="7" fillId="0" borderId="26" xfId="8" applyFont="1" applyFill="1" applyBorder="1" applyAlignment="1" applyProtection="1">
      <alignment horizontal="center" vertical="center" wrapText="1"/>
      <protection hidden="1"/>
    </xf>
    <xf numFmtId="38" fontId="7" fillId="0" borderId="27" xfId="2" applyFont="1" applyFill="1" applyBorder="1" applyAlignment="1" applyProtection="1">
      <alignment vertical="center"/>
      <protection hidden="1"/>
    </xf>
    <xf numFmtId="38" fontId="7" fillId="0" borderId="28" xfId="2" applyFont="1" applyFill="1" applyBorder="1" applyAlignment="1" applyProtection="1">
      <alignment vertical="center"/>
      <protection hidden="1"/>
    </xf>
    <xf numFmtId="38" fontId="7" fillId="0" borderId="26" xfId="2" applyFont="1" applyFill="1" applyBorder="1" applyAlignment="1" applyProtection="1">
      <alignment vertical="center"/>
      <protection hidden="1"/>
    </xf>
    <xf numFmtId="49" fontId="7" fillId="0" borderId="10" xfId="0" applyNumberFormat="1" applyFont="1" applyFill="1" applyBorder="1" applyAlignment="1" applyProtection="1">
      <alignment horizontal="center" vertical="center"/>
      <protection hidden="1"/>
    </xf>
    <xf numFmtId="38" fontId="7" fillId="0" borderId="29" xfId="2" applyFont="1" applyFill="1" applyBorder="1" applyAlignment="1" applyProtection="1">
      <alignment vertical="center"/>
      <protection hidden="1"/>
    </xf>
    <xf numFmtId="38" fontId="7" fillId="0" borderId="25" xfId="2" applyFont="1" applyFill="1" applyBorder="1" applyAlignment="1" applyProtection="1">
      <alignment vertical="center"/>
      <protection hidden="1"/>
    </xf>
    <xf numFmtId="0" fontId="7" fillId="0" borderId="26" xfId="0" applyFont="1" applyFill="1" applyBorder="1" applyAlignment="1" applyProtection="1">
      <alignment vertical="center"/>
      <protection hidden="1"/>
    </xf>
    <xf numFmtId="49" fontId="7" fillId="0" borderId="8" xfId="0" applyNumberFormat="1" applyFont="1" applyFill="1" applyBorder="1" applyAlignment="1" applyProtection="1">
      <alignment vertical="center"/>
      <protection hidden="1"/>
    </xf>
    <xf numFmtId="0" fontId="6" fillId="0" borderId="8" xfId="0" applyFont="1" applyFill="1" applyBorder="1" applyAlignment="1" applyProtection="1">
      <alignment horizontal="centerContinuous" vertical="center"/>
      <protection hidden="1"/>
    </xf>
    <xf numFmtId="0" fontId="7"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indent="1"/>
      <protection hidden="1"/>
    </xf>
    <xf numFmtId="0" fontId="7" fillId="0" borderId="0" xfId="0" applyFont="1" applyFill="1" applyBorder="1" applyAlignment="1" applyProtection="1">
      <alignment horizontal="right"/>
      <protection hidden="1"/>
    </xf>
    <xf numFmtId="0" fontId="7" fillId="0" borderId="3" xfId="0" applyFont="1" applyFill="1" applyBorder="1" applyAlignment="1" applyProtection="1">
      <alignment horizontal="centerContinuous" vertical="center"/>
      <protection hidden="1"/>
    </xf>
    <xf numFmtId="0" fontId="6" fillId="0" borderId="10" xfId="0" applyFont="1" applyFill="1" applyBorder="1" applyAlignment="1" applyProtection="1">
      <alignment vertical="center"/>
      <protection hidden="1"/>
    </xf>
    <xf numFmtId="0" fontId="7" fillId="0" borderId="15" xfId="0" applyFont="1" applyFill="1" applyBorder="1" applyAlignment="1" applyProtection="1">
      <alignment horizontal="centerContinuous" vertical="center"/>
      <protection hidden="1"/>
    </xf>
    <xf numFmtId="0" fontId="5" fillId="0" borderId="0" xfId="0" applyFont="1" applyFill="1" applyAlignment="1" applyProtection="1">
      <alignment vertical="center"/>
      <protection hidden="1"/>
    </xf>
    <xf numFmtId="0" fontId="7" fillId="0" borderId="14" xfId="0" applyFont="1" applyFill="1" applyBorder="1" applyAlignment="1" applyProtection="1">
      <alignment horizontal="centerContinuous" vertical="center"/>
      <protection hidden="1"/>
    </xf>
    <xf numFmtId="0" fontId="7" fillId="0" borderId="10" xfId="0" applyNumberFormat="1" applyFont="1" applyFill="1" applyBorder="1" applyAlignment="1" applyProtection="1">
      <alignment horizontal="centerContinuous" vertical="center"/>
      <protection hidden="1"/>
    </xf>
    <xf numFmtId="0" fontId="7" fillId="0" borderId="8" xfId="0" applyNumberFormat="1" applyFont="1" applyFill="1" applyBorder="1" applyAlignment="1" applyProtection="1">
      <alignment horizontal="centerContinuous" vertical="center"/>
      <protection hidden="1"/>
    </xf>
    <xf numFmtId="0" fontId="7" fillId="0" borderId="0" xfId="1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 fillId="0" borderId="0" xfId="0" applyFont="1" applyFill="1" applyBorder="1" applyAlignment="1" applyProtection="1">
      <alignment horizontal="right" vertical="center"/>
      <protection hidden="1"/>
    </xf>
    <xf numFmtId="0" fontId="13" fillId="0" borderId="0" xfId="0" applyFont="1" applyFill="1" applyBorder="1" applyAlignment="1" applyProtection="1">
      <alignment horizontal="left" vertical="center" indent="1"/>
      <protection hidden="1"/>
    </xf>
    <xf numFmtId="0" fontId="7" fillId="0" borderId="8" xfId="0" applyFont="1" applyFill="1" applyBorder="1" applyAlignment="1" applyProtection="1">
      <alignment horizontal="centerContinuous" vertical="center"/>
      <protection hidden="1"/>
    </xf>
    <xf numFmtId="0" fontId="7" fillId="0" borderId="8" xfId="0"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7" fillId="0" borderId="26" xfId="0" applyFont="1" applyFill="1" applyBorder="1" applyAlignment="1" applyProtection="1">
      <alignment horizontal="center" vertical="center"/>
      <protection hidden="1"/>
    </xf>
    <xf numFmtId="0" fontId="7" fillId="0" borderId="30" xfId="0" applyFont="1" applyFill="1" applyBorder="1" applyAlignment="1" applyProtection="1">
      <alignment horizontal="center" vertical="center"/>
      <protection hidden="1"/>
    </xf>
    <xf numFmtId="179" fontId="7" fillId="0" borderId="26" xfId="2" applyNumberFormat="1" applyFont="1" applyFill="1" applyBorder="1" applyAlignment="1" applyProtection="1">
      <alignment vertical="center"/>
      <protection hidden="1"/>
    </xf>
    <xf numFmtId="0" fontId="6" fillId="0" borderId="32" xfId="0" applyFont="1" applyFill="1" applyBorder="1" applyAlignment="1" applyProtection="1">
      <alignment horizontal="center" vertical="center"/>
      <protection hidden="1"/>
    </xf>
    <xf numFmtId="0" fontId="7" fillId="0" borderId="20" xfId="0" applyFont="1" applyFill="1" applyBorder="1" applyAlignment="1" applyProtection="1">
      <alignment horizontal="center" vertical="center"/>
      <protection hidden="1"/>
    </xf>
    <xf numFmtId="0" fontId="6" fillId="0" borderId="2" xfId="0" applyFont="1" applyFill="1" applyBorder="1" applyAlignment="1" applyProtection="1">
      <alignment horizontal="center" vertical="center"/>
      <protection hidden="1"/>
    </xf>
    <xf numFmtId="0" fontId="7" fillId="0" borderId="28" xfId="0" applyFont="1" applyFill="1" applyBorder="1" applyAlignment="1" applyProtection="1">
      <alignment vertical="center"/>
      <protection hidden="1"/>
    </xf>
    <xf numFmtId="0" fontId="7" fillId="0" borderId="33" xfId="0" applyFont="1" applyFill="1" applyBorder="1" applyAlignment="1" applyProtection="1">
      <alignment vertical="center"/>
      <protection hidden="1"/>
    </xf>
    <xf numFmtId="184" fontId="7" fillId="0" borderId="0" xfId="0" applyNumberFormat="1" applyFont="1" applyFill="1" applyBorder="1" applyAlignment="1" applyProtection="1">
      <alignment horizontal="centerContinuous" vertical="center"/>
      <protection hidden="1"/>
    </xf>
    <xf numFmtId="0" fontId="7" fillId="0" borderId="34" xfId="0" applyFont="1" applyFill="1" applyBorder="1" applyAlignment="1" applyProtection="1">
      <alignment vertical="center"/>
      <protection hidden="1"/>
    </xf>
    <xf numFmtId="0" fontId="7" fillId="0" borderId="0" xfId="0" applyFont="1" applyFill="1" applyBorder="1" applyAlignment="1" applyProtection="1">
      <alignment horizontal="left" vertical="center" indent="1"/>
      <protection hidden="1"/>
    </xf>
    <xf numFmtId="0" fontId="7" fillId="0" borderId="35" xfId="0" applyFont="1" applyFill="1" applyBorder="1" applyAlignment="1" applyProtection="1">
      <alignment horizontal="center" vertical="center"/>
      <protection hidden="1"/>
    </xf>
    <xf numFmtId="0" fontId="7" fillId="0" borderId="31" xfId="0" applyFont="1" applyFill="1" applyBorder="1" applyAlignment="1" applyProtection="1">
      <alignment horizontal="center" vertical="center"/>
      <protection hidden="1"/>
    </xf>
    <xf numFmtId="0" fontId="7" fillId="0" borderId="31" xfId="0" applyFont="1" applyFill="1" applyBorder="1" applyAlignment="1" applyProtection="1">
      <alignment vertical="center"/>
      <protection hidden="1"/>
    </xf>
    <xf numFmtId="0" fontId="7" fillId="0" borderId="0" xfId="5" applyFont="1" applyFill="1" applyBorder="1" applyAlignment="1" applyProtection="1">
      <alignment vertical="center"/>
      <protection hidden="1"/>
    </xf>
    <xf numFmtId="0" fontId="7" fillId="0" borderId="0" xfId="5" applyFont="1" applyFill="1" applyBorder="1" applyAlignment="1" applyProtection="1">
      <alignment horizontal="left" vertical="center"/>
      <protection hidden="1"/>
    </xf>
    <xf numFmtId="14" fontId="7" fillId="0" borderId="0" xfId="0" applyNumberFormat="1" applyFont="1" applyFill="1" applyBorder="1" applyAlignment="1" applyProtection="1">
      <alignment vertical="center"/>
      <protection hidden="1"/>
    </xf>
    <xf numFmtId="14" fontId="11" fillId="0" borderId="0" xfId="0" applyNumberFormat="1" applyFont="1" applyFill="1" applyBorder="1" applyAlignment="1" applyProtection="1">
      <alignment vertical="center"/>
      <protection hidden="1"/>
    </xf>
    <xf numFmtId="0" fontId="7" fillId="0" borderId="36" xfId="0" applyFont="1" applyFill="1" applyBorder="1" applyAlignment="1" applyProtection="1">
      <alignment vertical="center"/>
      <protection hidden="1"/>
    </xf>
    <xf numFmtId="0" fontId="7" fillId="0" borderId="37" xfId="0" applyFont="1" applyFill="1" applyBorder="1" applyAlignment="1" applyProtection="1">
      <alignment vertical="center"/>
      <protection hidden="1"/>
    </xf>
    <xf numFmtId="0" fontId="7" fillId="0" borderId="0" xfId="6" applyFont="1" applyFill="1" applyBorder="1" applyAlignment="1" applyProtection="1">
      <alignment vertical="center"/>
      <protection hidden="1"/>
    </xf>
    <xf numFmtId="0" fontId="7" fillId="0" borderId="38" xfId="0" applyFont="1" applyFill="1" applyBorder="1" applyAlignment="1" applyProtection="1">
      <alignment vertical="center"/>
      <protection hidden="1"/>
    </xf>
    <xf numFmtId="177" fontId="7" fillId="0" borderId="3" xfId="0" applyNumberFormat="1" applyFont="1" applyFill="1" applyBorder="1" applyAlignment="1" applyProtection="1">
      <alignment vertical="center"/>
      <protection hidden="1"/>
    </xf>
    <xf numFmtId="177" fontId="7" fillId="0" borderId="0" xfId="0" applyNumberFormat="1" applyFont="1" applyFill="1" applyBorder="1" applyAlignment="1" applyProtection="1">
      <alignment vertical="center"/>
      <protection hidden="1"/>
    </xf>
    <xf numFmtId="14" fontId="7" fillId="0" borderId="6" xfId="0" applyNumberFormat="1" applyFont="1" applyFill="1" applyBorder="1" applyAlignment="1" applyProtection="1">
      <alignment vertical="center"/>
      <protection hidden="1"/>
    </xf>
    <xf numFmtId="0" fontId="7" fillId="0" borderId="2" xfId="0" applyNumberFormat="1" applyFont="1" applyFill="1" applyBorder="1" applyAlignment="1" applyProtection="1">
      <alignment vertical="center"/>
      <protection hidden="1"/>
    </xf>
    <xf numFmtId="0" fontId="11" fillId="0" borderId="4"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wrapText="1"/>
      <protection hidden="1"/>
    </xf>
    <xf numFmtId="0" fontId="7" fillId="0" borderId="9" xfId="0" applyFont="1" applyFill="1" applyBorder="1" applyAlignment="1" applyProtection="1">
      <alignment horizontal="centerContinuous" vertical="center"/>
      <protection hidden="1"/>
    </xf>
    <xf numFmtId="0" fontId="13" fillId="0" borderId="10" xfId="0" applyFont="1" applyFill="1" applyBorder="1" applyAlignment="1" applyProtection="1">
      <alignment horizontal="right" vertical="center"/>
      <protection hidden="1"/>
    </xf>
    <xf numFmtId="0" fontId="13" fillId="0" borderId="0" xfId="0" applyFont="1" applyFill="1" applyAlignment="1" applyProtection="1">
      <alignment horizontal="left" indent="1"/>
      <protection hidden="1"/>
    </xf>
    <xf numFmtId="0" fontId="13" fillId="0" borderId="0" xfId="0" applyNumberFormat="1" applyFont="1" applyFill="1" applyBorder="1" applyAlignment="1" applyProtection="1">
      <alignment horizontal="left" vertical="center" indent="1"/>
      <protection hidden="1"/>
    </xf>
    <xf numFmtId="0" fontId="15" fillId="0" borderId="0" xfId="0" applyFont="1" applyFill="1" applyAlignment="1" applyProtection="1">
      <alignment vertical="center"/>
      <protection hidden="1"/>
    </xf>
    <xf numFmtId="38" fontId="7" fillId="0" borderId="3" xfId="2" applyFont="1" applyFill="1" applyBorder="1" applyAlignment="1" applyProtection="1">
      <alignment vertical="center"/>
      <protection locked="0"/>
    </xf>
    <xf numFmtId="0" fontId="29" fillId="0" borderId="0" xfId="0" applyFont="1" applyFill="1" applyAlignment="1">
      <alignment vertical="center"/>
    </xf>
    <xf numFmtId="0" fontId="15" fillId="0" borderId="0" xfId="0" applyFont="1" applyFill="1" applyAlignment="1">
      <alignment vertical="center"/>
    </xf>
    <xf numFmtId="0" fontId="16" fillId="0" borderId="0" xfId="0" applyFont="1" applyAlignment="1">
      <alignment horizontal="left" vertical="center" indent="1"/>
    </xf>
    <xf numFmtId="0" fontId="16" fillId="0" borderId="0" xfId="0" applyFont="1" applyAlignment="1">
      <alignment horizontal="left" vertical="center" indent="2"/>
    </xf>
    <xf numFmtId="0" fontId="8" fillId="0" borderId="0" xfId="0" applyFont="1" applyFill="1" applyAlignment="1">
      <alignment vertical="center"/>
    </xf>
    <xf numFmtId="0" fontId="19" fillId="0" borderId="0" xfId="0" applyFont="1" applyAlignment="1">
      <alignment horizontal="center" vertical="center"/>
    </xf>
    <xf numFmtId="0" fontId="16" fillId="0" borderId="0" xfId="0" applyFont="1" applyAlignment="1">
      <alignment vertical="center" wrapText="1"/>
    </xf>
    <xf numFmtId="0" fontId="7" fillId="0" borderId="0" xfId="0" applyFont="1" applyFill="1" applyAlignment="1" applyProtection="1">
      <protection hidden="1"/>
    </xf>
    <xf numFmtId="0" fontId="7" fillId="0" borderId="12" xfId="0" applyFont="1" applyFill="1" applyBorder="1" applyAlignment="1" applyProtection="1">
      <alignment horizontal="centerContinuous" vertical="center"/>
      <protection hidden="1"/>
    </xf>
    <xf numFmtId="0" fontId="7" fillId="0" borderId="0" xfId="0" applyFont="1" applyFill="1" applyAlignment="1" applyProtection="1">
      <alignment horizontal="right"/>
      <protection hidden="1"/>
    </xf>
    <xf numFmtId="38" fontId="7" fillId="0" borderId="35" xfId="2" applyFont="1" applyFill="1" applyBorder="1" applyAlignment="1" applyProtection="1">
      <alignment horizontal="centerContinuous" vertical="center"/>
      <protection hidden="1"/>
    </xf>
    <xf numFmtId="0" fontId="11" fillId="0" borderId="39" xfId="0" applyFont="1" applyFill="1" applyBorder="1" applyAlignment="1" applyProtection="1">
      <alignment horizontal="center" vertical="center"/>
      <protection hidden="1"/>
    </xf>
    <xf numFmtId="0" fontId="7" fillId="0" borderId="20" xfId="0" applyFont="1" applyFill="1" applyBorder="1" applyAlignment="1" applyProtection="1">
      <alignment horizontal="center" vertical="center" wrapText="1"/>
      <protection hidden="1"/>
    </xf>
    <xf numFmtId="0" fontId="11" fillId="0" borderId="40"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vertical="center" wrapText="1"/>
      <protection hidden="1"/>
    </xf>
    <xf numFmtId="0" fontId="7" fillId="0" borderId="10" xfId="7" applyFont="1" applyFill="1" applyBorder="1" applyAlignment="1" applyProtection="1">
      <alignment horizontal="right" vertical="center"/>
      <protection hidden="1"/>
    </xf>
    <xf numFmtId="38" fontId="7" fillId="0" borderId="3" xfId="2" applyFont="1" applyFill="1" applyBorder="1" applyAlignment="1" applyProtection="1">
      <alignment vertical="center"/>
      <protection hidden="1"/>
    </xf>
    <xf numFmtId="0" fontId="5" fillId="0" borderId="35" xfId="0" applyFont="1" applyFill="1" applyBorder="1" applyAlignment="1" applyProtection="1">
      <alignment horizontal="centerContinuous" vertical="center" wrapText="1"/>
      <protection hidden="1"/>
    </xf>
    <xf numFmtId="38" fontId="7" fillId="0" borderId="41" xfId="2" applyFont="1" applyFill="1" applyBorder="1" applyAlignment="1" applyProtection="1">
      <alignment vertical="center"/>
      <protection locked="0"/>
    </xf>
    <xf numFmtId="0" fontId="7" fillId="0" borderId="0" xfId="0" applyFont="1" applyFill="1" applyAlignment="1" applyProtection="1">
      <alignment horizontal="centerContinuous" vertical="center" wrapText="1"/>
      <protection hidden="1"/>
    </xf>
    <xf numFmtId="0" fontId="13" fillId="0" borderId="0" xfId="0" applyFont="1" applyFill="1" applyAlignment="1" applyProtection="1">
      <protection hidden="1"/>
    </xf>
    <xf numFmtId="0" fontId="7" fillId="0" borderId="10" xfId="0" applyNumberFormat="1" applyFont="1" applyFill="1" applyBorder="1" applyAlignment="1" applyProtection="1">
      <alignment vertical="center"/>
      <protection hidden="1"/>
    </xf>
    <xf numFmtId="0" fontId="7" fillId="0" borderId="6" xfId="7" applyFont="1" applyFill="1" applyBorder="1" applyAlignment="1" applyProtection="1">
      <alignment horizontal="center" vertical="center"/>
      <protection hidden="1"/>
    </xf>
    <xf numFmtId="0" fontId="7" fillId="0" borderId="10" xfId="0" applyFont="1" applyFill="1" applyBorder="1" applyAlignment="1" applyProtection="1">
      <alignment horizontal="centerContinuous" vertical="center"/>
      <protection hidden="1"/>
    </xf>
    <xf numFmtId="0" fontId="6" fillId="0" borderId="10" xfId="0" applyFont="1" applyFill="1" applyBorder="1" applyAlignment="1" applyProtection="1">
      <alignment horizontal="centerContinuous" vertical="center"/>
      <protection hidden="1"/>
    </xf>
    <xf numFmtId="0" fontId="5" fillId="0" borderId="18" xfId="0" applyFont="1" applyFill="1" applyBorder="1" applyAlignment="1" applyProtection="1">
      <alignment vertical="center"/>
      <protection hidden="1"/>
    </xf>
    <xf numFmtId="0" fontId="7" fillId="0" borderId="16" xfId="0" applyFont="1" applyFill="1" applyBorder="1" applyAlignment="1" applyProtection="1">
      <alignment horizontal="left" vertical="center" indent="6"/>
      <protection hidden="1"/>
    </xf>
    <xf numFmtId="2" fontId="7" fillId="0" borderId="44" xfId="0" applyNumberFormat="1" applyFont="1" applyFill="1" applyBorder="1" applyAlignment="1" applyProtection="1">
      <alignment vertical="center"/>
      <protection locked="0"/>
    </xf>
    <xf numFmtId="0" fontId="7" fillId="0" borderId="10" xfId="5" applyFont="1" applyFill="1" applyBorder="1" applyAlignment="1" applyProtection="1">
      <alignment vertical="center"/>
      <protection hidden="1"/>
    </xf>
    <xf numFmtId="0" fontId="7" fillId="0" borderId="45" xfId="5" applyFont="1" applyFill="1" applyBorder="1" applyAlignment="1" applyProtection="1">
      <alignment horizontal="left" vertical="center"/>
      <protection hidden="1"/>
    </xf>
    <xf numFmtId="2" fontId="7" fillId="0" borderId="3" xfId="2" applyNumberFormat="1" applyFont="1" applyFill="1" applyBorder="1" applyAlignment="1" applyProtection="1">
      <alignment vertical="center"/>
      <protection hidden="1"/>
    </xf>
    <xf numFmtId="0" fontId="7" fillId="0" borderId="46" xfId="5" applyFont="1" applyFill="1" applyBorder="1" applyAlignment="1" applyProtection="1">
      <alignment horizontal="left" vertical="center"/>
      <protection hidden="1"/>
    </xf>
    <xf numFmtId="0" fontId="7" fillId="0" borderId="10" xfId="10" applyFont="1" applyFill="1" applyBorder="1" applyAlignment="1" applyProtection="1">
      <alignment vertical="center"/>
      <protection hidden="1"/>
    </xf>
    <xf numFmtId="0" fontId="5" fillId="0" borderId="8" xfId="0" applyFont="1" applyFill="1" applyBorder="1" applyAlignment="1" applyProtection="1">
      <alignment horizontal="center" vertical="center"/>
      <protection hidden="1"/>
    </xf>
    <xf numFmtId="0" fontId="6" fillId="0" borderId="3" xfId="0" applyFont="1" applyFill="1" applyBorder="1" applyAlignment="1" applyProtection="1">
      <alignment vertical="center" wrapText="1"/>
      <protection locked="0"/>
    </xf>
    <xf numFmtId="0" fontId="6" fillId="0" borderId="20" xfId="0" applyFont="1" applyFill="1" applyBorder="1" applyAlignment="1" applyProtection="1">
      <alignment horizontal="right" vertical="center"/>
      <protection locked="0"/>
    </xf>
    <xf numFmtId="0" fontId="7" fillId="0" borderId="2" xfId="10" applyFont="1" applyFill="1" applyBorder="1" applyAlignment="1" applyProtection="1">
      <alignment vertical="center"/>
      <protection hidden="1"/>
    </xf>
    <xf numFmtId="0" fontId="6" fillId="0" borderId="44" xfId="0" applyFont="1" applyFill="1" applyBorder="1" applyAlignment="1" applyProtection="1">
      <alignment vertical="center"/>
      <protection locked="0"/>
    </xf>
    <xf numFmtId="0" fontId="7" fillId="0" borderId="47" xfId="0" applyFont="1" applyFill="1" applyBorder="1" applyAlignment="1" applyProtection="1">
      <alignment horizontal="right" vertical="center"/>
      <protection hidden="1"/>
    </xf>
    <xf numFmtId="0" fontId="7" fillId="0" borderId="0" xfId="0" applyFont="1" applyFill="1" applyBorder="1" applyAlignment="1" applyProtection="1">
      <alignment horizontal="left" vertical="top" indent="1"/>
      <protection hidden="1"/>
    </xf>
    <xf numFmtId="0" fontId="6" fillId="0" borderId="47" xfId="0" applyFont="1" applyFill="1" applyBorder="1" applyAlignment="1" applyProtection="1">
      <alignment horizontal="right" vertical="center"/>
      <protection locked="0"/>
    </xf>
    <xf numFmtId="0" fontId="6" fillId="0" borderId="31" xfId="0" applyFont="1" applyFill="1" applyBorder="1" applyAlignment="1" applyProtection="1">
      <alignment vertical="center"/>
      <protection locked="0"/>
    </xf>
    <xf numFmtId="0" fontId="7" fillId="0" borderId="8" xfId="5" applyFont="1" applyFill="1" applyBorder="1" applyAlignment="1" applyProtection="1">
      <alignment horizontal="left" vertical="center"/>
      <protection hidden="1"/>
    </xf>
    <xf numFmtId="2" fontId="6" fillId="0" borderId="3" xfId="2" applyNumberFormat="1" applyFont="1" applyFill="1" applyBorder="1" applyAlignment="1" applyProtection="1">
      <alignment vertical="center"/>
      <protection locked="0"/>
    </xf>
    <xf numFmtId="38" fontId="6" fillId="0" borderId="17" xfId="2" applyNumberFormat="1" applyFont="1" applyFill="1" applyBorder="1" applyAlignment="1" applyProtection="1">
      <alignment vertical="center"/>
      <protection locked="0"/>
    </xf>
    <xf numFmtId="0" fontId="7" fillId="0" borderId="9" xfId="0" applyFont="1" applyFill="1" applyBorder="1" applyAlignment="1" applyProtection="1">
      <protection hidden="1"/>
    </xf>
    <xf numFmtId="0" fontId="7" fillId="0" borderId="14" xfId="0" applyFont="1" applyFill="1" applyBorder="1" applyAlignment="1" applyProtection="1">
      <protection hidden="1"/>
    </xf>
    <xf numFmtId="0" fontId="7" fillId="0" borderId="1" xfId="0" applyFont="1" applyFill="1" applyBorder="1" applyAlignment="1" applyProtection="1">
      <protection hidden="1"/>
    </xf>
    <xf numFmtId="0" fontId="7" fillId="0" borderId="15" xfId="0" applyFont="1" applyFill="1" applyBorder="1" applyAlignment="1" applyProtection="1">
      <protection hidden="1"/>
    </xf>
    <xf numFmtId="0" fontId="7" fillId="0" borderId="16" xfId="0" applyFont="1" applyFill="1" applyBorder="1" applyAlignment="1" applyProtection="1">
      <protection hidden="1"/>
    </xf>
    <xf numFmtId="0" fontId="11" fillId="0" borderId="0" xfId="0" applyFont="1" applyFill="1" applyAlignment="1" applyProtection="1">
      <alignment horizontal="center" vertical="center"/>
      <protection hidden="1"/>
    </xf>
    <xf numFmtId="0" fontId="7" fillId="0" borderId="3"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hidden="1"/>
    </xf>
    <xf numFmtId="0" fontId="11" fillId="0" borderId="10" xfId="0" applyFont="1" applyFill="1" applyBorder="1" applyAlignment="1" applyProtection="1">
      <alignment horizontal="center" vertical="center"/>
      <protection hidden="1"/>
    </xf>
    <xf numFmtId="0" fontId="7" fillId="0" borderId="41" xfId="0" applyFont="1" applyFill="1" applyBorder="1" applyAlignment="1" applyProtection="1">
      <alignment horizontal="center" vertical="center"/>
      <protection hidden="1"/>
    </xf>
    <xf numFmtId="179" fontId="7" fillId="0" borderId="3" xfId="2" applyNumberFormat="1" applyFont="1" applyFill="1" applyBorder="1" applyAlignment="1" applyProtection="1">
      <alignment vertical="center"/>
      <protection locked="0"/>
    </xf>
    <xf numFmtId="179" fontId="7" fillId="0" borderId="3" xfId="2" applyNumberFormat="1" applyFont="1" applyFill="1" applyBorder="1" applyAlignment="1" applyProtection="1">
      <alignment vertical="center"/>
      <protection hidden="1"/>
    </xf>
    <xf numFmtId="38" fontId="7" fillId="0" borderId="20" xfId="2" applyFont="1" applyFill="1" applyBorder="1" applyAlignment="1" applyProtection="1">
      <alignment vertical="center"/>
      <protection hidden="1"/>
    </xf>
    <xf numFmtId="0" fontId="11" fillId="0" borderId="48"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13" xfId="0" applyFont="1" applyFill="1" applyBorder="1" applyAlignment="1" applyProtection="1">
      <alignment horizontal="centerContinuous" vertical="center"/>
      <protection hidden="1"/>
    </xf>
    <xf numFmtId="0" fontId="7" fillId="0" borderId="47"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wrapText="1"/>
      <protection hidden="1"/>
    </xf>
    <xf numFmtId="0" fontId="7" fillId="0" borderId="41" xfId="0" applyFont="1" applyFill="1" applyBorder="1" applyAlignment="1" applyProtection="1">
      <alignment vertical="center" wrapText="1"/>
      <protection hidden="1"/>
    </xf>
    <xf numFmtId="0" fontId="13" fillId="0" borderId="10" xfId="7" applyFont="1" applyFill="1" applyBorder="1" applyAlignment="1" applyProtection="1">
      <alignment horizontal="right" vertical="center"/>
      <protection hidden="1"/>
    </xf>
    <xf numFmtId="0" fontId="11" fillId="0" borderId="0" xfId="0" applyFont="1" applyFill="1" applyAlignment="1" applyProtection="1">
      <alignment vertical="center"/>
      <protection hidden="1"/>
    </xf>
    <xf numFmtId="0" fontId="11" fillId="0" borderId="2" xfId="0" applyFont="1" applyFill="1" applyBorder="1" applyAlignment="1" applyProtection="1">
      <alignment vertical="center"/>
      <protection hidden="1"/>
    </xf>
    <xf numFmtId="0" fontId="7" fillId="0" borderId="49" xfId="0" applyFont="1" applyFill="1" applyBorder="1" applyAlignment="1" applyProtection="1">
      <alignment horizontal="center" vertical="center"/>
      <protection hidden="1"/>
    </xf>
    <xf numFmtId="0" fontId="7" fillId="0" borderId="31" xfId="0" applyFont="1" applyFill="1" applyBorder="1" applyAlignment="1" applyProtection="1">
      <alignment horizontal="centerContinuous" vertical="center" wrapText="1"/>
      <protection hidden="1"/>
    </xf>
    <xf numFmtId="0" fontId="7" fillId="0" borderId="49" xfId="0" applyFont="1" applyFill="1" applyBorder="1" applyAlignment="1" applyProtection="1">
      <alignment vertical="center" wrapText="1"/>
      <protection hidden="1"/>
    </xf>
    <xf numFmtId="0" fontId="7" fillId="0" borderId="0" xfId="0" applyFont="1" applyFill="1" applyAlignment="1" applyProtection="1">
      <alignment vertical="center" textRotation="3"/>
      <protection hidden="1"/>
    </xf>
    <xf numFmtId="0" fontId="29" fillId="0" borderId="0" xfId="0" applyFont="1" applyFill="1" applyAlignment="1" applyProtection="1">
      <alignment vertical="center"/>
      <protection hidden="1"/>
    </xf>
    <xf numFmtId="0" fontId="6" fillId="0" borderId="0" xfId="0" applyFont="1" applyFill="1" applyAlignment="1" applyProtection="1">
      <protection hidden="1"/>
    </xf>
    <xf numFmtId="38" fontId="7" fillId="0" borderId="41" xfId="2" applyFont="1" applyFill="1" applyBorder="1" applyAlignment="1" applyProtection="1">
      <alignment vertical="center"/>
      <protection hidden="1"/>
    </xf>
    <xf numFmtId="0" fontId="11" fillId="0" borderId="50" xfId="0" applyFont="1" applyFill="1" applyBorder="1" applyAlignment="1" applyProtection="1">
      <alignment horizontal="center" vertical="center"/>
      <protection hidden="1"/>
    </xf>
    <xf numFmtId="38" fontId="7" fillId="0" borderId="51" xfId="2" applyFont="1" applyFill="1" applyBorder="1" applyAlignment="1" applyProtection="1">
      <alignment vertical="center"/>
      <protection locked="0"/>
    </xf>
    <xf numFmtId="49" fontId="7" fillId="0" borderId="0" xfId="0" applyNumberFormat="1" applyFont="1" applyFill="1" applyBorder="1" applyAlignment="1" applyProtection="1">
      <alignment horizontal="center" vertical="center"/>
      <protection hidden="1"/>
    </xf>
    <xf numFmtId="0" fontId="11" fillId="0" borderId="52" xfId="0" applyFont="1" applyFill="1" applyBorder="1" applyAlignment="1" applyProtection="1">
      <alignment horizontal="center" vertical="center"/>
      <protection hidden="1"/>
    </xf>
    <xf numFmtId="0" fontId="7" fillId="0" borderId="42" xfId="0" applyFont="1" applyFill="1" applyBorder="1" applyAlignment="1" applyProtection="1">
      <alignment horizontal="center" vertical="center"/>
      <protection hidden="1"/>
    </xf>
    <xf numFmtId="0" fontId="5" fillId="0" borderId="40" xfId="0" applyFont="1" applyFill="1" applyBorder="1" applyAlignment="1" applyProtection="1">
      <alignment horizontal="center" vertical="center"/>
      <protection hidden="1"/>
    </xf>
    <xf numFmtId="0" fontId="11" fillId="0" borderId="53"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7" fillId="0" borderId="31" xfId="0" applyFont="1" applyFill="1" applyBorder="1" applyAlignment="1" applyProtection="1">
      <alignment horizontal="center" vertical="center" wrapText="1"/>
      <protection hidden="1"/>
    </xf>
    <xf numFmtId="38" fontId="7" fillId="0" borderId="54" xfId="2" applyFont="1" applyFill="1" applyBorder="1" applyAlignment="1" applyProtection="1">
      <alignment vertical="center"/>
      <protection hidden="1"/>
    </xf>
    <xf numFmtId="38" fontId="7" fillId="0" borderId="20" xfId="2" applyFont="1" applyFill="1" applyBorder="1" applyAlignment="1" applyProtection="1">
      <alignment vertical="center"/>
      <protection locked="0"/>
    </xf>
    <xf numFmtId="38" fontId="7" fillId="0" borderId="55" xfId="2" applyFont="1" applyFill="1" applyBorder="1" applyAlignment="1" applyProtection="1">
      <alignment vertical="center"/>
      <protection hidden="1"/>
    </xf>
    <xf numFmtId="38" fontId="7" fillId="0" borderId="31" xfId="2" applyFont="1" applyFill="1" applyBorder="1" applyAlignment="1" applyProtection="1">
      <alignment vertical="center"/>
      <protection locked="0"/>
    </xf>
    <xf numFmtId="38" fontId="7" fillId="0" borderId="56" xfId="2" applyFont="1" applyFill="1" applyBorder="1" applyAlignment="1" applyProtection="1">
      <alignment vertical="center"/>
      <protection hidden="1"/>
    </xf>
    <xf numFmtId="38" fontId="7" fillId="0" borderId="44" xfId="2" applyFont="1" applyFill="1" applyBorder="1" applyAlignment="1" applyProtection="1">
      <alignment vertical="center"/>
      <protection hidden="1"/>
    </xf>
    <xf numFmtId="38" fontId="7" fillId="0" borderId="57" xfId="2" applyFont="1" applyFill="1" applyBorder="1" applyAlignment="1" applyProtection="1">
      <alignment vertical="center"/>
      <protection hidden="1"/>
    </xf>
    <xf numFmtId="38" fontId="7" fillId="0" borderId="58" xfId="2" applyFont="1" applyFill="1" applyBorder="1" applyAlignment="1" applyProtection="1">
      <alignment vertical="center"/>
      <protection hidden="1"/>
    </xf>
    <xf numFmtId="38" fontId="7" fillId="0" borderId="59" xfId="2" applyFont="1" applyFill="1" applyBorder="1" applyAlignment="1" applyProtection="1">
      <alignment vertical="center"/>
      <protection hidden="1"/>
    </xf>
    <xf numFmtId="0" fontId="7" fillId="0" borderId="33" xfId="0" applyFont="1" applyFill="1" applyBorder="1" applyAlignment="1" applyProtection="1">
      <alignment horizontal="center" vertical="center"/>
      <protection hidden="1"/>
    </xf>
    <xf numFmtId="0" fontId="5" fillId="0" borderId="3" xfId="8" applyFont="1" applyFill="1" applyBorder="1" applyAlignment="1" applyProtection="1">
      <alignment horizontal="center" vertical="center" wrapText="1"/>
      <protection locked="0" hidden="1"/>
    </xf>
    <xf numFmtId="38" fontId="7" fillId="0" borderId="44" xfId="2" applyFont="1" applyFill="1" applyBorder="1" applyAlignment="1" applyProtection="1">
      <alignment vertical="center"/>
      <protection locked="0"/>
    </xf>
    <xf numFmtId="38" fontId="7" fillId="0" borderId="58" xfId="2" applyFont="1" applyFill="1" applyBorder="1" applyAlignment="1" applyProtection="1">
      <alignment vertical="center"/>
      <protection locked="0"/>
    </xf>
    <xf numFmtId="38" fontId="7" fillId="0" borderId="60" xfId="2" applyFont="1" applyFill="1" applyBorder="1" applyAlignment="1" applyProtection="1">
      <alignment vertical="center"/>
      <protection hidden="1"/>
    </xf>
    <xf numFmtId="38" fontId="7" fillId="0" borderId="61" xfId="2" applyFont="1" applyFill="1" applyBorder="1" applyAlignment="1" applyProtection="1">
      <alignment vertical="center"/>
      <protection hidden="1"/>
    </xf>
    <xf numFmtId="38" fontId="7" fillId="0" borderId="62" xfId="2" applyFont="1" applyFill="1" applyBorder="1" applyAlignment="1" applyProtection="1">
      <alignment vertical="center"/>
      <protection hidden="1"/>
    </xf>
    <xf numFmtId="0" fontId="7" fillId="0" borderId="54" xfId="0" applyFont="1" applyFill="1" applyBorder="1" applyAlignment="1" applyProtection="1">
      <alignment vertical="center"/>
      <protection hidden="1"/>
    </xf>
    <xf numFmtId="0" fontId="7" fillId="0" borderId="42" xfId="0" applyFont="1" applyFill="1" applyBorder="1" applyAlignment="1" applyProtection="1">
      <alignment vertical="center"/>
      <protection hidden="1"/>
    </xf>
    <xf numFmtId="0" fontId="9" fillId="0" borderId="0" xfId="0" applyFont="1" applyFill="1" applyBorder="1" applyAlignment="1" applyProtection="1">
      <alignment horizontal="centerContinuous"/>
      <protection hidden="1"/>
    </xf>
    <xf numFmtId="0" fontId="9" fillId="0" borderId="0" xfId="0" applyFont="1" applyFill="1" applyAlignment="1">
      <alignment horizontal="centerContinuous" vertical="center"/>
    </xf>
    <xf numFmtId="0" fontId="9" fillId="0" borderId="0" xfId="0" applyFont="1" applyFill="1" applyBorder="1" applyAlignment="1">
      <alignment vertical="center"/>
    </xf>
    <xf numFmtId="0" fontId="7" fillId="0" borderId="0" xfId="0" quotePrefix="1" applyFont="1" applyFill="1" applyAlignment="1">
      <alignment vertical="center"/>
    </xf>
    <xf numFmtId="0" fontId="6" fillId="0" borderId="0" xfId="0" applyFont="1" applyFill="1" applyAlignment="1">
      <alignment vertical="center" wrapText="1"/>
    </xf>
    <xf numFmtId="0" fontId="6" fillId="0" borderId="0" xfId="0" applyFont="1" applyFill="1"/>
    <xf numFmtId="0" fontId="6" fillId="0" borderId="14" xfId="0" applyFont="1" applyFill="1" applyBorder="1"/>
    <xf numFmtId="0" fontId="6" fillId="0" borderId="41" xfId="0" applyFont="1" applyFill="1" applyBorder="1" applyAlignment="1" applyProtection="1">
      <alignment vertical="center"/>
      <protection locked="0"/>
    </xf>
    <xf numFmtId="0" fontId="6" fillId="0" borderId="9" xfId="0" applyFont="1" applyFill="1" applyBorder="1"/>
    <xf numFmtId="0" fontId="6" fillId="0" borderId="62" xfId="0" applyFont="1" applyFill="1" applyBorder="1" applyAlignment="1" applyProtection="1">
      <alignment vertical="center"/>
      <protection locked="0"/>
    </xf>
    <xf numFmtId="0" fontId="11" fillId="0" borderId="15" xfId="0" applyFont="1" applyFill="1" applyBorder="1" applyAlignment="1" applyProtection="1">
      <alignment horizontal="left" vertical="center"/>
      <protection locked="0"/>
    </xf>
    <xf numFmtId="49" fontId="6" fillId="0" borderId="3" xfId="0" applyNumberFormat="1" applyFont="1" applyFill="1" applyBorder="1" applyAlignment="1" applyProtection="1">
      <alignment horizontal="left" vertical="center"/>
      <protection locked="0"/>
    </xf>
    <xf numFmtId="0" fontId="6" fillId="0" borderId="0" xfId="0" applyFont="1" applyFill="1" applyProtection="1">
      <protection hidden="1"/>
    </xf>
    <xf numFmtId="0" fontId="7" fillId="0" borderId="3" xfId="0" applyFont="1" applyFill="1" applyBorder="1" applyAlignment="1" applyProtection="1">
      <alignment horizontal="centerContinuous" vertical="center"/>
      <protection locked="0"/>
    </xf>
    <xf numFmtId="0" fontId="5" fillId="0" borderId="15" xfId="0" applyFont="1" applyFill="1" applyBorder="1" applyAlignment="1" applyProtection="1">
      <alignment horizontal="center" vertical="center"/>
      <protection locked="0"/>
    </xf>
    <xf numFmtId="0" fontId="7" fillId="0" borderId="19" xfId="0" applyNumberFormat="1" applyFont="1" applyFill="1" applyBorder="1" applyAlignment="1" applyProtection="1">
      <alignment vertical="center"/>
      <protection locked="0"/>
    </xf>
    <xf numFmtId="0" fontId="7" fillId="0" borderId="13" xfId="0" applyFont="1" applyFill="1" applyBorder="1" applyAlignment="1" applyProtection="1">
      <alignment vertical="center"/>
      <protection locked="0"/>
    </xf>
    <xf numFmtId="0" fontId="7" fillId="0" borderId="3" xfId="0" applyNumberFormat="1" applyFont="1" applyFill="1" applyBorder="1" applyAlignment="1" applyProtection="1">
      <alignment vertical="center"/>
      <protection locked="0"/>
    </xf>
    <xf numFmtId="0" fontId="20" fillId="0" borderId="0" xfId="0" applyFont="1" applyFill="1" applyBorder="1" applyAlignment="1" applyProtection="1">
      <alignment vertical="center"/>
      <protection hidden="1"/>
    </xf>
    <xf numFmtId="0" fontId="7" fillId="0" borderId="20" xfId="0" applyFont="1" applyFill="1" applyBorder="1" applyAlignment="1" applyProtection="1">
      <alignment horizontal="right" vertical="center"/>
      <protection locked="0"/>
    </xf>
    <xf numFmtId="0" fontId="7" fillId="0" borderId="31"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0" fontId="7" fillId="0" borderId="63"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0" borderId="8" xfId="0" applyFont="1" applyFill="1" applyBorder="1" applyAlignment="1" applyProtection="1">
      <alignment horizontal="right" vertical="center"/>
      <protection hidden="1"/>
    </xf>
    <xf numFmtId="0" fontId="7" fillId="0" borderId="20" xfId="0" applyNumberFormat="1"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0" xfId="0" applyFont="1" applyFill="1" applyAlignment="1">
      <alignment horizontal="left" vertical="center" indent="4"/>
    </xf>
    <xf numFmtId="0" fontId="16" fillId="0" borderId="0" xfId="0" applyFont="1" applyBorder="1" applyAlignment="1">
      <alignment vertical="center" wrapText="1"/>
    </xf>
    <xf numFmtId="0" fontId="16" fillId="0" borderId="0" xfId="0" applyFont="1" applyFill="1" applyAlignment="1">
      <alignment vertical="center"/>
    </xf>
    <xf numFmtId="0" fontId="23" fillId="0" borderId="0" xfId="0" applyFont="1" applyFill="1" applyAlignment="1">
      <alignment vertical="center"/>
    </xf>
    <xf numFmtId="0" fontId="30" fillId="0" borderId="0" xfId="0" applyFont="1" applyAlignment="1">
      <alignment vertical="center"/>
    </xf>
    <xf numFmtId="0" fontId="31" fillId="0" borderId="0" xfId="0" applyFont="1" applyFill="1" applyBorder="1" applyAlignment="1" applyProtection="1">
      <alignment vertical="center"/>
      <protection hidden="1"/>
    </xf>
    <xf numFmtId="0" fontId="31" fillId="0" borderId="0" xfId="0" applyFont="1" applyFill="1" applyAlignment="1" applyProtection="1">
      <alignment vertical="center"/>
      <protection hidden="1"/>
    </xf>
    <xf numFmtId="0" fontId="31" fillId="0" borderId="0" xfId="0" applyFont="1" applyFill="1" applyBorder="1" applyAlignment="1" applyProtection="1">
      <alignment horizontal="centerContinuous" vertical="center"/>
      <protection hidden="1"/>
    </xf>
    <xf numFmtId="0" fontId="31" fillId="0" borderId="0" xfId="0" applyFont="1" applyFill="1" applyAlignment="1" applyProtection="1">
      <protection hidden="1"/>
    </xf>
    <xf numFmtId="0" fontId="31" fillId="0" borderId="0" xfId="0" applyFont="1" applyFill="1" applyBorder="1" applyAlignment="1" applyProtection="1">
      <alignment horizontal="center" vertical="center"/>
      <protection hidden="1"/>
    </xf>
    <xf numFmtId="0" fontId="31" fillId="0" borderId="0" xfId="0" applyFont="1" applyFill="1" applyAlignment="1" applyProtection="1">
      <alignment horizontal="centerContinuous" vertical="center"/>
      <protection hidden="1"/>
    </xf>
    <xf numFmtId="0" fontId="31" fillId="0" borderId="0" xfId="10" applyFont="1" applyFill="1" applyBorder="1" applyAlignment="1" applyProtection="1">
      <alignment vertical="center"/>
      <protection hidden="1"/>
    </xf>
    <xf numFmtId="0" fontId="11" fillId="0" borderId="64" xfId="0" applyFont="1" applyFill="1" applyBorder="1" applyAlignment="1" applyProtection="1">
      <alignment horizontal="center" vertical="center"/>
      <protection hidden="1"/>
    </xf>
    <xf numFmtId="0" fontId="31" fillId="0" borderId="8" xfId="0" applyFont="1" applyFill="1" applyBorder="1" applyAlignment="1" applyProtection="1">
      <alignment horizontal="centerContinuous" vertical="center"/>
      <protection hidden="1"/>
    </xf>
    <xf numFmtId="0" fontId="31" fillId="0" borderId="3" xfId="0" applyFont="1" applyFill="1" applyBorder="1" applyAlignment="1" applyProtection="1">
      <alignment horizontal="centerContinuous" vertical="center"/>
      <protection hidden="1"/>
    </xf>
    <xf numFmtId="0" fontId="31" fillId="0" borderId="17" xfId="0" applyFont="1" applyFill="1" applyBorder="1" applyAlignment="1" applyProtection="1">
      <alignment horizontal="centerContinuous" vertical="center"/>
      <protection hidden="1"/>
    </xf>
    <xf numFmtId="0" fontId="31" fillId="0" borderId="3" xfId="0" applyFont="1" applyFill="1" applyBorder="1" applyAlignment="1" applyProtection="1">
      <alignment vertical="center"/>
      <protection hidden="1"/>
    </xf>
    <xf numFmtId="0" fontId="31" fillId="0" borderId="0" xfId="0" applyFont="1" applyFill="1" applyAlignment="1">
      <alignment vertical="center"/>
    </xf>
    <xf numFmtId="0" fontId="31" fillId="0" borderId="19" xfId="0" applyFont="1" applyFill="1" applyBorder="1" applyAlignment="1" applyProtection="1">
      <alignment horizontal="centerContinuous" vertical="center"/>
      <protection hidden="1"/>
    </xf>
    <xf numFmtId="0" fontId="31" fillId="0" borderId="20" xfId="0" applyFont="1" applyFill="1" applyBorder="1" applyAlignment="1" applyProtection="1">
      <alignment horizontal="centerContinuous" vertical="center"/>
      <protection hidden="1"/>
    </xf>
    <xf numFmtId="0" fontId="31" fillId="0" borderId="14" xfId="0" applyFont="1" applyFill="1" applyBorder="1" applyAlignment="1" applyProtection="1">
      <alignment horizontal="centerContinuous" vertical="center"/>
      <protection hidden="1"/>
    </xf>
    <xf numFmtId="0" fontId="31" fillId="0" borderId="15" xfId="0" applyFont="1" applyFill="1" applyBorder="1" applyAlignment="1" applyProtection="1">
      <alignment horizontal="centerContinuous" vertical="center"/>
      <protection hidden="1"/>
    </xf>
    <xf numFmtId="0" fontId="31" fillId="0" borderId="18" xfId="0" applyFont="1" applyFill="1" applyBorder="1" applyAlignment="1" applyProtection="1">
      <alignment horizontal="centerContinuous" vertical="center"/>
      <protection hidden="1"/>
    </xf>
    <xf numFmtId="0" fontId="5" fillId="0" borderId="14" xfId="0" applyFont="1" applyFill="1" applyBorder="1" applyAlignment="1" applyProtection="1">
      <alignment horizontal="center" vertical="center"/>
      <protection hidden="1"/>
    </xf>
    <xf numFmtId="38" fontId="31" fillId="0" borderId="35" xfId="2" applyFont="1" applyFill="1" applyBorder="1" applyAlignment="1" applyProtection="1">
      <alignment horizontal="centerContinuous" vertical="center"/>
      <protection hidden="1"/>
    </xf>
    <xf numFmtId="0" fontId="31" fillId="0" borderId="21" xfId="0" applyFont="1" applyFill="1" applyBorder="1" applyAlignment="1" applyProtection="1">
      <alignment horizontal="centerContinuous" vertical="center"/>
      <protection hidden="1"/>
    </xf>
    <xf numFmtId="38" fontId="31" fillId="0" borderId="31" xfId="2" applyFont="1" applyFill="1" applyBorder="1" applyAlignment="1" applyProtection="1">
      <alignment horizontal="centerContinuous" vertical="center"/>
      <protection hidden="1"/>
    </xf>
    <xf numFmtId="0" fontId="31" fillId="0" borderId="2" xfId="0" applyFont="1" applyFill="1" applyBorder="1" applyAlignment="1" applyProtection="1">
      <alignment vertical="center"/>
      <protection hidden="1"/>
    </xf>
    <xf numFmtId="0" fontId="5" fillId="0" borderId="65" xfId="0" applyFont="1" applyFill="1" applyBorder="1" applyAlignment="1" applyProtection="1">
      <alignment horizontal="center" vertical="center"/>
      <protection hidden="1"/>
    </xf>
    <xf numFmtId="0" fontId="31" fillId="0" borderId="9" xfId="0" applyFont="1" applyFill="1" applyBorder="1" applyAlignment="1" applyProtection="1">
      <alignment vertical="center"/>
      <protection hidden="1"/>
    </xf>
    <xf numFmtId="0" fontId="31" fillId="0" borderId="17" xfId="0" applyFont="1" applyFill="1" applyBorder="1" applyAlignment="1" applyProtection="1">
      <alignment vertical="center"/>
      <protection hidden="1"/>
    </xf>
    <xf numFmtId="0" fontId="31" fillId="0" borderId="43" xfId="0" applyFont="1" applyFill="1" applyBorder="1" applyAlignment="1" applyProtection="1">
      <alignment vertical="center"/>
      <protection hidden="1"/>
    </xf>
    <xf numFmtId="0" fontId="31" fillId="0" borderId="0" xfId="0" applyFont="1" applyFill="1" applyAlignment="1" applyProtection="1">
      <alignment vertical="center" textRotation="3"/>
      <protection hidden="1"/>
    </xf>
    <xf numFmtId="0" fontId="31" fillId="0" borderId="0" xfId="0" applyFont="1" applyFill="1" applyAlignment="1" applyProtection="1">
      <alignment horizontal="centerContinuous" vertical="center" wrapText="1"/>
      <protection hidden="1"/>
    </xf>
    <xf numFmtId="0" fontId="31" fillId="0" borderId="10" xfId="0" applyFont="1" applyFill="1" applyBorder="1" applyAlignment="1" applyProtection="1">
      <alignment vertical="center"/>
      <protection hidden="1"/>
    </xf>
    <xf numFmtId="0" fontId="31" fillId="0" borderId="0" xfId="0" applyFont="1" applyFill="1" applyBorder="1" applyAlignment="1" applyProtection="1">
      <alignment horizontal="right" vertical="center"/>
      <protection hidden="1"/>
    </xf>
    <xf numFmtId="0" fontId="31" fillId="0" borderId="1" xfId="0" applyFont="1" applyFill="1" applyBorder="1" applyAlignment="1" applyProtection="1">
      <alignment horizontal="centerContinuous" vertical="center"/>
      <protection hidden="1"/>
    </xf>
    <xf numFmtId="0" fontId="11" fillId="0" borderId="14" xfId="0" applyFont="1" applyFill="1" applyBorder="1" applyAlignment="1" applyProtection="1">
      <alignment horizontal="center" vertical="center"/>
      <protection hidden="1"/>
    </xf>
    <xf numFmtId="0" fontId="11" fillId="0" borderId="65" xfId="0" applyFont="1" applyFill="1" applyBorder="1" applyAlignment="1" applyProtection="1">
      <alignment horizontal="center" vertical="center"/>
      <protection hidden="1"/>
    </xf>
    <xf numFmtId="0" fontId="31" fillId="0" borderId="0" xfId="0" applyFont="1" applyFill="1"/>
    <xf numFmtId="0" fontId="31" fillId="0" borderId="0" xfId="0" applyFont="1" applyFill="1" applyBorder="1" applyAlignment="1"/>
    <xf numFmtId="0" fontId="31" fillId="0" borderId="3" xfId="0" applyFont="1" applyFill="1" applyBorder="1" applyAlignment="1" applyProtection="1">
      <alignment vertical="center" wrapText="1"/>
      <protection hidden="1"/>
    </xf>
    <xf numFmtId="0" fontId="31" fillId="0" borderId="0" xfId="0" applyFont="1" applyFill="1" applyBorder="1" applyAlignment="1">
      <alignment vertical="center"/>
    </xf>
    <xf numFmtId="0" fontId="31" fillId="0" borderId="0" xfId="0" applyNumberFormat="1" applyFont="1" applyFill="1" applyBorder="1" applyAlignment="1" applyProtection="1">
      <alignment horizontal="centerContinuous" vertical="center"/>
      <protection hidden="1"/>
    </xf>
    <xf numFmtId="0" fontId="31" fillId="0" borderId="6" xfId="0" applyFont="1" applyFill="1" applyBorder="1" applyAlignment="1" applyProtection="1">
      <alignment horizontal="center" vertical="center"/>
      <protection hidden="1"/>
    </xf>
    <xf numFmtId="0" fontId="31" fillId="0" borderId="8" xfId="0" applyFont="1" applyFill="1" applyBorder="1" applyAlignment="1" applyProtection="1">
      <alignment vertical="center"/>
      <protection hidden="1"/>
    </xf>
    <xf numFmtId="0" fontId="31" fillId="0" borderId="11" xfId="0" applyFont="1" applyFill="1" applyBorder="1" applyAlignment="1" applyProtection="1">
      <alignment horizontal="center" vertical="center"/>
      <protection hidden="1"/>
    </xf>
    <xf numFmtId="0" fontId="31" fillId="0" borderId="3" xfId="0" applyFont="1" applyFill="1" applyBorder="1" applyAlignment="1" applyProtection="1">
      <alignment horizontal="center" vertical="center"/>
      <protection hidden="1"/>
    </xf>
    <xf numFmtId="0" fontId="31" fillId="0" borderId="66" xfId="0" applyFont="1" applyFill="1" applyBorder="1" applyAlignment="1" applyProtection="1">
      <alignment horizontal="center" vertical="center"/>
      <protection hidden="1"/>
    </xf>
    <xf numFmtId="0" fontId="31" fillId="0" borderId="19" xfId="0" applyFont="1" applyFill="1" applyBorder="1" applyAlignment="1" applyProtection="1">
      <alignment vertical="center"/>
      <protection hidden="1"/>
    </xf>
    <xf numFmtId="0" fontId="31" fillId="0" borderId="6" xfId="0" applyFont="1" applyFill="1" applyBorder="1" applyAlignment="1" applyProtection="1">
      <alignment vertical="center"/>
      <protection hidden="1"/>
    </xf>
    <xf numFmtId="0" fontId="31" fillId="0" borderId="21" xfId="0" applyFont="1" applyFill="1" applyBorder="1" applyAlignment="1" applyProtection="1">
      <alignment vertical="center"/>
      <protection hidden="1"/>
    </xf>
    <xf numFmtId="0" fontId="31" fillId="0" borderId="16" xfId="0" applyFont="1" applyFill="1" applyBorder="1" applyAlignment="1" applyProtection="1">
      <alignment vertical="center"/>
      <protection hidden="1"/>
    </xf>
    <xf numFmtId="0" fontId="31" fillId="0" borderId="2" xfId="0" applyFont="1" applyFill="1" applyBorder="1" applyAlignment="1" applyProtection="1">
      <alignment horizontal="center" vertical="center"/>
      <protection hidden="1"/>
    </xf>
    <xf numFmtId="0" fontId="31" fillId="0" borderId="9" xfId="0" applyFont="1" applyFill="1" applyBorder="1" applyAlignment="1" applyProtection="1">
      <alignment horizontal="center" vertical="center"/>
      <protection hidden="1"/>
    </xf>
    <xf numFmtId="0" fontId="31" fillId="0" borderId="0" xfId="0" applyFont="1" applyFill="1" applyProtection="1">
      <protection hidden="1"/>
    </xf>
    <xf numFmtId="0" fontId="31" fillId="0" borderId="0" xfId="0" applyFont="1" applyFill="1" applyBorder="1" applyProtection="1">
      <protection hidden="1"/>
    </xf>
    <xf numFmtId="0" fontId="31" fillId="0" borderId="0" xfId="0" applyFont="1" applyFill="1" applyBorder="1" applyAlignment="1" applyProtection="1">
      <alignment horizontal="centerContinuous"/>
      <protection hidden="1"/>
    </xf>
    <xf numFmtId="0" fontId="6" fillId="0" borderId="0" xfId="0" applyFont="1" applyFill="1" applyBorder="1" applyProtection="1">
      <protection hidden="1"/>
    </xf>
    <xf numFmtId="0" fontId="31" fillId="0" borderId="0" xfId="0" applyFont="1" applyFill="1" applyBorder="1" applyAlignment="1" applyProtection="1">
      <protection hidden="1"/>
    </xf>
    <xf numFmtId="0" fontId="31" fillId="0" borderId="0" xfId="0" applyFont="1" applyFill="1" applyBorder="1" applyAlignment="1" applyProtection="1">
      <alignment horizontal="center" vertical="top"/>
      <protection hidden="1"/>
    </xf>
    <xf numFmtId="0" fontId="31" fillId="0" borderId="14" xfId="0" applyFont="1" applyFill="1" applyBorder="1" applyProtection="1">
      <protection hidden="1"/>
    </xf>
    <xf numFmtId="0" fontId="31" fillId="0" borderId="9" xfId="0" applyFont="1" applyFill="1" applyBorder="1" applyProtection="1">
      <protection hidden="1"/>
    </xf>
    <xf numFmtId="0" fontId="11" fillId="0" borderId="9" xfId="0" applyFont="1" applyFill="1" applyBorder="1" applyAlignment="1" applyProtection="1">
      <alignment horizontal="center" vertical="center"/>
      <protection hidden="1"/>
    </xf>
    <xf numFmtId="38" fontId="31" fillId="0" borderId="0" xfId="2" applyFont="1" applyFill="1" applyBorder="1" applyAlignment="1" applyProtection="1">
      <alignment horizontal="centerContinuous" vertical="center"/>
      <protection hidden="1"/>
    </xf>
    <xf numFmtId="0" fontId="11" fillId="0" borderId="4" xfId="0" applyFont="1" applyFill="1" applyBorder="1" applyAlignment="1" applyProtection="1">
      <alignment vertical="center" wrapText="1"/>
      <protection hidden="1"/>
    </xf>
    <xf numFmtId="0" fontId="31" fillId="0" borderId="13" xfId="0" applyFont="1" applyFill="1" applyBorder="1" applyAlignment="1" applyProtection="1">
      <alignment vertical="center"/>
      <protection hidden="1"/>
    </xf>
    <xf numFmtId="0" fontId="5" fillId="0" borderId="4" xfId="10"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protection hidden="1"/>
    </xf>
    <xf numFmtId="0" fontId="5" fillId="0" borderId="67"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68" xfId="0" applyFont="1" applyFill="1" applyBorder="1" applyAlignment="1" applyProtection="1">
      <alignment horizontal="center" vertical="center"/>
      <protection hidden="1"/>
    </xf>
    <xf numFmtId="0" fontId="5" fillId="0" borderId="50" xfId="0" applyFont="1" applyFill="1" applyBorder="1" applyAlignment="1" applyProtection="1">
      <alignment horizontal="center" vertical="center"/>
      <protection hidden="1"/>
    </xf>
    <xf numFmtId="0" fontId="31" fillId="0" borderId="0" xfId="0" applyFont="1" applyFill="1" applyAlignment="1" applyProtection="1">
      <alignment horizontal="left"/>
      <protection hidden="1"/>
    </xf>
    <xf numFmtId="0" fontId="11" fillId="0" borderId="6" xfId="0" applyFont="1" applyFill="1" applyBorder="1" applyAlignment="1" applyProtection="1">
      <alignment horizontal="center" vertical="center"/>
      <protection hidden="1"/>
    </xf>
    <xf numFmtId="0" fontId="6" fillId="0" borderId="6" xfId="0" applyFont="1" applyFill="1" applyBorder="1" applyAlignment="1" applyProtection="1">
      <alignment vertical="center"/>
      <protection hidden="1"/>
    </xf>
    <xf numFmtId="0" fontId="6" fillId="0" borderId="68" xfId="0" applyFont="1" applyFill="1" applyBorder="1" applyAlignment="1" applyProtection="1">
      <alignment horizontal="center" vertical="center"/>
      <protection hidden="1"/>
    </xf>
    <xf numFmtId="0" fontId="7" fillId="0" borderId="34" xfId="0" applyFont="1" applyFill="1" applyBorder="1" applyAlignment="1" applyProtection="1">
      <alignment horizontal="center" vertical="center"/>
      <protection hidden="1"/>
    </xf>
    <xf numFmtId="0" fontId="11" fillId="0" borderId="0" xfId="0" applyFont="1" applyFill="1" applyAlignment="1" applyProtection="1">
      <alignment horizontal="centerContinuous" vertical="center"/>
      <protection hidden="1"/>
    </xf>
    <xf numFmtId="0" fontId="31" fillId="0" borderId="15" xfId="0" applyFont="1" applyFill="1" applyBorder="1" applyAlignment="1" applyProtection="1">
      <alignment vertical="center"/>
      <protection hidden="1"/>
    </xf>
    <xf numFmtId="0" fontId="31" fillId="0" borderId="41" xfId="0" applyFont="1" applyFill="1" applyBorder="1" applyAlignment="1" applyProtection="1">
      <alignment vertical="center"/>
      <protection locked="0"/>
    </xf>
    <xf numFmtId="184" fontId="31" fillId="0" borderId="0" xfId="0" applyNumberFormat="1" applyFont="1" applyFill="1" applyBorder="1" applyAlignment="1" applyProtection="1">
      <alignment horizontal="centerContinuous" vertical="center"/>
      <protection hidden="1"/>
    </xf>
    <xf numFmtId="0" fontId="31" fillId="0" borderId="62" xfId="0" applyFont="1" applyFill="1" applyBorder="1" applyAlignment="1" applyProtection="1">
      <alignment vertical="center"/>
      <protection locked="0"/>
    </xf>
    <xf numFmtId="0" fontId="31" fillId="0" borderId="10" xfId="0" applyFont="1" applyFill="1" applyBorder="1" applyAlignment="1" applyProtection="1">
      <alignment horizontal="center" vertical="center"/>
      <protection hidden="1"/>
    </xf>
    <xf numFmtId="0" fontId="31" fillId="0" borderId="8" xfId="0" applyFont="1" applyFill="1" applyBorder="1" applyAlignment="1" applyProtection="1">
      <alignment vertical="center"/>
      <protection locked="0"/>
    </xf>
    <xf numFmtId="0" fontId="31" fillId="0" borderId="4" xfId="0" applyNumberFormat="1" applyFont="1" applyFill="1" applyBorder="1" applyAlignment="1" applyProtection="1">
      <alignment horizontal="right" vertical="center"/>
      <protection hidden="1"/>
    </xf>
    <xf numFmtId="176" fontId="31" fillId="0" borderId="41" xfId="0" applyNumberFormat="1" applyFont="1" applyFill="1" applyBorder="1" applyAlignment="1" applyProtection="1">
      <alignment horizontal="center" vertical="center"/>
      <protection hidden="1"/>
    </xf>
    <xf numFmtId="176" fontId="31" fillId="0" borderId="1" xfId="0" applyNumberFormat="1" applyFont="1" applyFill="1" applyBorder="1" applyAlignment="1" applyProtection="1">
      <alignment horizontal="left" vertical="center"/>
      <protection hidden="1"/>
    </xf>
    <xf numFmtId="176" fontId="31" fillId="0" borderId="8" xfId="0" applyNumberFormat="1" applyFont="1" applyFill="1" applyBorder="1" applyAlignment="1" applyProtection="1">
      <alignment horizontal="left" vertical="center"/>
      <protection hidden="1"/>
    </xf>
    <xf numFmtId="0" fontId="31" fillId="0" borderId="19" xfId="0" applyNumberFormat="1" applyFont="1" applyFill="1" applyBorder="1" applyAlignment="1" applyProtection="1">
      <alignment vertical="center"/>
      <protection hidden="1"/>
    </xf>
    <xf numFmtId="0" fontId="31" fillId="0" borderId="1" xfId="0" applyFont="1" applyFill="1" applyBorder="1" applyAlignment="1" applyProtection="1">
      <alignment vertical="center"/>
      <protection hidden="1"/>
    </xf>
    <xf numFmtId="0" fontId="12" fillId="0" borderId="0" xfId="0" applyFont="1" applyFill="1" applyAlignment="1" applyProtection="1">
      <alignment vertical="center"/>
      <protection hidden="1"/>
    </xf>
    <xf numFmtId="0" fontId="31" fillId="0" borderId="20" xfId="0" applyFont="1" applyFill="1" applyBorder="1" applyAlignment="1" applyProtection="1">
      <alignment vertical="center"/>
      <protection hidden="1"/>
    </xf>
    <xf numFmtId="0" fontId="31" fillId="0" borderId="63" xfId="0" applyFont="1" applyFill="1" applyBorder="1" applyAlignment="1" applyProtection="1">
      <alignment vertical="center"/>
      <protection hidden="1"/>
    </xf>
    <xf numFmtId="0" fontId="31" fillId="0" borderId="44" xfId="0" applyFont="1" applyFill="1" applyBorder="1" applyAlignment="1" applyProtection="1">
      <alignment vertical="center"/>
      <protection hidden="1"/>
    </xf>
    <xf numFmtId="0" fontId="31" fillId="0" borderId="31" xfId="0" applyFont="1" applyFill="1" applyBorder="1" applyAlignment="1" applyProtection="1">
      <alignment vertical="center"/>
      <protection hidden="1"/>
    </xf>
    <xf numFmtId="0" fontId="31" fillId="0" borderId="20" xfId="0" applyFont="1" applyFill="1" applyBorder="1" applyAlignment="1" applyProtection="1">
      <alignment horizontal="center" vertical="center"/>
      <protection hidden="1"/>
    </xf>
    <xf numFmtId="0" fontId="11" fillId="0" borderId="13" xfId="0" applyFont="1" applyFill="1" applyBorder="1" applyAlignment="1" applyProtection="1">
      <alignment horizontal="center" vertical="center"/>
      <protection hidden="1"/>
    </xf>
    <xf numFmtId="0" fontId="13" fillId="0" borderId="0" xfId="0" applyFont="1" applyFill="1" applyBorder="1" applyAlignment="1" applyProtection="1">
      <alignment vertical="center"/>
      <protection hidden="1"/>
    </xf>
    <xf numFmtId="0" fontId="31" fillId="0" borderId="0" xfId="0" applyFont="1" applyFill="1" applyAlignment="1">
      <alignment horizontal="centerContinuous" vertical="center"/>
    </xf>
    <xf numFmtId="0" fontId="31" fillId="0" borderId="10" xfId="0" applyFont="1" applyFill="1" applyBorder="1" applyAlignment="1">
      <alignment horizontal="center" vertical="center"/>
    </xf>
    <xf numFmtId="0" fontId="31" fillId="0" borderId="14" xfId="0" applyFont="1" applyFill="1" applyBorder="1" applyAlignment="1">
      <alignment vertical="center"/>
    </xf>
    <xf numFmtId="0" fontId="6" fillId="0" borderId="8" xfId="0" applyFont="1" applyFill="1" applyBorder="1" applyAlignment="1">
      <alignment horizontal="centerContinuous" vertical="center"/>
    </xf>
    <xf numFmtId="0" fontId="5" fillId="0" borderId="10" xfId="0" applyFont="1" applyFill="1" applyBorder="1" applyAlignment="1" applyProtection="1">
      <alignment horizontal="center" vertical="center"/>
      <protection hidden="1"/>
    </xf>
    <xf numFmtId="0" fontId="31" fillId="0" borderId="2" xfId="0" applyFont="1" applyFill="1" applyBorder="1" applyAlignment="1">
      <alignment vertical="center"/>
    </xf>
    <xf numFmtId="0" fontId="31" fillId="0" borderId="1" xfId="0" applyFont="1" applyFill="1" applyBorder="1" applyAlignment="1">
      <alignment vertical="center"/>
    </xf>
    <xf numFmtId="0" fontId="31" fillId="0" borderId="8" xfId="0" applyFont="1" applyFill="1" applyBorder="1" applyAlignment="1">
      <alignment vertical="center"/>
    </xf>
    <xf numFmtId="0" fontId="31" fillId="0" borderId="3" xfId="0" applyFont="1" applyFill="1" applyBorder="1" applyAlignment="1">
      <alignment vertical="center"/>
    </xf>
    <xf numFmtId="0" fontId="31" fillId="0" borderId="0" xfId="0" applyFont="1" applyFill="1" applyAlignment="1">
      <alignment vertical="center" wrapText="1"/>
    </xf>
    <xf numFmtId="0" fontId="31" fillId="0" borderId="10" xfId="0" applyFont="1" applyFill="1" applyBorder="1" applyAlignment="1">
      <alignment horizontal="centerContinuous" vertical="center"/>
    </xf>
    <xf numFmtId="0" fontId="31" fillId="0" borderId="6" xfId="0" applyFont="1" applyFill="1" applyBorder="1" applyAlignment="1">
      <alignment horizontal="center" vertical="center"/>
    </xf>
    <xf numFmtId="0" fontId="31" fillId="0" borderId="0" xfId="0" applyFont="1" applyFill="1" applyBorder="1" applyAlignment="1">
      <alignment horizontal="centerContinuous" vertical="center"/>
    </xf>
    <xf numFmtId="0" fontId="31" fillId="0" borderId="10" xfId="0" applyFont="1" applyFill="1" applyBorder="1" applyAlignment="1">
      <alignment vertical="center"/>
    </xf>
    <xf numFmtId="0" fontId="12" fillId="0" borderId="0" xfId="0" applyFont="1" applyFill="1" applyBorder="1" applyAlignment="1" applyProtection="1">
      <alignment vertical="center"/>
      <protection hidden="1"/>
    </xf>
    <xf numFmtId="0" fontId="6" fillId="0" borderId="10" xfId="0" applyFont="1" applyFill="1" applyBorder="1" applyAlignment="1">
      <alignment vertical="center"/>
    </xf>
    <xf numFmtId="38" fontId="7" fillId="0" borderId="3" xfId="2" applyFont="1" applyFill="1" applyBorder="1" applyAlignment="1" applyProtection="1">
      <alignment horizontal="right" vertical="center" wrapText="1"/>
    </xf>
    <xf numFmtId="0" fontId="7" fillId="0" borderId="14" xfId="0" applyFont="1" applyFill="1" applyBorder="1" applyAlignment="1" applyProtection="1">
      <alignment horizontal="center" vertical="center"/>
      <protection hidden="1"/>
    </xf>
    <xf numFmtId="0" fontId="13" fillId="0" borderId="0" xfId="0" applyFont="1" applyFill="1" applyAlignment="1" applyProtection="1">
      <alignment vertical="center" wrapText="1"/>
      <protection hidden="1"/>
    </xf>
    <xf numFmtId="0" fontId="18" fillId="0" borderId="0" xfId="0" applyFont="1" applyAlignment="1">
      <alignment horizontal="right" vertical="center"/>
    </xf>
    <xf numFmtId="0" fontId="16" fillId="0" borderId="2" xfId="0" applyFont="1" applyBorder="1" applyAlignment="1">
      <alignment horizontal="left" vertical="center"/>
    </xf>
    <xf numFmtId="49" fontId="7" fillId="0" borderId="1" xfId="0" applyNumberFormat="1" applyFont="1" applyBorder="1" applyAlignment="1" applyProtection="1">
      <alignment vertical="center"/>
      <protection hidden="1"/>
    </xf>
    <xf numFmtId="49" fontId="7" fillId="0" borderId="8" xfId="0" applyNumberFormat="1" applyFont="1" applyBorder="1" applyAlignment="1" applyProtection="1">
      <alignment vertical="center"/>
      <protection hidden="1"/>
    </xf>
    <xf numFmtId="0" fontId="7" fillId="0" borderId="3" xfId="0" applyFont="1" applyBorder="1" applyAlignment="1" applyProtection="1">
      <alignment vertical="center"/>
      <protection hidden="1"/>
    </xf>
    <xf numFmtId="49" fontId="7" fillId="0" borderId="12" xfId="0" applyNumberFormat="1" applyFont="1" applyBorder="1" applyAlignment="1" applyProtection="1">
      <alignment horizontal="center" vertical="center"/>
      <protection hidden="1"/>
    </xf>
    <xf numFmtId="49" fontId="7" fillId="0" borderId="19" xfId="0" applyNumberFormat="1" applyFont="1" applyBorder="1" applyAlignment="1" applyProtection="1">
      <alignment vertical="center"/>
      <protection hidden="1"/>
    </xf>
    <xf numFmtId="0" fontId="7" fillId="0" borderId="20" xfId="0" applyFont="1" applyBorder="1" applyAlignment="1" applyProtection="1">
      <alignment vertical="center"/>
      <protection hidden="1"/>
    </xf>
    <xf numFmtId="49" fontId="7" fillId="0" borderId="35" xfId="0" applyNumberFormat="1" applyFont="1" applyBorder="1" applyAlignment="1" applyProtection="1">
      <alignment horizontal="center" vertical="center"/>
      <protection hidden="1"/>
    </xf>
    <xf numFmtId="49" fontId="7" fillId="0" borderId="21" xfId="0" applyNumberFormat="1" applyFont="1" applyBorder="1" applyAlignment="1" applyProtection="1">
      <alignment vertical="center"/>
      <protection hidden="1"/>
    </xf>
    <xf numFmtId="0" fontId="7" fillId="0" borderId="31" xfId="0" applyFont="1" applyBorder="1" applyAlignment="1" applyProtection="1">
      <alignment vertical="center"/>
      <protection hidden="1"/>
    </xf>
    <xf numFmtId="0" fontId="7" fillId="0" borderId="44" xfId="0" applyFont="1" applyBorder="1" applyAlignment="1" applyProtection="1">
      <alignment vertical="center"/>
      <protection hidden="1"/>
    </xf>
    <xf numFmtId="49" fontId="7" fillId="0" borderId="69" xfId="0" applyNumberFormat="1" applyFont="1" applyBorder="1" applyAlignment="1" applyProtection="1">
      <alignment horizontal="center" vertical="center"/>
      <protection hidden="1"/>
    </xf>
    <xf numFmtId="0" fontId="7" fillId="0" borderId="58" xfId="0" applyFont="1" applyBorder="1" applyAlignment="1" applyProtection="1">
      <alignment vertical="center"/>
      <protection hidden="1"/>
    </xf>
    <xf numFmtId="49" fontId="7" fillId="0" borderId="42" xfId="0" applyNumberFormat="1" applyFont="1" applyBorder="1" applyAlignment="1" applyProtection="1">
      <alignment horizontal="center" vertical="center"/>
      <protection hidden="1"/>
    </xf>
    <xf numFmtId="49" fontId="7" fillId="0" borderId="70" xfId="0" applyNumberFormat="1" applyFont="1" applyBorder="1" applyAlignment="1" applyProtection="1">
      <alignment horizontal="center" vertical="center"/>
      <protection hidden="1"/>
    </xf>
    <xf numFmtId="49" fontId="7" fillId="0" borderId="63" xfId="0" applyNumberFormat="1" applyFont="1" applyBorder="1" applyAlignment="1" applyProtection="1">
      <alignment vertical="center"/>
      <protection hidden="1"/>
    </xf>
    <xf numFmtId="49" fontId="7" fillId="0" borderId="43" xfId="0" applyNumberFormat="1" applyFont="1" applyBorder="1" applyAlignment="1" applyProtection="1">
      <alignment horizontal="center" vertical="center"/>
      <protection hidden="1"/>
    </xf>
    <xf numFmtId="0" fontId="7" fillId="0" borderId="14" xfId="0" applyFont="1" applyBorder="1" applyAlignment="1" applyProtection="1">
      <alignment horizontal="center" vertical="center"/>
      <protection hidden="1"/>
    </xf>
    <xf numFmtId="49" fontId="7" fillId="0" borderId="1" xfId="0" applyNumberFormat="1" applyFont="1" applyBorder="1" applyAlignment="1" applyProtection="1">
      <alignment horizontal="center" vertical="center"/>
      <protection hidden="1"/>
    </xf>
    <xf numFmtId="38" fontId="7" fillId="0" borderId="19" xfId="0" applyNumberFormat="1" applyFont="1" applyFill="1" applyBorder="1" applyAlignment="1" applyProtection="1">
      <alignment vertical="center"/>
      <protection hidden="1"/>
    </xf>
    <xf numFmtId="38" fontId="7" fillId="0" borderId="33" xfId="0" applyNumberFormat="1" applyFont="1" applyFill="1" applyBorder="1" applyAlignment="1" applyProtection="1">
      <alignment vertical="center"/>
      <protection hidden="1"/>
    </xf>
    <xf numFmtId="38" fontId="7" fillId="0" borderId="1" xfId="0" applyNumberFormat="1" applyFont="1" applyFill="1" applyBorder="1" applyAlignment="1" applyProtection="1">
      <alignment vertical="center"/>
      <protection hidden="1"/>
    </xf>
    <xf numFmtId="38" fontId="32" fillId="0" borderId="0" xfId="2" applyFont="1" applyAlignment="1">
      <alignment vertical="center"/>
    </xf>
    <xf numFmtId="38" fontId="32" fillId="0" borderId="0" xfId="2" applyFont="1" applyAlignment="1">
      <alignment horizontal="right" vertical="center"/>
    </xf>
    <xf numFmtId="179" fontId="32" fillId="0" borderId="0" xfId="2" applyNumberFormat="1" applyFont="1" applyAlignment="1">
      <alignment vertical="center"/>
    </xf>
    <xf numFmtId="38" fontId="32" fillId="0" borderId="0" xfId="2" applyFont="1" applyAlignment="1">
      <alignment horizontal="center" vertical="center"/>
    </xf>
    <xf numFmtId="0" fontId="35" fillId="0" borderId="0" xfId="0" applyFont="1" applyAlignment="1">
      <alignment vertical="center"/>
    </xf>
    <xf numFmtId="0" fontId="34" fillId="0" borderId="0" xfId="0" applyFont="1" applyAlignment="1">
      <alignment horizontal="center" vertical="center"/>
    </xf>
    <xf numFmtId="0" fontId="7" fillId="0" borderId="0" xfId="0" applyFont="1" applyFill="1" applyBorder="1" applyAlignment="1">
      <alignment vertical="center" wrapText="1"/>
    </xf>
    <xf numFmtId="0" fontId="9" fillId="0" borderId="0" xfId="0" applyFont="1" applyAlignment="1">
      <alignment horizontal="left" vertical="center" indent="1"/>
    </xf>
    <xf numFmtId="0" fontId="7" fillId="0" borderId="0" xfId="0" applyFont="1" applyBorder="1" applyAlignment="1">
      <alignment vertical="center" wrapText="1"/>
    </xf>
    <xf numFmtId="0" fontId="35" fillId="0" borderId="0" xfId="0" applyFont="1" applyAlignment="1">
      <alignment horizontal="right" vertical="center"/>
    </xf>
    <xf numFmtId="0" fontId="34" fillId="0" borderId="0" xfId="0"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xf>
    <xf numFmtId="0" fontId="35" fillId="0" borderId="13" xfId="0" applyFont="1" applyBorder="1" applyAlignment="1">
      <alignment horizontal="center" vertical="center"/>
    </xf>
    <xf numFmtId="0" fontId="35" fillId="0" borderId="0" xfId="0" applyFont="1" applyBorder="1" applyAlignment="1">
      <alignment vertical="center"/>
    </xf>
    <xf numFmtId="0" fontId="38" fillId="0" borderId="0" xfId="0" applyFont="1" applyAlignment="1">
      <alignment vertical="center"/>
    </xf>
    <xf numFmtId="0" fontId="39" fillId="0" borderId="0" xfId="0" applyFont="1" applyBorder="1" applyAlignment="1">
      <alignment vertical="center"/>
    </xf>
    <xf numFmtId="0" fontId="40" fillId="0" borderId="0" xfId="0" applyFont="1" applyBorder="1" applyAlignment="1">
      <alignment vertical="center"/>
    </xf>
    <xf numFmtId="0" fontId="35" fillId="0" borderId="0" xfId="0" applyFont="1" applyAlignment="1">
      <alignment vertical="center" wrapText="1"/>
    </xf>
    <xf numFmtId="58" fontId="35" fillId="0" borderId="0" xfId="0" applyNumberFormat="1" applyFont="1" applyAlignment="1">
      <alignment horizontal="left" vertical="center"/>
    </xf>
    <xf numFmtId="0" fontId="7" fillId="0" borderId="6" xfId="0" applyFont="1" applyBorder="1" applyAlignment="1">
      <alignment horizontal="center" vertical="center" textRotation="255"/>
    </xf>
    <xf numFmtId="0" fontId="9" fillId="0" borderId="0" xfId="0" applyFont="1" applyAlignment="1">
      <alignment horizontal="left" vertical="center" indent="2"/>
    </xf>
    <xf numFmtId="0" fontId="7" fillId="2" borderId="0" xfId="0" applyFont="1" applyFill="1" applyAlignment="1" applyProtection="1">
      <alignment vertical="center"/>
      <protection hidden="1"/>
    </xf>
    <xf numFmtId="0" fontId="16" fillId="0" borderId="9" xfId="0" applyFont="1" applyBorder="1" applyAlignment="1">
      <alignment horizontal="left" vertical="center" indent="1"/>
    </xf>
    <xf numFmtId="0" fontId="16" fillId="0" borderId="13" xfId="0" applyFont="1" applyBorder="1" applyAlignment="1">
      <alignment horizontal="left" vertical="center" indent="3"/>
    </xf>
    <xf numFmtId="0" fontId="16" fillId="0" borderId="9" xfId="0" applyFont="1" applyBorder="1" applyAlignment="1">
      <alignment horizontal="left" vertical="center"/>
    </xf>
    <xf numFmtId="0" fontId="6" fillId="0" borderId="50" xfId="0" applyFont="1" applyFill="1" applyBorder="1" applyAlignment="1">
      <alignment vertical="center"/>
    </xf>
    <xf numFmtId="0" fontId="6" fillId="0" borderId="19" xfId="0" applyFont="1" applyFill="1" applyBorder="1" applyAlignment="1">
      <alignment vertical="center"/>
    </xf>
    <xf numFmtId="0" fontId="6" fillId="0" borderId="20" xfId="0" applyFont="1" applyFill="1" applyBorder="1" applyAlignment="1">
      <alignment horizontal="center" vertical="center"/>
    </xf>
    <xf numFmtId="0" fontId="6" fillId="0" borderId="13" xfId="0" applyFont="1" applyFill="1" applyBorder="1" applyAlignment="1">
      <alignment vertical="center"/>
    </xf>
    <xf numFmtId="0" fontId="6" fillId="0" borderId="17"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0" xfId="0" applyFont="1" applyAlignment="1" applyProtection="1">
      <alignment vertical="center"/>
      <protection hidden="1"/>
    </xf>
    <xf numFmtId="0" fontId="6" fillId="0" borderId="52" xfId="0" applyFont="1" applyFill="1" applyBorder="1" applyAlignment="1">
      <alignment vertical="center"/>
    </xf>
    <xf numFmtId="0" fontId="6" fillId="0" borderId="71" xfId="0" applyFont="1" applyFill="1" applyBorder="1" applyAlignment="1">
      <alignment vertical="center"/>
    </xf>
    <xf numFmtId="0" fontId="6" fillId="0" borderId="44" xfId="0" applyFont="1" applyFill="1" applyBorder="1" applyAlignment="1">
      <alignment horizontal="center" vertical="center"/>
    </xf>
    <xf numFmtId="0" fontId="6" fillId="0" borderId="64" xfId="0" applyFont="1" applyFill="1" applyBorder="1" applyAlignment="1">
      <alignment vertical="center"/>
    </xf>
    <xf numFmtId="0" fontId="6" fillId="0" borderId="22" xfId="0" applyFont="1" applyFill="1" applyBorder="1" applyAlignment="1">
      <alignment vertical="center"/>
    </xf>
    <xf numFmtId="0" fontId="7" fillId="0" borderId="15" xfId="0" applyFont="1" applyFill="1" applyBorder="1" applyAlignment="1">
      <alignment horizontal="right" vertical="center"/>
    </xf>
    <xf numFmtId="0" fontId="7" fillId="0" borderId="16" xfId="0" applyFont="1" applyFill="1" applyBorder="1" applyAlignment="1">
      <alignment horizontal="right" vertical="center"/>
    </xf>
    <xf numFmtId="0" fontId="7" fillId="0" borderId="13" xfId="0" applyFont="1" applyFill="1" applyBorder="1" applyAlignment="1">
      <alignment horizontal="right" vertical="center"/>
    </xf>
    <xf numFmtId="38" fontId="7" fillId="0" borderId="20" xfId="2" applyFont="1" applyFill="1" applyBorder="1" applyAlignment="1" applyProtection="1">
      <alignment horizontal="right" vertical="center"/>
      <protection locked="0"/>
    </xf>
    <xf numFmtId="0" fontId="7" fillId="0" borderId="20"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center"/>
      <protection locked="0"/>
    </xf>
    <xf numFmtId="38" fontId="7" fillId="0" borderId="16" xfId="2" applyFont="1" applyFill="1" applyBorder="1" applyAlignment="1" applyProtection="1">
      <alignment horizontal="right" vertical="center"/>
      <protection locked="0"/>
    </xf>
    <xf numFmtId="38" fontId="7" fillId="0" borderId="15" xfId="2" applyFont="1" applyFill="1" applyBorder="1" applyAlignment="1" applyProtection="1">
      <alignment horizontal="right" vertical="center"/>
      <protection locked="0"/>
    </xf>
    <xf numFmtId="180" fontId="7" fillId="0" borderId="3" xfId="1" applyNumberFormat="1" applyFont="1" applyFill="1" applyBorder="1" applyAlignment="1" applyProtection="1">
      <alignment horizontal="right" vertical="center" wrapText="1"/>
    </xf>
    <xf numFmtId="183" fontId="7" fillId="0" borderId="15" xfId="0" applyNumberFormat="1" applyFont="1" applyFill="1" applyBorder="1" applyAlignment="1" applyProtection="1">
      <alignment vertical="center"/>
      <protection locked="0"/>
    </xf>
    <xf numFmtId="0" fontId="7" fillId="0" borderId="16" xfId="0" applyFont="1" applyFill="1" applyBorder="1" applyAlignment="1" applyProtection="1">
      <alignment horizontal="right" vertical="center"/>
      <protection locked="0"/>
    </xf>
    <xf numFmtId="0" fontId="7" fillId="0" borderId="17" xfId="0" applyFont="1" applyFill="1" applyBorder="1" applyAlignment="1" applyProtection="1">
      <alignment horizontal="right" vertical="center"/>
      <protection locked="0"/>
    </xf>
    <xf numFmtId="0" fontId="7" fillId="0" borderId="31" xfId="0" applyFont="1" applyFill="1" applyBorder="1" applyAlignment="1" applyProtection="1">
      <alignment horizontal="left" vertical="center"/>
      <protection locked="0"/>
    </xf>
    <xf numFmtId="0" fontId="5" fillId="0" borderId="16" xfId="0" applyFont="1" applyFill="1" applyBorder="1" applyAlignment="1" applyProtection="1">
      <alignment horizontal="left" vertical="center"/>
      <protection locked="0"/>
    </xf>
    <xf numFmtId="180" fontId="7" fillId="0" borderId="15" xfId="0" applyNumberFormat="1" applyFont="1" applyFill="1" applyBorder="1" applyAlignment="1" applyProtection="1">
      <alignment horizontal="right" vertical="center"/>
      <protection locked="0"/>
    </xf>
    <xf numFmtId="180" fontId="7" fillId="0" borderId="44" xfId="0" applyNumberFormat="1" applyFont="1" applyFill="1" applyBorder="1" applyAlignment="1" applyProtection="1">
      <alignment horizontal="right" vertical="center"/>
      <protection locked="0"/>
    </xf>
    <xf numFmtId="180" fontId="7" fillId="0" borderId="17" xfId="0" applyNumberFormat="1" applyFont="1" applyFill="1" applyBorder="1" applyAlignment="1" applyProtection="1">
      <alignment horizontal="right" vertical="center"/>
      <protection locked="0"/>
    </xf>
    <xf numFmtId="49" fontId="7" fillId="0" borderId="3" xfId="0" applyNumberFormat="1" applyFont="1" applyFill="1" applyBorder="1" applyAlignment="1" applyProtection="1">
      <alignment horizontal="left" vertical="center" wrapText="1"/>
      <protection locked="0"/>
    </xf>
    <xf numFmtId="0" fontId="7" fillId="0" borderId="63" xfId="0" applyFont="1" applyBorder="1" applyAlignment="1">
      <alignment vertical="center"/>
    </xf>
    <xf numFmtId="38" fontId="6" fillId="0" borderId="41" xfId="2" applyFont="1" applyFill="1" applyBorder="1" applyAlignment="1" applyProtection="1">
      <alignment vertical="center"/>
      <protection hidden="1"/>
    </xf>
    <xf numFmtId="38" fontId="6" fillId="0" borderId="15" xfId="2" applyFont="1" applyFill="1" applyBorder="1" applyAlignment="1" applyProtection="1">
      <alignment vertical="center"/>
      <protection hidden="1"/>
    </xf>
    <xf numFmtId="38" fontId="6" fillId="0" borderId="44" xfId="2" applyFont="1" applyFill="1" applyBorder="1" applyAlignment="1" applyProtection="1">
      <alignment vertical="center"/>
      <protection locked="0"/>
    </xf>
    <xf numFmtId="38" fontId="6" fillId="0" borderId="44" xfId="2" applyFont="1" applyFill="1" applyBorder="1" applyAlignment="1" applyProtection="1">
      <alignment vertical="center"/>
      <protection hidden="1"/>
    </xf>
    <xf numFmtId="38" fontId="6" fillId="0" borderId="17" xfId="2"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hidden="1"/>
    </xf>
    <xf numFmtId="38" fontId="7" fillId="0" borderId="41" xfId="2" applyFont="1" applyFill="1" applyBorder="1" applyAlignment="1" applyProtection="1">
      <alignment horizontal="center" vertical="center"/>
      <protection hidden="1"/>
    </xf>
    <xf numFmtId="0" fontId="6" fillId="0" borderId="0" xfId="0" applyFont="1" applyAlignment="1" applyProtection="1">
      <protection hidden="1"/>
    </xf>
    <xf numFmtId="0" fontId="5" fillId="0" borderId="6" xfId="0" applyFont="1" applyBorder="1" applyAlignment="1" applyProtection="1">
      <alignment vertical="center" wrapText="1"/>
      <protection hidden="1"/>
    </xf>
    <xf numFmtId="0" fontId="5" fillId="0" borderId="18" xfId="7" applyFont="1" applyBorder="1" applyAlignment="1" applyProtection="1">
      <alignment vertical="center" wrapText="1"/>
      <protection hidden="1"/>
    </xf>
    <xf numFmtId="0" fontId="5" fillId="0" borderId="6" xfId="0" applyFont="1" applyBorder="1" applyAlignment="1" applyProtection="1">
      <alignment vertical="center"/>
      <protection hidden="1"/>
    </xf>
    <xf numFmtId="49" fontId="7" fillId="0" borderId="9"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14" xfId="0" applyFont="1" applyBorder="1" applyAlignment="1" applyProtection="1">
      <alignment vertical="center"/>
      <protection hidden="1"/>
    </xf>
    <xf numFmtId="0" fontId="7" fillId="0" borderId="1" xfId="0" applyFont="1" applyBorder="1" applyAlignment="1" applyProtection="1">
      <alignment vertical="center"/>
      <protection hidden="1"/>
    </xf>
    <xf numFmtId="0" fontId="7" fillId="0" borderId="15" xfId="0" applyFont="1" applyBorder="1" applyAlignment="1" applyProtection="1">
      <alignment vertical="center"/>
      <protection hidden="1"/>
    </xf>
    <xf numFmtId="49" fontId="7" fillId="0" borderId="13" xfId="0" applyNumberFormat="1" applyFont="1" applyBorder="1" applyAlignment="1" applyProtection="1">
      <alignment vertical="center"/>
      <protection hidden="1"/>
    </xf>
    <xf numFmtId="0" fontId="5" fillId="0" borderId="17" xfId="0" applyFont="1" applyBorder="1" applyAlignment="1" applyProtection="1">
      <alignment horizontal="right" vertical="center"/>
      <protection hidden="1"/>
    </xf>
    <xf numFmtId="49" fontId="7" fillId="0" borderId="10" xfId="0" applyNumberFormat="1" applyFont="1" applyBorder="1" applyAlignment="1" applyProtection="1">
      <alignment horizontal="center" vertical="center"/>
      <protection hidden="1"/>
    </xf>
    <xf numFmtId="49" fontId="7" fillId="0" borderId="14" xfId="0" applyNumberFormat="1" applyFont="1" applyBorder="1" applyAlignment="1" applyProtection="1">
      <alignment horizontal="center" vertical="center"/>
      <protection hidden="1"/>
    </xf>
    <xf numFmtId="49" fontId="7" fillId="0" borderId="2" xfId="0" applyNumberFormat="1" applyFont="1" applyBorder="1" applyAlignment="1" applyProtection="1">
      <alignment horizontal="center" vertical="center"/>
      <protection hidden="1"/>
    </xf>
    <xf numFmtId="49" fontId="7" fillId="0" borderId="9" xfId="0" applyNumberFormat="1" applyFont="1" applyBorder="1" applyAlignment="1" applyProtection="1">
      <alignment horizontal="center" vertical="center"/>
      <protection hidden="1"/>
    </xf>
    <xf numFmtId="49" fontId="7" fillId="3" borderId="2" xfId="0" applyNumberFormat="1" applyFont="1" applyFill="1" applyBorder="1" applyAlignment="1" applyProtection="1">
      <alignment vertical="center"/>
      <protection hidden="1"/>
    </xf>
    <xf numFmtId="49" fontId="7" fillId="3" borderId="0" xfId="0" applyNumberFormat="1" applyFont="1" applyFill="1" applyBorder="1" applyAlignment="1" applyProtection="1">
      <alignment horizontal="center" vertical="center"/>
      <protection hidden="1"/>
    </xf>
    <xf numFmtId="49" fontId="7" fillId="3" borderId="0" xfId="0" applyNumberFormat="1" applyFont="1" applyFill="1" applyBorder="1" applyAlignment="1" applyProtection="1">
      <alignment vertical="center"/>
      <protection hidden="1"/>
    </xf>
    <xf numFmtId="0" fontId="7" fillId="3" borderId="16" xfId="0" applyFont="1" applyFill="1" applyBorder="1" applyAlignment="1" applyProtection="1">
      <alignment vertical="center"/>
      <protection hidden="1"/>
    </xf>
    <xf numFmtId="49" fontId="7" fillId="0" borderId="2" xfId="0" applyNumberFormat="1" applyFont="1" applyBorder="1" applyAlignment="1" applyProtection="1">
      <alignment vertical="center"/>
      <protection hidden="1"/>
    </xf>
    <xf numFmtId="49" fontId="7" fillId="0" borderId="71" xfId="0" applyNumberFormat="1" applyFont="1" applyBorder="1" applyAlignment="1" applyProtection="1">
      <alignment horizontal="right" vertical="center"/>
      <protection hidden="1"/>
    </xf>
    <xf numFmtId="49" fontId="7" fillId="3" borderId="2" xfId="0" applyNumberFormat="1" applyFont="1" applyFill="1" applyBorder="1" applyAlignment="1" applyProtection="1">
      <alignment horizontal="center" vertical="center"/>
      <protection hidden="1"/>
    </xf>
    <xf numFmtId="0" fontId="7" fillId="3" borderId="44" xfId="0" applyFont="1" applyFill="1" applyBorder="1" applyAlignment="1" applyProtection="1">
      <alignment vertical="center"/>
      <protection hidden="1"/>
    </xf>
    <xf numFmtId="0" fontId="7" fillId="0" borderId="44" xfId="0" applyFont="1" applyBorder="1" applyAlignment="1" applyProtection="1">
      <alignment vertical="center" wrapText="1"/>
      <protection hidden="1"/>
    </xf>
    <xf numFmtId="49" fontId="7" fillId="0" borderId="52" xfId="0" applyNumberFormat="1" applyFont="1" applyBorder="1" applyAlignment="1" applyProtection="1">
      <alignment horizontal="center" vertical="center"/>
      <protection hidden="1"/>
    </xf>
    <xf numFmtId="49" fontId="7" fillId="0" borderId="72" xfId="0" applyNumberFormat="1" applyFont="1" applyBorder="1" applyAlignment="1" applyProtection="1">
      <alignment horizontal="right" vertical="center"/>
      <protection hidden="1"/>
    </xf>
    <xf numFmtId="49" fontId="7" fillId="0" borderId="42" xfId="0" applyNumberFormat="1" applyFont="1" applyBorder="1" applyAlignment="1" applyProtection="1">
      <alignment vertical="center"/>
      <protection hidden="1"/>
    </xf>
    <xf numFmtId="49" fontId="7" fillId="3" borderId="42" xfId="0" applyNumberFormat="1" applyFont="1" applyFill="1" applyBorder="1" applyAlignment="1" applyProtection="1">
      <alignment vertical="center"/>
      <protection hidden="1"/>
    </xf>
    <xf numFmtId="49" fontId="7" fillId="3" borderId="13" xfId="0" applyNumberFormat="1" applyFont="1" applyFill="1" applyBorder="1" applyAlignment="1" applyProtection="1">
      <alignment horizontal="center" vertical="center"/>
      <protection hidden="1"/>
    </xf>
    <xf numFmtId="0" fontId="7" fillId="3" borderId="17" xfId="0" applyFont="1" applyFill="1" applyBorder="1" applyAlignment="1" applyProtection="1">
      <alignment vertical="center"/>
      <protection hidden="1"/>
    </xf>
    <xf numFmtId="38" fontId="7" fillId="3" borderId="16" xfId="2" applyFont="1" applyFill="1" applyBorder="1" applyAlignment="1" applyProtection="1">
      <alignment vertical="center"/>
    </xf>
    <xf numFmtId="38" fontId="7" fillId="0" borderId="44" xfId="2" applyFont="1" applyFill="1" applyBorder="1" applyAlignment="1" applyProtection="1">
      <alignment horizontal="left" vertical="center" indent="2"/>
      <protection locked="0"/>
    </xf>
    <xf numFmtId="49" fontId="7" fillId="3" borderId="14" xfId="0" applyNumberFormat="1" applyFont="1" applyFill="1" applyBorder="1" applyAlignment="1" applyProtection="1">
      <alignment horizontal="center" vertical="center"/>
      <protection hidden="1"/>
    </xf>
    <xf numFmtId="49" fontId="7" fillId="3" borderId="8" xfId="0" applyNumberFormat="1" applyFont="1" applyFill="1" applyBorder="1" applyAlignment="1" applyProtection="1">
      <alignment vertical="center"/>
      <protection hidden="1"/>
    </xf>
    <xf numFmtId="0" fontId="7" fillId="3" borderId="3" xfId="0" applyFont="1" applyFill="1" applyBorder="1" applyAlignment="1" applyProtection="1">
      <alignment vertical="center"/>
      <protection hidden="1"/>
    </xf>
    <xf numFmtId="49" fontId="5" fillId="0" borderId="2" xfId="0" applyNumberFormat="1" applyFont="1" applyBorder="1" applyAlignment="1" applyProtection="1">
      <alignment horizontal="right" vertical="center"/>
      <protection hidden="1"/>
    </xf>
    <xf numFmtId="0" fontId="7" fillId="0" borderId="71" xfId="0" applyFont="1" applyBorder="1" applyAlignment="1" applyProtection="1">
      <alignment horizontal="right" vertical="center" wrapText="1"/>
      <protection hidden="1"/>
    </xf>
    <xf numFmtId="0" fontId="5" fillId="0" borderId="44" xfId="0" applyFont="1" applyBorder="1" applyAlignment="1" applyProtection="1">
      <alignment vertical="center" wrapText="1"/>
      <protection hidden="1"/>
    </xf>
    <xf numFmtId="0" fontId="11" fillId="0" borderId="44" xfId="0" applyFont="1" applyBorder="1" applyAlignment="1" applyProtection="1">
      <alignment vertical="center" wrapText="1"/>
      <protection hidden="1"/>
    </xf>
    <xf numFmtId="49" fontId="5" fillId="0" borderId="65" xfId="0" applyNumberFormat="1" applyFont="1" applyBorder="1" applyAlignment="1" applyProtection="1">
      <alignment horizontal="right" vertical="center"/>
      <protection hidden="1"/>
    </xf>
    <xf numFmtId="49" fontId="5" fillId="3" borderId="2" xfId="0" applyNumberFormat="1" applyFont="1" applyFill="1" applyBorder="1" applyAlignment="1" applyProtection="1">
      <alignment horizontal="right" vertical="center"/>
      <protection hidden="1"/>
    </xf>
    <xf numFmtId="0" fontId="7" fillId="3" borderId="63" xfId="0" applyFont="1" applyFill="1" applyBorder="1" applyAlignment="1" applyProtection="1">
      <alignment horizontal="center" vertical="center" wrapText="1"/>
      <protection hidden="1"/>
    </xf>
    <xf numFmtId="0" fontId="5" fillId="3" borderId="44" xfId="0" applyFont="1" applyFill="1" applyBorder="1" applyAlignment="1" applyProtection="1">
      <alignment vertical="center" wrapText="1"/>
      <protection hidden="1"/>
    </xf>
    <xf numFmtId="49" fontId="7" fillId="3" borderId="42" xfId="0" applyNumberFormat="1" applyFont="1" applyFill="1" applyBorder="1" applyAlignment="1" applyProtection="1">
      <alignment horizontal="center" vertical="center"/>
      <protection hidden="1"/>
    </xf>
    <xf numFmtId="49" fontId="7" fillId="3" borderId="33" xfId="0" applyNumberFormat="1" applyFont="1" applyFill="1" applyBorder="1" applyAlignment="1" applyProtection="1">
      <alignment vertical="center"/>
      <protection hidden="1"/>
    </xf>
    <xf numFmtId="49" fontId="7" fillId="3" borderId="13" xfId="0" applyNumberFormat="1" applyFont="1" applyFill="1" applyBorder="1" applyAlignment="1" applyProtection="1">
      <alignment vertical="center"/>
      <protection hidden="1"/>
    </xf>
    <xf numFmtId="49" fontId="7" fillId="3" borderId="69" xfId="0" applyNumberFormat="1" applyFont="1" applyFill="1" applyBorder="1" applyAlignment="1" applyProtection="1">
      <alignment horizontal="center" vertical="center"/>
      <protection hidden="1"/>
    </xf>
    <xf numFmtId="49" fontId="7" fillId="0" borderId="43" xfId="0" applyNumberFormat="1" applyFont="1" applyBorder="1" applyAlignment="1" applyProtection="1">
      <alignment vertical="center"/>
      <protection hidden="1"/>
    </xf>
    <xf numFmtId="49" fontId="7" fillId="3" borderId="9" xfId="0" applyNumberFormat="1" applyFont="1" applyFill="1" applyBorder="1" applyAlignment="1" applyProtection="1">
      <alignment horizontal="center" vertical="center"/>
      <protection hidden="1"/>
    </xf>
    <xf numFmtId="49" fontId="7" fillId="3" borderId="9" xfId="0" applyNumberFormat="1" applyFont="1" applyFill="1" applyBorder="1" applyAlignment="1" applyProtection="1">
      <alignment vertical="center"/>
      <protection hidden="1"/>
    </xf>
    <xf numFmtId="38" fontId="7" fillId="0" borderId="8" xfId="2" applyFont="1" applyFill="1" applyBorder="1" applyAlignment="1" applyProtection="1">
      <alignment vertical="center"/>
    </xf>
    <xf numFmtId="38" fontId="7" fillId="0" borderId="3" xfId="2" applyFont="1" applyFill="1" applyBorder="1" applyAlignment="1" applyProtection="1">
      <alignment vertical="center"/>
    </xf>
    <xf numFmtId="38" fontId="7" fillId="0" borderId="13" xfId="2" applyFont="1" applyFill="1" applyBorder="1" applyAlignment="1" applyProtection="1">
      <alignment vertical="center"/>
    </xf>
    <xf numFmtId="38" fontId="7" fillId="0" borderId="17" xfId="2" applyFont="1" applyFill="1" applyBorder="1" applyAlignment="1" applyProtection="1">
      <alignment vertical="center"/>
    </xf>
    <xf numFmtId="38" fontId="7" fillId="0" borderId="26" xfId="2" applyFont="1" applyFill="1" applyBorder="1" applyAlignment="1" applyProtection="1">
      <alignment vertical="center"/>
      <protection locked="0"/>
    </xf>
    <xf numFmtId="38" fontId="7" fillId="3" borderId="13" xfId="2" applyFont="1" applyFill="1" applyBorder="1" applyAlignment="1" applyProtection="1">
      <alignment vertical="center"/>
    </xf>
    <xf numFmtId="49" fontId="7" fillId="3" borderId="10" xfId="0" applyNumberFormat="1" applyFont="1" applyFill="1" applyBorder="1" applyAlignment="1" applyProtection="1">
      <alignment horizontal="center" vertical="center"/>
      <protection hidden="1"/>
    </xf>
    <xf numFmtId="49" fontId="7" fillId="0" borderId="0" xfId="0" applyNumberFormat="1" applyFont="1" applyAlignment="1" applyProtection="1">
      <alignment vertical="center"/>
      <protection hidden="1"/>
    </xf>
    <xf numFmtId="38" fontId="7" fillId="0" borderId="0" xfId="0" applyNumberFormat="1" applyFont="1" applyFill="1" applyBorder="1" applyAlignment="1" applyProtection="1">
      <alignment vertical="center"/>
      <protection hidden="1"/>
    </xf>
    <xf numFmtId="38" fontId="7" fillId="0" borderId="73" xfId="2" applyFont="1" applyFill="1" applyBorder="1" applyAlignment="1" applyProtection="1">
      <alignment vertical="center"/>
      <protection hidden="1"/>
    </xf>
    <xf numFmtId="38" fontId="7" fillId="0" borderId="13" xfId="0" applyNumberFormat="1" applyFont="1" applyFill="1" applyBorder="1" applyAlignment="1" applyProtection="1">
      <alignment vertical="center"/>
      <protection hidden="1"/>
    </xf>
    <xf numFmtId="38" fontId="7" fillId="0" borderId="21" xfId="0" applyNumberFormat="1" applyFont="1" applyFill="1" applyBorder="1" applyAlignment="1" applyProtection="1">
      <alignment vertical="center"/>
      <protection hidden="1"/>
    </xf>
    <xf numFmtId="38" fontId="7" fillId="0" borderId="15" xfId="2" applyFont="1" applyFill="1" applyBorder="1" applyAlignment="1" applyProtection="1">
      <alignment vertical="center"/>
      <protection locked="0"/>
    </xf>
    <xf numFmtId="38" fontId="7" fillId="0" borderId="23" xfId="2" applyFont="1" applyFill="1" applyBorder="1" applyAlignment="1" applyProtection="1">
      <alignment vertical="center"/>
      <protection hidden="1"/>
    </xf>
    <xf numFmtId="38" fontId="7" fillId="0" borderId="63" xfId="0" applyNumberFormat="1" applyFont="1" applyFill="1" applyBorder="1" applyAlignment="1" applyProtection="1">
      <alignment vertical="center"/>
      <protection hidden="1"/>
    </xf>
    <xf numFmtId="0" fontId="7" fillId="0" borderId="63" xfId="0" applyFont="1" applyFill="1" applyBorder="1" applyAlignment="1" applyProtection="1">
      <alignment vertical="center"/>
      <protection hidden="1"/>
    </xf>
    <xf numFmtId="38" fontId="7" fillId="0" borderId="74" xfId="2" applyFont="1" applyFill="1" applyBorder="1" applyAlignment="1" applyProtection="1">
      <alignment vertical="center"/>
      <protection hidden="1"/>
    </xf>
    <xf numFmtId="38" fontId="7" fillId="0" borderId="17" xfId="2" applyFont="1" applyFill="1" applyBorder="1" applyAlignment="1" applyProtection="1">
      <alignment vertical="center"/>
      <protection locked="0"/>
    </xf>
    <xf numFmtId="38" fontId="7" fillId="0" borderId="75" xfId="2" applyFont="1" applyFill="1" applyBorder="1" applyAlignment="1" applyProtection="1">
      <alignment vertical="center"/>
      <protection hidden="1"/>
    </xf>
    <xf numFmtId="38" fontId="7" fillId="0" borderId="8" xfId="0" applyNumberFormat="1" applyFont="1" applyFill="1" applyBorder="1" applyAlignment="1" applyProtection="1">
      <alignment vertical="center"/>
      <protection hidden="1"/>
    </xf>
    <xf numFmtId="38" fontId="7" fillId="0" borderId="63" xfId="0" applyNumberFormat="1" applyFont="1" applyFill="1" applyBorder="1" applyAlignment="1" applyProtection="1">
      <alignment vertical="center" wrapText="1"/>
      <protection hidden="1"/>
    </xf>
    <xf numFmtId="0" fontId="7" fillId="0" borderId="63" xfId="0" applyFont="1" applyFill="1" applyBorder="1" applyAlignment="1" applyProtection="1">
      <alignment horizontal="center" vertical="center"/>
      <protection hidden="1"/>
    </xf>
    <xf numFmtId="38" fontId="7" fillId="0" borderId="16" xfId="2" applyFont="1" applyFill="1" applyBorder="1" applyAlignment="1" applyProtection="1">
      <alignment vertical="center"/>
      <protection hidden="1"/>
    </xf>
    <xf numFmtId="38" fontId="7" fillId="0" borderId="17" xfId="2" applyFont="1" applyFill="1" applyBorder="1" applyAlignment="1" applyProtection="1">
      <alignment vertical="center"/>
      <protection hidden="1"/>
    </xf>
    <xf numFmtId="38" fontId="7" fillId="0" borderId="24" xfId="2" applyFont="1" applyFill="1" applyBorder="1" applyAlignment="1" applyProtection="1">
      <alignment vertical="center"/>
      <protection hidden="1"/>
    </xf>
    <xf numFmtId="38" fontId="7" fillId="0" borderId="16" xfId="2" applyFont="1" applyFill="1" applyBorder="1" applyAlignment="1" applyProtection="1">
      <alignment vertical="center"/>
    </xf>
    <xf numFmtId="38" fontId="7" fillId="0" borderId="76" xfId="0" applyNumberFormat="1" applyFont="1" applyFill="1" applyBorder="1" applyAlignment="1">
      <alignment vertical="center"/>
    </xf>
    <xf numFmtId="38" fontId="7" fillId="0" borderId="33" xfId="0" applyNumberFormat="1" applyFont="1" applyFill="1" applyBorder="1" applyAlignment="1" applyProtection="1">
      <alignment vertical="center" wrapText="1"/>
      <protection hidden="1"/>
    </xf>
    <xf numFmtId="38" fontId="7" fillId="0" borderId="58" xfId="2" applyFont="1" applyFill="1" applyBorder="1" applyAlignment="1" applyProtection="1">
      <alignment vertical="center"/>
    </xf>
    <xf numFmtId="38" fontId="7" fillId="0" borderId="44" xfId="2" applyFont="1" applyFill="1" applyBorder="1" applyAlignment="1" applyProtection="1">
      <alignment vertical="center"/>
    </xf>
    <xf numFmtId="38" fontId="7" fillId="0" borderId="77" xfId="2" applyFont="1" applyFill="1" applyBorder="1" applyAlignment="1" applyProtection="1">
      <alignment vertical="center"/>
      <protection hidden="1"/>
    </xf>
    <xf numFmtId="0" fontId="7" fillId="0" borderId="13" xfId="0" applyFont="1" applyFill="1" applyBorder="1" applyAlignment="1" applyProtection="1">
      <alignment horizontal="center" vertical="center"/>
      <protection hidden="1"/>
    </xf>
    <xf numFmtId="38" fontId="7" fillId="0" borderId="3" xfId="0" applyNumberFormat="1" applyFont="1" applyFill="1" applyBorder="1" applyAlignment="1" applyProtection="1">
      <alignment vertical="center"/>
      <protection hidden="1"/>
    </xf>
    <xf numFmtId="38" fontId="7" fillId="0" borderId="78" xfId="2" applyFont="1" applyFill="1" applyBorder="1" applyAlignment="1" applyProtection="1">
      <alignment vertical="center"/>
      <protection hidden="1"/>
    </xf>
    <xf numFmtId="38" fontId="7" fillId="0" borderId="79" xfId="2" applyFont="1" applyFill="1" applyBorder="1" applyAlignment="1" applyProtection="1">
      <alignment vertical="center"/>
      <protection hidden="1"/>
    </xf>
    <xf numFmtId="38" fontId="7" fillId="0" borderId="80" xfId="0" applyNumberFormat="1" applyFont="1" applyFill="1" applyBorder="1" applyAlignment="1" applyProtection="1">
      <alignment vertical="center"/>
      <protection hidden="1"/>
    </xf>
    <xf numFmtId="0" fontId="7" fillId="0" borderId="76" xfId="0" applyNumberFormat="1" applyFont="1" applyFill="1" applyBorder="1" applyAlignment="1" applyProtection="1">
      <alignment horizontal="right" vertical="center"/>
      <protection hidden="1"/>
    </xf>
    <xf numFmtId="3" fontId="7" fillId="0" borderId="54" xfId="0" applyNumberFormat="1" applyFont="1" applyFill="1" applyBorder="1" applyAlignment="1" applyProtection="1">
      <alignment vertical="center"/>
      <protection hidden="1"/>
    </xf>
    <xf numFmtId="38" fontId="7" fillId="0" borderId="44" xfId="2" applyFont="1" applyFill="1" applyBorder="1" applyAlignment="1" applyProtection="1">
      <alignment horizontal="left" vertical="center"/>
      <protection locked="0"/>
    </xf>
    <xf numFmtId="38" fontId="7" fillId="0" borderId="47" xfId="2" applyFont="1" applyFill="1" applyBorder="1" applyAlignment="1" applyProtection="1">
      <alignment vertical="center"/>
      <protection locked="0"/>
    </xf>
    <xf numFmtId="49" fontId="7" fillId="0" borderId="2" xfId="0" applyNumberFormat="1" applyFont="1" applyFill="1" applyBorder="1" applyAlignment="1" applyProtection="1">
      <alignment horizontal="center" vertical="center"/>
      <protection hidden="1"/>
    </xf>
    <xf numFmtId="0" fontId="7" fillId="0" borderId="17" xfId="0" applyFont="1" applyBorder="1" applyAlignment="1" applyProtection="1">
      <alignment vertical="center"/>
      <protection hidden="1"/>
    </xf>
    <xf numFmtId="0" fontId="12" fillId="0" borderId="50" xfId="0" applyFont="1" applyFill="1" applyBorder="1" applyAlignment="1" applyProtection="1">
      <alignment vertical="center"/>
      <protection hidden="1"/>
    </xf>
    <xf numFmtId="0" fontId="12" fillId="0" borderId="4" xfId="0" applyFont="1" applyFill="1" applyBorder="1" applyAlignment="1" applyProtection="1">
      <alignment vertical="center"/>
      <protection hidden="1"/>
    </xf>
    <xf numFmtId="0" fontId="7" fillId="0" borderId="0" xfId="0" applyFont="1" applyFill="1" applyBorder="1" applyAlignment="1" applyProtection="1">
      <alignment horizontal="left" vertical="center" wrapText="1"/>
      <protection hidden="1"/>
    </xf>
    <xf numFmtId="0" fontId="7" fillId="0" borderId="3" xfId="0" applyNumberFormat="1" applyFont="1" applyFill="1" applyBorder="1" applyAlignment="1" applyProtection="1">
      <alignment horizontal="centerContinuous" vertical="center"/>
      <protection hidden="1"/>
    </xf>
    <xf numFmtId="0" fontId="5" fillId="0" borderId="81" xfId="9" applyFont="1" applyFill="1" applyBorder="1" applyAlignment="1" applyProtection="1">
      <alignment vertical="center"/>
      <protection hidden="1"/>
    </xf>
    <xf numFmtId="38" fontId="5" fillId="0" borderId="82" xfId="3" applyFont="1" applyFill="1" applyBorder="1" applyAlignment="1" applyProtection="1">
      <alignment vertical="center"/>
    </xf>
    <xf numFmtId="0" fontId="5" fillId="0" borderId="2" xfId="0" applyFont="1" applyFill="1" applyBorder="1" applyAlignment="1" applyProtection="1">
      <alignment vertical="center"/>
      <protection hidden="1"/>
    </xf>
    <xf numFmtId="0" fontId="5" fillId="0" borderId="83" xfId="9" applyFont="1" applyFill="1" applyBorder="1" applyAlignment="1" applyProtection="1">
      <alignment vertical="center"/>
      <protection hidden="1"/>
    </xf>
    <xf numFmtId="38" fontId="5" fillId="0" borderId="28" xfId="3" applyFont="1" applyFill="1" applyBorder="1" applyAlignment="1" applyProtection="1">
      <alignment vertical="center"/>
    </xf>
    <xf numFmtId="0" fontId="5" fillId="0" borderId="84" xfId="9" applyFont="1" applyFill="1" applyBorder="1" applyAlignment="1" applyProtection="1">
      <alignment vertical="center"/>
      <protection hidden="1"/>
    </xf>
    <xf numFmtId="179" fontId="5" fillId="0" borderId="28" xfId="3" applyNumberFormat="1" applyFont="1" applyFill="1" applyBorder="1" applyAlignment="1" applyProtection="1">
      <alignment vertical="center"/>
    </xf>
    <xf numFmtId="0" fontId="5" fillId="0" borderId="9" xfId="0" applyFont="1" applyFill="1" applyBorder="1" applyAlignment="1" applyProtection="1">
      <alignment vertical="center"/>
      <protection hidden="1"/>
    </xf>
    <xf numFmtId="38" fontId="5" fillId="0" borderId="85" xfId="3" applyFont="1" applyFill="1" applyBorder="1" applyAlignment="1" applyProtection="1">
      <alignment vertical="center"/>
    </xf>
    <xf numFmtId="0" fontId="5" fillId="0" borderId="52" xfId="0" applyFont="1" applyFill="1" applyBorder="1" applyAlignment="1" applyProtection="1">
      <alignment vertical="center"/>
      <protection hidden="1"/>
    </xf>
    <xf numFmtId="0" fontId="5" fillId="0" borderId="7" xfId="9" applyFont="1" applyFill="1" applyBorder="1" applyAlignment="1" applyProtection="1">
      <alignment vertical="center"/>
      <protection hidden="1"/>
    </xf>
    <xf numFmtId="0" fontId="5" fillId="0" borderId="51" xfId="9" applyFont="1" applyFill="1" applyBorder="1" applyAlignment="1" applyProtection="1">
      <alignment vertical="center"/>
      <protection hidden="1"/>
    </xf>
    <xf numFmtId="0" fontId="5" fillId="0" borderId="62" xfId="9" applyFont="1" applyFill="1" applyBorder="1" applyAlignment="1" applyProtection="1">
      <alignment vertical="center"/>
      <protection hidden="1"/>
    </xf>
    <xf numFmtId="0" fontId="7" fillId="0" borderId="14" xfId="0" applyFont="1" applyFill="1" applyBorder="1" applyAlignment="1" applyProtection="1">
      <alignment horizontal="left" vertical="center"/>
      <protection hidden="1"/>
    </xf>
    <xf numFmtId="0" fontId="5" fillId="0" borderId="15" xfId="0" applyFont="1" applyFill="1" applyBorder="1" applyAlignment="1" applyProtection="1">
      <alignment vertical="center"/>
      <protection hidden="1"/>
    </xf>
    <xf numFmtId="0" fontId="5" fillId="0" borderId="0" xfId="0" applyFont="1" applyFill="1" applyBorder="1" applyAlignment="1" applyProtection="1">
      <alignment vertical="center" wrapText="1"/>
      <protection hidden="1"/>
    </xf>
    <xf numFmtId="0" fontId="5" fillId="0" borderId="15" xfId="0" applyFont="1" applyFill="1" applyBorder="1" applyAlignment="1" applyProtection="1">
      <alignment vertical="center" wrapText="1"/>
      <protection hidden="1"/>
    </xf>
    <xf numFmtId="0" fontId="5" fillId="0" borderId="17" xfId="0" applyFont="1" applyFill="1" applyBorder="1" applyAlignment="1" applyProtection="1">
      <alignment vertical="center" wrapText="1"/>
      <protection hidden="1"/>
    </xf>
    <xf numFmtId="0" fontId="5" fillId="0" borderId="3" xfId="0" applyFont="1" applyFill="1" applyBorder="1" applyAlignment="1" applyProtection="1">
      <alignment horizontal="center" vertical="center"/>
      <protection hidden="1"/>
    </xf>
    <xf numFmtId="38" fontId="5" fillId="0" borderId="0" xfId="3" applyFont="1" applyFill="1" applyBorder="1" applyAlignment="1" applyProtection="1">
      <alignment vertical="center"/>
      <protection hidden="1"/>
    </xf>
    <xf numFmtId="181" fontId="5" fillId="0" borderId="0" xfId="0" applyNumberFormat="1" applyFont="1" applyFill="1" applyBorder="1" applyAlignment="1" applyProtection="1">
      <alignment vertical="center"/>
      <protection hidden="1"/>
    </xf>
    <xf numFmtId="0" fontId="3"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vertical="center" wrapText="1"/>
      <protection hidden="1"/>
    </xf>
    <xf numFmtId="0" fontId="5" fillId="0" borderId="0" xfId="0" applyFont="1" applyFill="1" applyBorder="1" applyAlignment="1" applyProtection="1">
      <alignment horizontal="center" vertical="center" wrapText="1"/>
      <protection hidden="1"/>
    </xf>
    <xf numFmtId="177" fontId="7" fillId="0" borderId="0" xfId="0" applyNumberFormat="1" applyFont="1" applyFill="1" applyBorder="1" applyAlignment="1" applyProtection="1">
      <alignment vertical="center" wrapText="1"/>
      <protection hidden="1"/>
    </xf>
    <xf numFmtId="0" fontId="5" fillId="0" borderId="0" xfId="11" applyFont="1" applyFill="1" applyBorder="1" applyAlignment="1" applyProtection="1">
      <alignment horizontal="left" vertical="center" wrapText="1"/>
      <protection hidden="1"/>
    </xf>
    <xf numFmtId="0" fontId="5" fillId="0" borderId="0" xfId="9" applyFont="1" applyFill="1" applyBorder="1" applyAlignment="1" applyProtection="1">
      <alignment vertical="center" wrapText="1"/>
      <protection hidden="1"/>
    </xf>
    <xf numFmtId="38" fontId="5" fillId="0" borderId="0" xfId="3" applyFont="1" applyFill="1" applyBorder="1" applyAlignment="1" applyProtection="1">
      <alignment vertical="center" wrapText="1"/>
      <protection hidden="1"/>
    </xf>
    <xf numFmtId="181" fontId="5" fillId="0" borderId="0" xfId="0" applyNumberFormat="1" applyFont="1" applyFill="1" applyBorder="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xf>
    <xf numFmtId="0" fontId="11" fillId="0" borderId="0" xfId="0" applyFont="1" applyFill="1" applyBorder="1" applyAlignment="1" applyProtection="1">
      <alignment horizontal="centerContinuous" vertical="center"/>
      <protection hidden="1"/>
    </xf>
    <xf numFmtId="38" fontId="7" fillId="0" borderId="0" xfId="3" applyFont="1" applyFill="1" applyBorder="1" applyAlignment="1" applyProtection="1">
      <alignment vertical="center"/>
      <protection hidden="1"/>
    </xf>
    <xf numFmtId="181" fontId="7" fillId="0" borderId="0" xfId="3" applyNumberFormat="1" applyFont="1" applyFill="1" applyBorder="1" applyAlignment="1" applyProtection="1">
      <alignment vertical="center"/>
      <protection hidden="1"/>
    </xf>
    <xf numFmtId="0" fontId="5" fillId="0" borderId="0" xfId="0" applyFont="1" applyFill="1" applyBorder="1" applyAlignment="1" applyProtection="1">
      <alignment vertical="center" wrapText="1"/>
    </xf>
    <xf numFmtId="177" fontId="7" fillId="0" borderId="0" xfId="0" applyNumberFormat="1" applyFont="1" applyFill="1" applyBorder="1" applyAlignment="1" applyProtection="1">
      <alignment vertical="center"/>
    </xf>
    <xf numFmtId="38" fontId="5" fillId="0" borderId="0" xfId="3" applyFont="1" applyFill="1" applyBorder="1" applyAlignment="1" applyProtection="1">
      <alignment vertical="center"/>
    </xf>
    <xf numFmtId="181" fontId="5" fillId="0" borderId="0" xfId="0" applyNumberFormat="1" applyFont="1" applyFill="1" applyBorder="1" applyAlignment="1" applyProtection="1">
      <alignment vertical="center"/>
    </xf>
    <xf numFmtId="0" fontId="11" fillId="0" borderId="14" xfId="0" applyFont="1" applyFill="1" applyBorder="1" applyAlignment="1" applyProtection="1">
      <alignment horizontal="centerContinuous" vertical="center"/>
      <protection hidden="1"/>
    </xf>
    <xf numFmtId="0" fontId="5" fillId="0" borderId="64" xfId="11" applyFont="1" applyFill="1" applyBorder="1" applyAlignment="1" applyProtection="1">
      <alignment horizontal="left" vertical="center"/>
      <protection hidden="1"/>
    </xf>
    <xf numFmtId="38" fontId="7" fillId="0" borderId="86" xfId="3" applyFont="1" applyFill="1" applyBorder="1" applyAlignment="1" applyProtection="1">
      <alignment vertical="center"/>
    </xf>
    <xf numFmtId="38" fontId="7" fillId="0" borderId="51" xfId="3" applyFont="1" applyFill="1" applyBorder="1" applyAlignment="1" applyProtection="1">
      <alignment vertical="center"/>
    </xf>
    <xf numFmtId="179" fontId="7" fillId="0" borderId="51" xfId="3" applyNumberFormat="1" applyFont="1" applyFill="1" applyBorder="1" applyAlignment="1" applyProtection="1">
      <alignment vertical="center"/>
    </xf>
    <xf numFmtId="38" fontId="7" fillId="0" borderId="83" xfId="3" applyFont="1" applyFill="1" applyBorder="1" applyAlignment="1" applyProtection="1">
      <alignment vertical="center"/>
    </xf>
    <xf numFmtId="0" fontId="5" fillId="0" borderId="52" xfId="11" applyFont="1" applyFill="1" applyBorder="1" applyAlignment="1" applyProtection="1">
      <alignment horizontal="left" vertical="center"/>
      <protection hidden="1"/>
    </xf>
    <xf numFmtId="38" fontId="7" fillId="0" borderId="62" xfId="3" applyFont="1" applyFill="1" applyBorder="1" applyAlignment="1" applyProtection="1">
      <alignment vertical="center"/>
    </xf>
    <xf numFmtId="0" fontId="5" fillId="0" borderId="14" xfId="11" applyFont="1" applyFill="1" applyBorder="1" applyAlignment="1" applyProtection="1">
      <alignment horizontal="left" vertical="center"/>
      <protection hidden="1"/>
    </xf>
    <xf numFmtId="0" fontId="5" fillId="0" borderId="50" xfId="11" applyFont="1" applyFill="1" applyBorder="1" applyAlignment="1" applyProtection="1">
      <alignment horizontal="left" vertical="center"/>
      <protection hidden="1"/>
    </xf>
    <xf numFmtId="0" fontId="5" fillId="0" borderId="9" xfId="11" applyFont="1" applyFill="1" applyBorder="1" applyAlignment="1" applyProtection="1">
      <alignment horizontal="left" vertical="center"/>
      <protection hidden="1"/>
    </xf>
    <xf numFmtId="0" fontId="5" fillId="2" borderId="64" xfId="11" applyFont="1" applyFill="1" applyBorder="1" applyAlignment="1" applyProtection="1">
      <alignment horizontal="left" vertical="center"/>
      <protection hidden="1"/>
    </xf>
    <xf numFmtId="0" fontId="5" fillId="2" borderId="81" xfId="9" applyFont="1" applyFill="1" applyBorder="1" applyAlignment="1" applyProtection="1">
      <alignment vertical="center"/>
      <protection hidden="1"/>
    </xf>
    <xf numFmtId="38" fontId="7" fillId="2" borderId="81" xfId="3" applyFont="1" applyFill="1" applyBorder="1" applyAlignment="1" applyProtection="1">
      <alignment vertical="center"/>
    </xf>
    <xf numFmtId="0" fontId="5" fillId="2" borderId="9" xfId="11" applyFont="1" applyFill="1" applyBorder="1" applyAlignment="1" applyProtection="1">
      <alignment horizontal="left" vertical="center"/>
      <protection hidden="1"/>
    </xf>
    <xf numFmtId="0" fontId="5" fillId="2" borderId="62" xfId="9" applyFont="1" applyFill="1" applyBorder="1" applyAlignment="1" applyProtection="1">
      <alignment vertical="center"/>
      <protection hidden="1"/>
    </xf>
    <xf numFmtId="38" fontId="7" fillId="2" borderId="62" xfId="3" applyFont="1" applyFill="1" applyBorder="1" applyAlignment="1" applyProtection="1">
      <alignment vertical="center"/>
    </xf>
    <xf numFmtId="0" fontId="7"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7" fillId="0" borderId="10" xfId="0" applyFont="1" applyFill="1" applyBorder="1" applyAlignment="1" applyProtection="1">
      <alignment horizontal="left" vertical="center"/>
      <protection hidden="1"/>
    </xf>
    <xf numFmtId="0" fontId="7" fillId="0" borderId="16" xfId="0" applyFont="1" applyFill="1" applyBorder="1" applyAlignment="1" applyProtection="1">
      <alignment horizontal="left" vertical="center"/>
      <protection hidden="1"/>
    </xf>
    <xf numFmtId="0" fontId="5" fillId="0" borderId="87" xfId="9" applyFont="1" applyFill="1" applyBorder="1" applyAlignment="1" applyProtection="1">
      <alignment vertical="center"/>
      <protection hidden="1"/>
    </xf>
    <xf numFmtId="0" fontId="5" fillId="0" borderId="0" xfId="11" applyFont="1" applyFill="1" applyBorder="1" applyAlignment="1" applyProtection="1">
      <alignment horizontal="left" vertical="center"/>
      <protection hidden="1"/>
    </xf>
    <xf numFmtId="0" fontId="5" fillId="0" borderId="0" xfId="9" applyFont="1" applyFill="1" applyBorder="1" applyAlignment="1" applyProtection="1">
      <alignment vertical="center"/>
      <protection hidden="1"/>
    </xf>
    <xf numFmtId="0" fontId="7" fillId="0" borderId="0" xfId="0" applyFont="1" applyFill="1" applyBorder="1" applyAlignment="1" applyProtection="1">
      <alignment horizontal="centerContinuous" vertical="center"/>
    </xf>
    <xf numFmtId="0" fontId="7" fillId="0" borderId="0" xfId="0" applyNumberFormat="1" applyFont="1" applyFill="1" applyBorder="1" applyAlignment="1" applyProtection="1">
      <alignment horizontal="centerContinuous" vertical="center"/>
    </xf>
    <xf numFmtId="0" fontId="7" fillId="0" borderId="0" xfId="0" applyFont="1" applyFill="1" applyBorder="1" applyAlignment="1" applyProtection="1">
      <alignment horizontal="center" vertical="center"/>
    </xf>
    <xf numFmtId="0" fontId="11" fillId="0" borderId="10" xfId="0" applyFont="1" applyFill="1" applyBorder="1" applyAlignment="1" applyProtection="1">
      <alignment horizontal="centerContinuous" vertical="center"/>
      <protection hidden="1"/>
    </xf>
    <xf numFmtId="0" fontId="7" fillId="0" borderId="17" xfId="0" applyFont="1" applyFill="1" applyBorder="1" applyAlignment="1" applyProtection="1">
      <alignment horizontal="centerContinuous" vertical="center"/>
      <protection hidden="1"/>
    </xf>
    <xf numFmtId="0" fontId="11" fillId="0" borderId="64" xfId="0" applyFont="1" applyFill="1" applyBorder="1" applyAlignment="1" applyProtection="1">
      <alignment horizontal="center" vertical="center"/>
    </xf>
    <xf numFmtId="0" fontId="11" fillId="0" borderId="52" xfId="0" applyFont="1" applyFill="1" applyBorder="1" applyAlignment="1" applyProtection="1">
      <alignment horizontal="center" vertical="center"/>
    </xf>
    <xf numFmtId="0" fontId="11" fillId="0" borderId="48" xfId="0" applyFont="1" applyFill="1" applyBorder="1" applyAlignment="1" applyProtection="1">
      <alignment horizontal="center" vertical="center"/>
    </xf>
    <xf numFmtId="0" fontId="11" fillId="0" borderId="5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50" xfId="0" applyFont="1" applyFill="1" applyBorder="1" applyAlignment="1" applyProtection="1">
      <alignment horizontal="center" vertical="center"/>
    </xf>
    <xf numFmtId="0" fontId="12" fillId="0" borderId="0" xfId="0" applyFont="1" applyFill="1" applyBorder="1" applyAlignment="1" applyProtection="1">
      <alignment horizontal="left" vertical="center" wrapText="1"/>
      <protection hidden="1"/>
    </xf>
    <xf numFmtId="0" fontId="12" fillId="0" borderId="0" xfId="0" applyFont="1" applyFill="1" applyBorder="1" applyAlignment="1" applyProtection="1">
      <alignment vertical="center" wrapText="1"/>
      <protection hidden="1"/>
    </xf>
    <xf numFmtId="0" fontId="5" fillId="0" borderId="16" xfId="0" applyFont="1" applyFill="1" applyBorder="1" applyAlignment="1" applyProtection="1">
      <alignment vertical="center" wrapText="1"/>
    </xf>
    <xf numFmtId="0" fontId="7" fillId="0" borderId="88" xfId="0" applyFont="1" applyFill="1" applyBorder="1" applyAlignment="1" applyProtection="1">
      <alignment vertical="center"/>
      <protection hidden="1"/>
    </xf>
    <xf numFmtId="0" fontId="13" fillId="0" borderId="12" xfId="0" applyFont="1" applyFill="1" applyBorder="1" applyAlignment="1" applyProtection="1">
      <alignment horizontal="centerContinuous" vertical="center"/>
      <protection hidden="1"/>
    </xf>
    <xf numFmtId="0" fontId="13" fillId="0" borderId="20" xfId="0" applyFont="1" applyFill="1" applyBorder="1" applyAlignment="1" applyProtection="1">
      <alignment horizontal="centerContinuous" vertical="center"/>
      <protection hidden="1"/>
    </xf>
    <xf numFmtId="0" fontId="11" fillId="0" borderId="2" xfId="0" applyFont="1" applyFill="1" applyBorder="1" applyAlignment="1" applyProtection="1">
      <alignment horizontal="centerContinuous" vertical="top" wrapText="1"/>
      <protection hidden="1"/>
    </xf>
    <xf numFmtId="0" fontId="7" fillId="0" borderId="16" xfId="0" applyFont="1" applyFill="1" applyBorder="1" applyAlignment="1" applyProtection="1">
      <alignment horizontal="centerContinuous" vertical="center" wrapText="1"/>
      <protection hidden="1"/>
    </xf>
    <xf numFmtId="0" fontId="5" fillId="0" borderId="69" xfId="0" applyFont="1" applyFill="1" applyBorder="1" applyAlignment="1" applyProtection="1">
      <alignment horizontal="centerContinuous" wrapText="1"/>
      <protection hidden="1"/>
    </xf>
    <xf numFmtId="0" fontId="5" fillId="0" borderId="58" xfId="0" applyFont="1" applyFill="1" applyBorder="1" applyAlignment="1" applyProtection="1">
      <alignment horizontal="centerContinuous"/>
      <protection hidden="1"/>
    </xf>
    <xf numFmtId="0" fontId="5" fillId="0" borderId="58" xfId="0" applyFont="1" applyFill="1" applyBorder="1" applyAlignment="1" applyProtection="1">
      <alignment horizontal="centerContinuous" wrapText="1"/>
      <protection hidden="1"/>
    </xf>
    <xf numFmtId="0" fontId="12" fillId="0" borderId="70" xfId="0" applyFont="1" applyFill="1" applyBorder="1" applyAlignment="1" applyProtection="1">
      <alignment horizontal="centerContinuous" vertical="center" wrapText="1"/>
      <protection hidden="1"/>
    </xf>
    <xf numFmtId="0" fontId="5" fillId="0" borderId="44" xfId="0" applyFont="1" applyFill="1" applyBorder="1" applyAlignment="1" applyProtection="1">
      <alignment horizontal="centerContinuous" vertical="center" wrapText="1"/>
      <protection hidden="1"/>
    </xf>
    <xf numFmtId="0" fontId="5" fillId="0" borderId="2" xfId="0" quotePrefix="1" applyFont="1" applyFill="1" applyBorder="1" applyAlignment="1" applyProtection="1">
      <alignment horizontal="centerContinuous" wrapText="1"/>
      <protection hidden="1"/>
    </xf>
    <xf numFmtId="0" fontId="5" fillId="0" borderId="16" xfId="0" applyFont="1" applyFill="1" applyBorder="1" applyAlignment="1" applyProtection="1">
      <alignment horizontal="center" wrapText="1"/>
      <protection hidden="1"/>
    </xf>
    <xf numFmtId="177" fontId="7" fillId="0" borderId="16" xfId="0" applyNumberFormat="1" applyFont="1" applyFill="1" applyBorder="1" applyAlignment="1" applyProtection="1">
      <alignment vertical="center"/>
    </xf>
    <xf numFmtId="0" fontId="11" fillId="0" borderId="9" xfId="0" applyFont="1" applyFill="1" applyBorder="1" applyAlignment="1" applyProtection="1">
      <alignment horizontal="center" vertical="top" wrapText="1"/>
      <protection hidden="1"/>
    </xf>
    <xf numFmtId="0" fontId="7" fillId="0" borderId="17" xfId="0" applyFont="1" applyFill="1" applyBorder="1" applyAlignment="1" applyProtection="1">
      <alignment horizontal="center" vertical="top" wrapText="1"/>
      <protection hidden="1"/>
    </xf>
    <xf numFmtId="0" fontId="5" fillId="0" borderId="9" xfId="0" applyFont="1" applyFill="1" applyBorder="1" applyAlignment="1" applyProtection="1">
      <alignment horizontal="centerContinuous" vertical="distributed"/>
      <protection hidden="1"/>
    </xf>
    <xf numFmtId="0" fontId="5" fillId="0" borderId="17" xfId="0" applyFont="1" applyFill="1" applyBorder="1" applyAlignment="1" applyProtection="1">
      <alignment horizontal="centerContinuous" vertical="distributed"/>
      <protection hidden="1"/>
    </xf>
    <xf numFmtId="0" fontId="5" fillId="0" borderId="9" xfId="0" applyFont="1" applyFill="1" applyBorder="1" applyAlignment="1" applyProtection="1">
      <alignment vertical="center" wrapText="1"/>
      <protection hidden="1"/>
    </xf>
    <xf numFmtId="0" fontId="12" fillId="0" borderId="35" xfId="0" applyFont="1" applyFill="1" applyBorder="1" applyAlignment="1" applyProtection="1">
      <alignment horizontal="centerContinuous" vertical="center" wrapText="1"/>
      <protection hidden="1"/>
    </xf>
    <xf numFmtId="0" fontId="5" fillId="0" borderId="31" xfId="0" applyFont="1" applyFill="1" applyBorder="1" applyAlignment="1" applyProtection="1">
      <alignment horizontal="centerContinuous" vertical="center" wrapText="1"/>
      <protection hidden="1"/>
    </xf>
    <xf numFmtId="0" fontId="7" fillId="0" borderId="0" xfId="11" applyFont="1" applyFill="1" applyBorder="1" applyAlignment="1" applyProtection="1">
      <alignment horizontal="left" vertical="center"/>
      <protection hidden="1"/>
    </xf>
    <xf numFmtId="38" fontId="5" fillId="0" borderId="16" xfId="3" applyFont="1" applyFill="1" applyBorder="1" applyAlignment="1" applyProtection="1">
      <alignment vertical="center"/>
    </xf>
    <xf numFmtId="181" fontId="5" fillId="0" borderId="16" xfId="0" applyNumberFormat="1" applyFont="1" applyFill="1" applyBorder="1" applyAlignment="1" applyProtection="1">
      <alignment vertical="center"/>
    </xf>
    <xf numFmtId="0" fontId="7" fillId="0" borderId="16" xfId="0" applyNumberFormat="1" applyFont="1" applyFill="1" applyBorder="1" applyAlignment="1" applyProtection="1">
      <alignment horizontal="centerContinuous" vertical="center"/>
    </xf>
    <xf numFmtId="0" fontId="7" fillId="0" borderId="16" xfId="0" applyFont="1" applyFill="1" applyBorder="1" applyAlignment="1" applyProtection="1">
      <alignment horizontal="center" vertical="center"/>
    </xf>
    <xf numFmtId="0" fontId="12" fillId="0" borderId="12" xfId="0" applyFont="1" applyFill="1" applyBorder="1" applyAlignment="1" applyProtection="1">
      <alignment horizontal="centerContinuous" vertical="center" wrapText="1"/>
      <protection hidden="1"/>
    </xf>
    <xf numFmtId="0" fontId="7" fillId="0" borderId="16" xfId="0" applyFont="1" applyFill="1" applyBorder="1" applyAlignment="1" applyProtection="1">
      <alignment vertical="center"/>
    </xf>
    <xf numFmtId="0" fontId="5" fillId="0" borderId="2" xfId="0" applyFont="1" applyFill="1" applyBorder="1" applyAlignment="1" applyProtection="1">
      <alignment horizontal="centerContinuous" wrapText="1"/>
      <protection hidden="1"/>
    </xf>
    <xf numFmtId="0" fontId="7" fillId="0" borderId="16" xfId="11" applyFont="1" applyFill="1" applyBorder="1" applyAlignment="1" applyProtection="1">
      <alignment horizontal="left" vertical="center"/>
    </xf>
    <xf numFmtId="0" fontId="13" fillId="0" borderId="10" xfId="0" applyFont="1" applyFill="1" applyBorder="1" applyAlignment="1" applyProtection="1">
      <alignment horizontal="centerContinuous" vertical="center" wrapText="1"/>
      <protection hidden="1"/>
    </xf>
    <xf numFmtId="0" fontId="13" fillId="0" borderId="3" xfId="0" applyFont="1" applyFill="1" applyBorder="1" applyAlignment="1" applyProtection="1">
      <alignment horizontal="centerContinuous" vertical="center" wrapText="1"/>
      <protection hidden="1"/>
    </xf>
    <xf numFmtId="0" fontId="29" fillId="0" borderId="0" xfId="0" applyFont="1" applyFill="1" applyBorder="1" applyAlignment="1" applyProtection="1">
      <alignment vertical="center"/>
      <protection hidden="1"/>
    </xf>
    <xf numFmtId="0" fontId="8"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45" fillId="0" borderId="0" xfId="0" applyFont="1" applyFill="1" applyBorder="1" applyAlignment="1" applyProtection="1">
      <alignment vertical="center"/>
      <protection hidden="1"/>
    </xf>
    <xf numFmtId="0" fontId="14" fillId="0" borderId="0" xfId="0" applyFont="1" applyFill="1" applyAlignment="1" applyProtection="1">
      <alignment vertical="center"/>
      <protection hidden="1"/>
    </xf>
    <xf numFmtId="0" fontId="14" fillId="0" borderId="0" xfId="0" applyFont="1" applyFill="1" applyBorder="1" applyAlignment="1" applyProtection="1">
      <alignment vertical="center"/>
      <protection hidden="1"/>
    </xf>
    <xf numFmtId="38" fontId="7" fillId="0" borderId="89" xfId="2" applyFont="1" applyFill="1" applyBorder="1" applyAlignment="1" applyProtection="1">
      <alignment vertical="center"/>
      <protection hidden="1"/>
    </xf>
    <xf numFmtId="38" fontId="7" fillId="0" borderId="90" xfId="2" applyFont="1" applyFill="1" applyBorder="1" applyAlignment="1" applyProtection="1">
      <alignment vertical="center"/>
      <protection locked="0"/>
    </xf>
    <xf numFmtId="38" fontId="7" fillId="0" borderId="91" xfId="2" applyFont="1" applyFill="1" applyBorder="1" applyAlignment="1" applyProtection="1">
      <alignment vertical="center"/>
      <protection locked="0"/>
    </xf>
    <xf numFmtId="38" fontId="7" fillId="0" borderId="92" xfId="2" applyFont="1" applyFill="1" applyBorder="1" applyAlignment="1" applyProtection="1">
      <alignment vertical="center"/>
      <protection locked="0"/>
    </xf>
    <xf numFmtId="0" fontId="6" fillId="0" borderId="6" xfId="0" applyFont="1" applyFill="1" applyBorder="1" applyAlignment="1">
      <alignment vertical="center"/>
    </xf>
    <xf numFmtId="0" fontId="6" fillId="0" borderId="15" xfId="0" applyFont="1" applyFill="1" applyBorder="1" applyAlignment="1">
      <alignment vertical="center"/>
    </xf>
    <xf numFmtId="0" fontId="6" fillId="0" borderId="3" xfId="0" applyFont="1" applyFill="1" applyBorder="1" applyAlignment="1">
      <alignment vertical="center"/>
    </xf>
    <xf numFmtId="0" fontId="29" fillId="0" borderId="0" xfId="0" applyFont="1" applyFill="1" applyAlignment="1">
      <alignment horizontal="left" vertical="center"/>
    </xf>
    <xf numFmtId="0" fontId="7" fillId="0" borderId="63" xfId="0" applyFont="1" applyFill="1" applyBorder="1" applyAlignment="1">
      <alignment vertical="center"/>
    </xf>
    <xf numFmtId="49" fontId="5" fillId="0" borderId="10" xfId="0" applyNumberFormat="1" applyFont="1" applyFill="1" applyBorder="1" applyAlignment="1">
      <alignment horizontal="center" vertical="center"/>
    </xf>
    <xf numFmtId="49" fontId="9" fillId="0" borderId="8" xfId="0" applyNumberFormat="1" applyFont="1" applyFill="1" applyBorder="1" applyAlignment="1">
      <alignment horizontal="left" vertical="center"/>
    </xf>
    <xf numFmtId="0" fontId="31" fillId="0" borderId="6" xfId="0" applyFont="1" applyBorder="1" applyAlignment="1">
      <alignment horizontal="center" vertical="center"/>
    </xf>
    <xf numFmtId="0" fontId="31" fillId="0" borderId="0" xfId="0" applyFont="1" applyAlignment="1">
      <alignment vertical="center"/>
    </xf>
    <xf numFmtId="0" fontId="14" fillId="0" borderId="0" xfId="0" applyFont="1" applyAlignment="1">
      <alignment vertical="center"/>
    </xf>
    <xf numFmtId="0" fontId="7" fillId="0" borderId="3" xfId="0" applyFont="1" applyBorder="1" applyAlignment="1">
      <alignment vertical="center"/>
    </xf>
    <xf numFmtId="0" fontId="31" fillId="0" borderId="93" xfId="0" applyFont="1" applyBorder="1" applyAlignment="1">
      <alignment horizontal="center" vertical="center" wrapText="1"/>
    </xf>
    <xf numFmtId="0" fontId="31" fillId="0" borderId="94" xfId="0" applyFont="1" applyBorder="1" applyAlignment="1">
      <alignment horizontal="center" vertical="center" wrapText="1"/>
    </xf>
    <xf numFmtId="0" fontId="31" fillId="0" borderId="14" xfId="0" applyFont="1" applyBorder="1" applyAlignment="1">
      <alignment vertical="center"/>
    </xf>
    <xf numFmtId="0" fontId="31" fillId="0" borderId="95" xfId="0" applyFont="1" applyBorder="1" applyAlignment="1">
      <alignment horizontal="center" vertical="center"/>
    </xf>
    <xf numFmtId="0" fontId="31" fillId="0" borderId="96" xfId="0" applyFont="1" applyBorder="1" applyAlignment="1">
      <alignment horizontal="center" vertical="center"/>
    </xf>
    <xf numFmtId="0" fontId="31" fillId="0" borderId="2" xfId="0" applyFont="1" applyBorder="1" applyAlignment="1">
      <alignment vertical="center"/>
    </xf>
    <xf numFmtId="0" fontId="31" fillId="0" borderId="97" xfId="0" applyFont="1" applyBorder="1" applyAlignment="1">
      <alignment horizontal="center" vertical="center"/>
    </xf>
    <xf numFmtId="0" fontId="31" fillId="0" borderId="98" xfId="0" applyFont="1" applyBorder="1" applyAlignment="1">
      <alignment horizontal="center" vertical="center"/>
    </xf>
    <xf numFmtId="0" fontId="31" fillId="0" borderId="99" xfId="0" applyFont="1" applyBorder="1" applyAlignment="1">
      <alignment horizontal="center" vertical="center"/>
    </xf>
    <xf numFmtId="0" fontId="31" fillId="0" borderId="0" xfId="0" applyFont="1" applyBorder="1" applyAlignment="1">
      <alignment vertical="center"/>
    </xf>
    <xf numFmtId="0" fontId="31" fillId="0" borderId="100" xfId="0" applyFont="1" applyBorder="1" applyAlignment="1">
      <alignment vertical="center"/>
    </xf>
    <xf numFmtId="49" fontId="5" fillId="0" borderId="14" xfId="0" applyNumberFormat="1" applyFont="1" applyBorder="1" applyAlignment="1">
      <alignment horizontal="center" vertical="center"/>
    </xf>
    <xf numFmtId="49" fontId="5" fillId="0" borderId="42" xfId="0" applyNumberFormat="1" applyFont="1" applyBorder="1" applyAlignment="1">
      <alignment horizontal="center" vertical="center"/>
    </xf>
    <xf numFmtId="49" fontId="5" fillId="0" borderId="43" xfId="0" applyNumberFormat="1" applyFont="1" applyBorder="1" applyAlignment="1">
      <alignment horizontal="center" vertical="center"/>
    </xf>
    <xf numFmtId="38" fontId="6" fillId="0" borderId="20" xfId="2" applyFont="1" applyFill="1" applyBorder="1" applyAlignment="1" applyProtection="1">
      <alignment vertical="center"/>
      <protection locked="0"/>
    </xf>
    <xf numFmtId="0" fontId="31" fillId="0" borderId="0" xfId="0" applyFont="1" applyFill="1" applyAlignment="1">
      <alignment horizontal="center" vertical="center"/>
    </xf>
    <xf numFmtId="49" fontId="31" fillId="0" borderId="10" xfId="0" applyNumberFormat="1" applyFont="1" applyFill="1" applyBorder="1" applyAlignment="1">
      <alignment horizontal="center" vertical="center"/>
    </xf>
    <xf numFmtId="0" fontId="31" fillId="0" borderId="13" xfId="0" applyFont="1" applyFill="1" applyBorder="1" applyAlignment="1">
      <alignment vertical="center"/>
    </xf>
    <xf numFmtId="49" fontId="6" fillId="0" borderId="12"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31" fillId="0" borderId="8" xfId="0" applyFont="1" applyFill="1" applyBorder="1" applyAlignment="1">
      <alignment horizontal="left" vertical="center"/>
    </xf>
    <xf numFmtId="0" fontId="31" fillId="0" borderId="3" xfId="0" applyFont="1" applyFill="1" applyBorder="1" applyAlignment="1">
      <alignment horizontal="left" vertical="center"/>
    </xf>
    <xf numFmtId="0" fontId="46" fillId="0" borderId="0" xfId="0" applyFont="1" applyFill="1" applyAlignment="1">
      <alignment vertical="center"/>
    </xf>
    <xf numFmtId="0" fontId="46" fillId="0" borderId="10" xfId="0" applyFont="1" applyFill="1" applyBorder="1" applyAlignment="1">
      <alignment vertical="center"/>
    </xf>
    <xf numFmtId="0" fontId="31" fillId="0" borderId="12" xfId="0" applyFont="1" applyFill="1" applyBorder="1" applyAlignment="1">
      <alignment vertical="center"/>
    </xf>
    <xf numFmtId="0" fontId="31" fillId="0" borderId="19" xfId="0" applyFont="1" applyFill="1" applyBorder="1" applyAlignment="1">
      <alignment horizontal="left" vertical="center"/>
    </xf>
    <xf numFmtId="0" fontId="31" fillId="0" borderId="35" xfId="0" applyFont="1" applyFill="1" applyBorder="1" applyAlignment="1">
      <alignment vertical="center"/>
    </xf>
    <xf numFmtId="0" fontId="31" fillId="0" borderId="21" xfId="0" applyFont="1" applyFill="1" applyBorder="1" applyAlignment="1">
      <alignment horizontal="left" vertical="center"/>
    </xf>
    <xf numFmtId="0" fontId="31" fillId="0" borderId="31" xfId="0" applyFont="1" applyFill="1" applyBorder="1" applyAlignment="1" applyProtection="1">
      <alignment horizontal="center" vertical="center"/>
      <protection hidden="1"/>
    </xf>
    <xf numFmtId="0" fontId="31" fillId="0" borderId="50" xfId="0" applyFont="1" applyFill="1" applyBorder="1" applyAlignment="1">
      <alignment vertical="center"/>
    </xf>
    <xf numFmtId="0" fontId="31" fillId="0" borderId="13" xfId="0" applyFont="1" applyFill="1" applyBorder="1" applyAlignment="1">
      <alignment horizontal="left" vertical="center"/>
    </xf>
    <xf numFmtId="0" fontId="31" fillId="0" borderId="17" xfId="0" applyFont="1" applyFill="1" applyBorder="1" applyAlignment="1" applyProtection="1">
      <alignment horizontal="center" vertical="center"/>
      <protection hidden="1"/>
    </xf>
    <xf numFmtId="0" fontId="31" fillId="0" borderId="19" xfId="0" applyFont="1" applyFill="1" applyBorder="1" applyAlignment="1">
      <alignment vertical="center"/>
    </xf>
    <xf numFmtId="0" fontId="31" fillId="0" borderId="20" xfId="0" applyFont="1" applyFill="1" applyBorder="1" applyAlignment="1">
      <alignment horizontal="center" vertical="center"/>
    </xf>
    <xf numFmtId="0" fontId="31" fillId="0" borderId="17" xfId="0" applyFont="1" applyFill="1" applyBorder="1" applyAlignment="1">
      <alignment horizontal="center" vertical="center"/>
    </xf>
    <xf numFmtId="0" fontId="7" fillId="0" borderId="101" xfId="8" applyFont="1" applyFill="1" applyBorder="1" applyAlignment="1" applyProtection="1">
      <alignment horizontal="center" vertical="center"/>
      <protection hidden="1"/>
    </xf>
    <xf numFmtId="0" fontId="31" fillId="0" borderId="52" xfId="0" applyFont="1" applyFill="1" applyBorder="1" applyAlignment="1">
      <alignment vertical="center"/>
    </xf>
    <xf numFmtId="0" fontId="31" fillId="0" borderId="16" xfId="0" applyFont="1" applyFill="1" applyBorder="1" applyAlignment="1">
      <alignment horizontal="center" vertical="center"/>
    </xf>
    <xf numFmtId="0" fontId="5" fillId="0" borderId="52" xfId="0" applyFont="1" applyFill="1" applyBorder="1" applyAlignment="1" applyProtection="1">
      <alignment horizontal="center" vertical="center"/>
      <protection hidden="1"/>
    </xf>
    <xf numFmtId="0" fontId="31" fillId="0" borderId="3" xfId="0" applyFont="1" applyFill="1" applyBorder="1" applyAlignment="1">
      <alignment horizontal="center" vertical="center"/>
    </xf>
    <xf numFmtId="0" fontId="7" fillId="0" borderId="44" xfId="0" applyFont="1" applyFill="1" applyBorder="1" applyAlignment="1" applyProtection="1">
      <alignment horizontal="right" vertical="center"/>
      <protection locked="0"/>
    </xf>
    <xf numFmtId="0" fontId="7" fillId="0" borderId="40" xfId="8" applyFont="1" applyFill="1" applyBorder="1" applyAlignment="1" applyProtection="1">
      <alignment horizontal="center" vertical="center"/>
      <protection hidden="1"/>
    </xf>
    <xf numFmtId="0" fontId="7" fillId="0" borderId="102" xfId="8" applyFont="1" applyFill="1" applyBorder="1" applyAlignment="1" applyProtection="1">
      <alignment horizontal="center" vertical="center"/>
      <protection hidden="1"/>
    </xf>
    <xf numFmtId="0" fontId="6" fillId="0" borderId="31" xfId="0" applyFont="1" applyFill="1" applyBorder="1" applyAlignment="1">
      <alignment horizontal="center" vertical="center"/>
    </xf>
    <xf numFmtId="0" fontId="31" fillId="0" borderId="8" xfId="0" applyFont="1" applyFill="1" applyBorder="1" applyAlignment="1">
      <alignment vertical="center" wrapText="1"/>
    </xf>
    <xf numFmtId="0" fontId="5" fillId="0" borderId="9" xfId="0" applyFont="1" applyFill="1" applyBorder="1" applyAlignment="1" applyProtection="1">
      <alignment horizontal="center" vertical="center"/>
      <protection hidden="1"/>
    </xf>
    <xf numFmtId="0" fontId="7" fillId="0" borderId="41" xfId="0" applyFont="1" applyFill="1" applyBorder="1" applyAlignment="1" applyProtection="1">
      <alignment horizontal="left" vertical="center"/>
      <protection locked="0"/>
    </xf>
    <xf numFmtId="0" fontId="7" fillId="0" borderId="44" xfId="0" applyFont="1" applyFill="1" applyBorder="1" applyAlignment="1" applyProtection="1">
      <alignment vertical="center"/>
      <protection locked="0"/>
    </xf>
    <xf numFmtId="0" fontId="31" fillId="0" borderId="9" xfId="0" applyNumberFormat="1" applyFont="1" applyFill="1" applyBorder="1" applyAlignment="1" applyProtection="1">
      <alignment horizontal="center" vertical="center"/>
      <protection hidden="1"/>
    </xf>
    <xf numFmtId="0" fontId="7" fillId="0" borderId="70" xfId="0" applyFont="1" applyFill="1" applyBorder="1" applyAlignment="1" applyProtection="1">
      <alignment horizontal="center" vertical="center"/>
      <protection hidden="1"/>
    </xf>
    <xf numFmtId="0" fontId="7" fillId="0" borderId="44"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hidden="1"/>
    </xf>
    <xf numFmtId="0" fontId="31" fillId="0" borderId="0" xfId="0" applyFont="1" applyFill="1" applyBorder="1" applyAlignment="1" applyProtection="1">
      <alignment vertical="center"/>
    </xf>
    <xf numFmtId="38" fontId="5" fillId="0" borderId="0" xfId="3" applyFont="1" applyFill="1" applyBorder="1" applyAlignment="1" applyProtection="1">
      <alignment horizontal="center" vertical="center"/>
      <protection hidden="1"/>
    </xf>
    <xf numFmtId="181" fontId="5" fillId="0" borderId="0" xfId="0" applyNumberFormat="1" applyFont="1" applyFill="1" applyBorder="1" applyAlignment="1" applyProtection="1">
      <alignment horizontal="center" vertical="center"/>
      <protection hidden="1"/>
    </xf>
    <xf numFmtId="49" fontId="11" fillId="0" borderId="13" xfId="0" applyNumberFormat="1" applyFont="1" applyFill="1" applyBorder="1" applyAlignment="1" applyProtection="1">
      <alignment horizontal="center" vertical="center"/>
      <protection hidden="1"/>
    </xf>
    <xf numFmtId="0" fontId="11" fillId="0" borderId="103" xfId="0" applyFont="1" applyFill="1" applyBorder="1" applyAlignment="1" applyProtection="1">
      <alignment horizontal="center" vertical="center"/>
      <protection hidden="1"/>
    </xf>
    <xf numFmtId="0" fontId="11" fillId="0" borderId="104" xfId="0" applyFont="1" applyFill="1" applyBorder="1" applyAlignment="1" applyProtection="1">
      <alignment horizontal="center" vertical="center"/>
      <protection hidden="1"/>
    </xf>
    <xf numFmtId="0" fontId="11" fillId="0" borderId="67" xfId="0" applyFont="1" applyFill="1" applyBorder="1" applyAlignment="1" applyProtection="1">
      <alignment horizontal="center" vertical="center"/>
      <protection hidden="1"/>
    </xf>
    <xf numFmtId="0" fontId="11" fillId="0" borderId="101" xfId="0" applyFont="1" applyFill="1" applyBorder="1" applyAlignment="1" applyProtection="1">
      <alignment horizontal="center" vertical="center"/>
      <protection hidden="1"/>
    </xf>
    <xf numFmtId="0" fontId="11" fillId="0" borderId="45" xfId="0" applyFont="1" applyFill="1" applyBorder="1" applyAlignment="1" applyProtection="1">
      <alignment horizontal="center" vertical="center"/>
      <protection hidden="1"/>
    </xf>
    <xf numFmtId="0" fontId="11" fillId="0" borderId="46" xfId="0" applyFont="1" applyFill="1" applyBorder="1" applyAlignment="1" applyProtection="1">
      <alignment horizontal="center" vertical="center"/>
      <protection hidden="1"/>
    </xf>
    <xf numFmtId="0" fontId="31" fillId="3" borderId="0" xfId="0" applyFont="1" applyFill="1" applyAlignment="1" applyProtection="1">
      <alignment vertical="center"/>
      <protection hidden="1"/>
    </xf>
    <xf numFmtId="0" fontId="11" fillId="0" borderId="105" xfId="0" applyFont="1" applyFill="1" applyBorder="1" applyAlignment="1" applyProtection="1">
      <alignment horizontal="center" vertical="center"/>
      <protection hidden="1"/>
    </xf>
    <xf numFmtId="0" fontId="11" fillId="0" borderId="102" xfId="0" applyFont="1" applyFill="1" applyBorder="1" applyAlignment="1" applyProtection="1">
      <alignment horizontal="center" vertical="center"/>
      <protection hidden="1"/>
    </xf>
    <xf numFmtId="0" fontId="11" fillId="0" borderId="106" xfId="0" applyFont="1" applyFill="1" applyBorder="1" applyAlignment="1" applyProtection="1">
      <alignment horizontal="center" vertical="center"/>
      <protection hidden="1"/>
    </xf>
    <xf numFmtId="0" fontId="47" fillId="0" borderId="0" xfId="0" applyFont="1" applyFill="1" applyAlignment="1" applyProtection="1">
      <alignment horizontal="center" vertical="center"/>
      <protection hidden="1"/>
    </xf>
    <xf numFmtId="0" fontId="47" fillId="0" borderId="0" xfId="0" applyFont="1" applyFill="1" applyAlignment="1" applyProtection="1">
      <alignment vertical="center"/>
      <protection hidden="1"/>
    </xf>
    <xf numFmtId="0" fontId="31" fillId="0" borderId="14" xfId="0" applyFont="1" applyFill="1" applyBorder="1" applyAlignment="1" applyProtection="1">
      <alignment vertical="center"/>
      <protection hidden="1"/>
    </xf>
    <xf numFmtId="0" fontId="6" fillId="0" borderId="10" xfId="0" applyFont="1" applyFill="1" applyBorder="1" applyAlignment="1">
      <alignment horizontal="center" vertical="center"/>
    </xf>
    <xf numFmtId="0" fontId="6" fillId="0" borderId="0" xfId="0" applyFont="1" applyFill="1" applyAlignment="1">
      <alignment horizontal="centerContinuous" vertical="center" wrapText="1"/>
    </xf>
    <xf numFmtId="0" fontId="0" fillId="0" borderId="8" xfId="0" applyFill="1" applyBorder="1" applyAlignment="1">
      <alignment vertical="center"/>
    </xf>
    <xf numFmtId="49" fontId="6" fillId="0" borderId="14"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0" fontId="0" fillId="0" borderId="3" xfId="0" applyFill="1" applyBorder="1" applyAlignment="1">
      <alignment vertical="center"/>
    </xf>
    <xf numFmtId="49" fontId="6" fillId="0" borderId="2" xfId="0" applyNumberFormat="1" applyFont="1" applyFill="1" applyBorder="1" applyAlignment="1">
      <alignment horizontal="center" vertical="center"/>
    </xf>
    <xf numFmtId="0" fontId="6" fillId="0" borderId="0" xfId="0" applyFont="1" applyFill="1" applyBorder="1" applyAlignment="1">
      <alignment horizontal="center" vertical="center"/>
    </xf>
    <xf numFmtId="49" fontId="6" fillId="0" borderId="8" xfId="0" applyNumberFormat="1" applyFont="1" applyFill="1" applyBorder="1" applyAlignment="1">
      <alignment horizontal="left" vertical="center"/>
    </xf>
    <xf numFmtId="0" fontId="7" fillId="0" borderId="0" xfId="0" applyFont="1" applyBorder="1" applyAlignment="1">
      <alignment horizontal="right" vertical="center"/>
    </xf>
    <xf numFmtId="0" fontId="7" fillId="0" borderId="0" xfId="0" applyFont="1" applyBorder="1" applyAlignment="1">
      <alignment vertical="center"/>
    </xf>
    <xf numFmtId="0" fontId="0" fillId="0" borderId="10" xfId="0" applyBorder="1" applyAlignment="1">
      <alignment horizontal="centerContinuous" vertical="center"/>
    </xf>
    <xf numFmtId="0" fontId="0" fillId="0" borderId="8" xfId="0" applyBorder="1" applyAlignment="1">
      <alignment horizontal="centerContinuous" vertical="center"/>
    </xf>
    <xf numFmtId="0" fontId="0" fillId="0" borderId="3" xfId="0" applyBorder="1" applyAlignment="1">
      <alignment horizontal="centerContinuous" vertical="center"/>
    </xf>
    <xf numFmtId="0" fontId="6" fillId="0" borderId="10" xfId="0" applyFont="1" applyBorder="1" applyAlignment="1" applyProtection="1">
      <alignment vertical="center"/>
      <protection hidden="1"/>
    </xf>
    <xf numFmtId="0" fontId="6" fillId="0" borderId="3" xfId="0" applyFont="1" applyBorder="1" applyAlignment="1">
      <alignment horizontal="centerContinuous" vertical="center"/>
    </xf>
    <xf numFmtId="0" fontId="6" fillId="0" borderId="6" xfId="0" applyFont="1" applyBorder="1" applyAlignment="1">
      <alignment horizontal="center" vertical="center"/>
    </xf>
    <xf numFmtId="0" fontId="7" fillId="0" borderId="8" xfId="0" applyFont="1" applyBorder="1" applyAlignment="1">
      <alignment vertical="center"/>
    </xf>
    <xf numFmtId="0" fontId="0" fillId="0" borderId="6" xfId="0" applyFill="1" applyBorder="1" applyAlignment="1" applyProtection="1">
      <alignment horizontal="center" vertical="center"/>
      <protection locked="0"/>
    </xf>
    <xf numFmtId="0" fontId="6" fillId="0" borderId="0" xfId="0" applyFont="1" applyFill="1" applyAlignment="1">
      <alignment vertical="center" textRotation="255"/>
    </xf>
    <xf numFmtId="0" fontId="7" fillId="0" borderId="1" xfId="0" applyFont="1" applyBorder="1" applyAlignment="1" applyProtection="1">
      <alignment vertical="center"/>
    </xf>
    <xf numFmtId="0" fontId="7" fillId="0" borderId="1" xfId="0" applyFont="1" applyBorder="1" applyAlignment="1">
      <alignment vertical="center"/>
    </xf>
    <xf numFmtId="0" fontId="7" fillId="0" borderId="15" xfId="0" applyFont="1" applyBorder="1" applyAlignment="1">
      <alignment vertical="center"/>
    </xf>
    <xf numFmtId="38" fontId="6" fillId="0" borderId="15" xfId="2" applyFont="1" applyFill="1" applyBorder="1" applyAlignment="1" applyProtection="1">
      <alignment vertical="center"/>
      <protection locked="0"/>
    </xf>
    <xf numFmtId="0" fontId="7" fillId="0" borderId="0" xfId="0" applyFont="1" applyAlignment="1">
      <alignment vertical="center"/>
    </xf>
    <xf numFmtId="0" fontId="7" fillId="0" borderId="46" xfId="0" applyFont="1" applyBorder="1" applyAlignment="1">
      <alignment horizontal="centerContinuous" vertical="center"/>
    </xf>
    <xf numFmtId="0" fontId="7" fillId="0" borderId="22" xfId="0" applyFont="1" applyBorder="1" applyAlignment="1" applyProtection="1">
      <alignment horizontal="centerContinuous" vertical="center"/>
    </xf>
    <xf numFmtId="0" fontId="7" fillId="0" borderId="21" xfId="0" applyFont="1" applyBorder="1" applyAlignment="1">
      <alignment horizontal="centerContinuous" vertical="center"/>
    </xf>
    <xf numFmtId="0" fontId="5" fillId="0" borderId="0" xfId="0" applyFont="1" applyBorder="1" applyAlignment="1" applyProtection="1">
      <alignment horizontal="center" vertical="center"/>
      <protection hidden="1"/>
    </xf>
    <xf numFmtId="0" fontId="0" fillId="0" borderId="1" xfId="0" applyBorder="1" applyAlignment="1">
      <alignment vertical="center"/>
    </xf>
    <xf numFmtId="0" fontId="0" fillId="0" borderId="8" xfId="0" applyBorder="1" applyAlignment="1">
      <alignment vertical="center"/>
    </xf>
    <xf numFmtId="38" fontId="0" fillId="0" borderId="3" xfId="2" applyFont="1" applyBorder="1" applyAlignment="1">
      <alignment horizontal="left" vertical="center"/>
    </xf>
    <xf numFmtId="0" fontId="48" fillId="0" borderId="50" xfId="0" applyFont="1" applyBorder="1" applyAlignment="1" applyProtection="1">
      <alignment horizontal="center" vertical="center"/>
      <protection hidden="1"/>
    </xf>
    <xf numFmtId="49" fontId="6" fillId="0" borderId="14" xfId="0" applyNumberFormat="1" applyFont="1" applyBorder="1" applyAlignment="1">
      <alignment horizontal="center" vertical="center"/>
    </xf>
    <xf numFmtId="0" fontId="0" fillId="0" borderId="15" xfId="0" applyBorder="1" applyAlignment="1">
      <alignment vertical="center"/>
    </xf>
    <xf numFmtId="49" fontId="6" fillId="0" borderId="10" xfId="0" applyNumberFormat="1" applyFont="1" applyBorder="1" applyAlignment="1">
      <alignment horizontal="center" vertical="center"/>
    </xf>
    <xf numFmtId="0" fontId="0" fillId="0" borderId="3" xfId="0" applyBorder="1" applyAlignment="1">
      <alignment vertical="center"/>
    </xf>
    <xf numFmtId="0" fontId="48" fillId="0" borderId="4" xfId="0" applyFont="1" applyBorder="1" applyAlignment="1" applyProtection="1">
      <alignment horizontal="center" vertical="center"/>
      <protection hidden="1"/>
    </xf>
    <xf numFmtId="0" fontId="6" fillId="0" borderId="15" xfId="0" applyFont="1" applyBorder="1" applyAlignment="1">
      <alignment vertical="center"/>
    </xf>
    <xf numFmtId="0" fontId="6" fillId="0" borderId="2" xfId="0" applyFont="1" applyBorder="1" applyAlignment="1">
      <alignment vertical="center"/>
    </xf>
    <xf numFmtId="0" fontId="48" fillId="0" borderId="64" xfId="0" applyFont="1" applyBorder="1" applyAlignment="1" applyProtection="1">
      <alignment horizontal="center" vertical="center"/>
      <protection hidden="1"/>
    </xf>
    <xf numFmtId="0" fontId="6" fillId="0" borderId="71" xfId="0" applyFont="1" applyBorder="1" applyAlignment="1">
      <alignment horizontal="center" vertical="center"/>
    </xf>
    <xf numFmtId="0" fontId="6" fillId="0" borderId="63" xfId="0" applyFont="1" applyBorder="1" applyAlignment="1">
      <alignment vertical="center"/>
    </xf>
    <xf numFmtId="0" fontId="6" fillId="0" borderId="44" xfId="0" applyFont="1" applyBorder="1" applyAlignment="1">
      <alignment vertical="center"/>
    </xf>
    <xf numFmtId="0" fontId="48" fillId="0" borderId="48" xfId="0" applyFont="1" applyBorder="1" applyAlignment="1" applyProtection="1">
      <alignment horizontal="center" vertical="center"/>
      <protection hidden="1"/>
    </xf>
    <xf numFmtId="0" fontId="6" fillId="0" borderId="72"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6" fillId="0" borderId="9" xfId="0" applyFont="1" applyBorder="1" applyAlignment="1">
      <alignment vertical="center"/>
    </xf>
    <xf numFmtId="0" fontId="6" fillId="0" borderId="38" xfId="0" applyFont="1" applyBorder="1" applyAlignment="1">
      <alignment horizontal="center" vertical="center"/>
    </xf>
    <xf numFmtId="0" fontId="6" fillId="0" borderId="13" xfId="0" applyFont="1" applyBorder="1" applyAlignment="1">
      <alignment vertical="center"/>
    </xf>
    <xf numFmtId="0" fontId="6" fillId="0" borderId="17" xfId="0" applyFont="1" applyBorder="1" applyAlignment="1">
      <alignment vertical="center"/>
    </xf>
    <xf numFmtId="0" fontId="48" fillId="0" borderId="39" xfId="0" applyFont="1" applyBorder="1" applyAlignment="1" applyProtection="1">
      <alignment horizontal="center" vertical="center"/>
      <protection hidden="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horizontal="right" vertical="center"/>
    </xf>
    <xf numFmtId="0" fontId="16" fillId="0" borderId="0" xfId="0" applyFont="1" applyFill="1" applyBorder="1" applyAlignment="1">
      <alignment vertical="center"/>
    </xf>
    <xf numFmtId="0" fontId="23" fillId="0" borderId="0" xfId="0" applyFont="1" applyFill="1" applyBorder="1" applyAlignment="1">
      <alignment horizontal="left"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horizontal="right" vertical="center"/>
    </xf>
    <xf numFmtId="0" fontId="0" fillId="0" borderId="0" xfId="0" applyAlignment="1">
      <alignment vertical="center"/>
    </xf>
    <xf numFmtId="0" fontId="16" fillId="0" borderId="6" xfId="0" applyFont="1" applyBorder="1" applyAlignment="1">
      <alignment horizontal="center" vertical="center"/>
    </xf>
    <xf numFmtId="0" fontId="7" fillId="0" borderId="0" xfId="0" applyFont="1"/>
    <xf numFmtId="0" fontId="23" fillId="0" borderId="0" xfId="0" applyFont="1" applyBorder="1" applyAlignment="1">
      <alignment vertical="center"/>
    </xf>
    <xf numFmtId="0" fontId="23" fillId="0" borderId="0" xfId="0" applyFont="1" applyFill="1" applyBorder="1" applyAlignment="1">
      <alignment vertical="center"/>
    </xf>
    <xf numFmtId="0" fontId="27" fillId="0" borderId="6" xfId="0" applyFont="1" applyBorder="1" applyAlignment="1">
      <alignment horizontal="center" vertical="center"/>
    </xf>
    <xf numFmtId="0" fontId="27" fillId="0" borderId="6" xfId="0" applyFont="1" applyFill="1" applyBorder="1" applyAlignment="1">
      <alignment horizontal="center" vertical="center"/>
    </xf>
    <xf numFmtId="0" fontId="5" fillId="0" borderId="0" xfId="0" applyFont="1"/>
    <xf numFmtId="0" fontId="60" fillId="0" borderId="0" xfId="0" applyFont="1" applyAlignment="1">
      <alignment horizontal="center" vertical="center"/>
    </xf>
    <xf numFmtId="0" fontId="16" fillId="0" borderId="0" xfId="0" applyNumberFormat="1" applyFont="1" applyAlignment="1">
      <alignment vertical="center"/>
    </xf>
    <xf numFmtId="0" fontId="16" fillId="0" borderId="10" xfId="0" applyFont="1" applyBorder="1" applyAlignment="1">
      <alignment horizontal="center" vertical="center"/>
    </xf>
    <xf numFmtId="0" fontId="16" fillId="0" borderId="8" xfId="0" applyFont="1" applyBorder="1" applyAlignment="1">
      <alignment horizontal="center" vertical="center"/>
    </xf>
    <xf numFmtId="0" fontId="16" fillId="0" borderId="8" xfId="0" applyFont="1" applyBorder="1" applyAlignment="1">
      <alignment vertical="center"/>
    </xf>
    <xf numFmtId="0" fontId="16" fillId="0" borderId="3" xfId="0" applyFont="1" applyBorder="1" applyAlignment="1">
      <alignment vertical="center"/>
    </xf>
    <xf numFmtId="0" fontId="16" fillId="0" borderId="6" xfId="0" applyNumberFormat="1" applyFont="1" applyBorder="1" applyAlignment="1">
      <alignment horizontal="center" vertical="center"/>
    </xf>
    <xf numFmtId="0" fontId="16" fillId="0" borderId="8" xfId="0" applyNumberFormat="1" applyFont="1" applyBorder="1" applyAlignment="1">
      <alignment horizontal="center" vertical="center"/>
    </xf>
    <xf numFmtId="0" fontId="16" fillId="0" borderId="8" xfId="0" applyFont="1" applyFill="1" applyBorder="1" applyAlignment="1">
      <alignment vertical="center"/>
    </xf>
    <xf numFmtId="0" fontId="16" fillId="0" borderId="19" xfId="0" applyFont="1" applyBorder="1" applyAlignment="1">
      <alignment horizontal="center" vertical="center"/>
    </xf>
    <xf numFmtId="0" fontId="16" fillId="0" borderId="19" xfId="0" applyFont="1" applyFill="1" applyBorder="1" applyAlignment="1">
      <alignment vertical="center"/>
    </xf>
    <xf numFmtId="0" fontId="16" fillId="0" borderId="19" xfId="0" applyFont="1" applyBorder="1" applyAlignment="1">
      <alignment vertical="center"/>
    </xf>
    <xf numFmtId="0" fontId="16" fillId="0" borderId="19" xfId="0" applyNumberFormat="1" applyFont="1" applyBorder="1" applyAlignment="1">
      <alignment horizontal="center" vertical="center"/>
    </xf>
    <xf numFmtId="0" fontId="16" fillId="0" borderId="20" xfId="0" applyFont="1" applyBorder="1" applyAlignment="1">
      <alignment vertical="center"/>
    </xf>
    <xf numFmtId="0" fontId="16" fillId="0" borderId="35" xfId="0" applyFont="1" applyBorder="1" applyAlignment="1">
      <alignment vertical="center"/>
    </xf>
    <xf numFmtId="0" fontId="16" fillId="0" borderId="21" xfId="0" applyFont="1" applyBorder="1" applyAlignment="1">
      <alignment horizontal="center" vertical="center"/>
    </xf>
    <xf numFmtId="0" fontId="16" fillId="0" borderId="21" xfId="0" applyFont="1" applyFill="1" applyBorder="1" applyAlignment="1">
      <alignment vertical="center"/>
    </xf>
    <xf numFmtId="0" fontId="16" fillId="0" borderId="21" xfId="0" applyNumberFormat="1" applyFont="1" applyFill="1" applyBorder="1" applyAlignment="1">
      <alignment horizontal="center" vertical="center"/>
    </xf>
    <xf numFmtId="0" fontId="16" fillId="0" borderId="21" xfId="0" applyFont="1" applyBorder="1" applyAlignment="1">
      <alignment vertical="center"/>
    </xf>
    <xf numFmtId="0" fontId="16" fillId="0" borderId="31" xfId="0" applyFont="1" applyBorder="1" applyAlignment="1">
      <alignment vertical="center"/>
    </xf>
    <xf numFmtId="0" fontId="16" fillId="0" borderId="19" xfId="0" applyNumberFormat="1" applyFont="1" applyFill="1" applyBorder="1" applyAlignment="1">
      <alignment horizontal="center" vertical="center"/>
    </xf>
    <xf numFmtId="0" fontId="16" fillId="0" borderId="63" xfId="0" applyFont="1" applyFill="1" applyBorder="1" applyAlignment="1">
      <alignment vertical="center"/>
    </xf>
    <xf numFmtId="0" fontId="16" fillId="0" borderId="63" xfId="0" applyNumberFormat="1" applyFont="1" applyFill="1" applyBorder="1" applyAlignment="1">
      <alignment horizontal="center" vertical="center"/>
    </xf>
    <xf numFmtId="0" fontId="16" fillId="0" borderId="65" xfId="0" applyFont="1" applyBorder="1" applyAlignment="1">
      <alignment vertical="center"/>
    </xf>
    <xf numFmtId="0" fontId="16" fillId="0" borderId="34" xfId="0" applyFont="1" applyBorder="1" applyAlignment="1">
      <alignment horizontal="center" vertical="center"/>
    </xf>
    <xf numFmtId="0" fontId="16" fillId="0" borderId="34" xfId="0" applyFont="1" applyFill="1" applyBorder="1" applyAlignment="1">
      <alignment vertical="center"/>
    </xf>
    <xf numFmtId="0" fontId="16" fillId="0" borderId="34" xfId="0" applyFont="1" applyBorder="1" applyAlignment="1">
      <alignment vertical="center"/>
    </xf>
    <xf numFmtId="0" fontId="16" fillId="0" borderId="34" xfId="0" applyNumberFormat="1" applyFont="1" applyBorder="1" applyAlignment="1">
      <alignment horizontal="center" vertical="center"/>
    </xf>
    <xf numFmtId="0" fontId="16" fillId="0" borderId="47" xfId="0" applyFont="1" applyBorder="1" applyAlignment="1">
      <alignment vertical="center"/>
    </xf>
    <xf numFmtId="0" fontId="16" fillId="0" borderId="34" xfId="0" applyNumberFormat="1" applyFont="1" applyFill="1" applyBorder="1" applyAlignment="1">
      <alignment horizontal="center" vertical="center"/>
    </xf>
    <xf numFmtId="0" fontId="16" fillId="0" borderId="12" xfId="0" applyFont="1" applyBorder="1" applyAlignment="1">
      <alignment horizontal="center" vertical="center"/>
    </xf>
    <xf numFmtId="0" fontId="63" fillId="4" borderId="3" xfId="0" applyFont="1" applyFill="1" applyBorder="1" applyAlignment="1">
      <alignment horizontal="center" vertical="center"/>
    </xf>
    <xf numFmtId="0" fontId="63" fillId="4" borderId="6" xfId="0" applyNumberFormat="1" applyFont="1" applyFill="1" applyBorder="1" applyAlignment="1">
      <alignment horizontal="center" vertical="center" wrapText="1"/>
    </xf>
    <xf numFmtId="0" fontId="45" fillId="0" borderId="0" xfId="0" applyFont="1" applyAlignment="1">
      <alignment vertical="center"/>
    </xf>
    <xf numFmtId="0" fontId="45" fillId="0" borderId="0" xfId="0" applyFont="1" applyFill="1" applyAlignment="1">
      <alignment vertical="center"/>
    </xf>
    <xf numFmtId="0" fontId="14" fillId="0" borderId="0" xfId="0" applyFont="1" applyFill="1" applyAlignment="1">
      <alignment vertical="center"/>
    </xf>
    <xf numFmtId="0" fontId="16" fillId="0" borderId="11" xfId="0" applyFont="1" applyBorder="1" applyAlignment="1">
      <alignment horizontal="center" vertical="center"/>
    </xf>
    <xf numFmtId="0" fontId="16" fillId="0" borderId="109" xfId="0" applyFont="1" applyBorder="1" applyAlignment="1">
      <alignment horizontal="center" vertical="center"/>
    </xf>
    <xf numFmtId="0" fontId="16" fillId="0" borderId="66" xfId="0" applyFont="1" applyBorder="1" applyAlignment="1">
      <alignment horizontal="center" vertical="center"/>
    </xf>
    <xf numFmtId="0" fontId="16" fillId="0" borderId="110" xfId="0" applyFont="1" applyBorder="1" applyAlignment="1">
      <alignment horizontal="center" vertical="center"/>
    </xf>
    <xf numFmtId="38" fontId="68" fillId="0" borderId="0" xfId="2" applyFont="1" applyAlignment="1">
      <alignment vertical="center"/>
    </xf>
    <xf numFmtId="0" fontId="9" fillId="0" borderId="0" xfId="0" applyFont="1" applyAlignment="1">
      <alignment vertical="top"/>
    </xf>
    <xf numFmtId="0" fontId="5" fillId="0" borderId="0" xfId="0" applyFont="1" applyFill="1" applyAlignment="1">
      <alignment vertical="center" wrapText="1"/>
    </xf>
    <xf numFmtId="0" fontId="5" fillId="0" borderId="16" xfId="0" applyFont="1" applyFill="1" applyBorder="1" applyAlignment="1" applyProtection="1">
      <alignment horizontal="center" vertical="center" wrapText="1"/>
      <protection hidden="1"/>
    </xf>
    <xf numFmtId="49" fontId="6" fillId="5" borderId="14" xfId="0" applyNumberFormat="1" applyFont="1" applyFill="1" applyBorder="1" applyAlignment="1">
      <alignment horizontal="center" vertical="center"/>
    </xf>
    <xf numFmtId="0" fontId="0" fillId="5" borderId="1" xfId="0" applyFill="1" applyBorder="1" applyAlignment="1">
      <alignment vertical="center"/>
    </xf>
    <xf numFmtId="0" fontId="0" fillId="5" borderId="15" xfId="0" applyFill="1" applyBorder="1" applyAlignment="1">
      <alignment vertical="center"/>
    </xf>
    <xf numFmtId="38" fontId="6" fillId="5" borderId="3" xfId="2" applyFont="1" applyFill="1" applyBorder="1" applyAlignment="1" applyProtection="1">
      <alignment vertical="center"/>
      <protection locked="0"/>
    </xf>
    <xf numFmtId="49" fontId="6" fillId="5" borderId="10" xfId="0" applyNumberFormat="1" applyFont="1" applyFill="1" applyBorder="1" applyAlignment="1">
      <alignment horizontal="center" vertical="center"/>
    </xf>
    <xf numFmtId="0" fontId="0" fillId="5" borderId="8" xfId="0" applyFill="1" applyBorder="1" applyAlignment="1">
      <alignment vertical="center"/>
    </xf>
    <xf numFmtId="0" fontId="5" fillId="5" borderId="4" xfId="0" applyFont="1" applyFill="1" applyBorder="1" applyAlignment="1" applyProtection="1">
      <alignment horizontal="center" vertical="center"/>
      <protection hidden="1"/>
    </xf>
    <xf numFmtId="0" fontId="5" fillId="5" borderId="39" xfId="0" applyFont="1" applyFill="1" applyBorder="1" applyAlignment="1" applyProtection="1">
      <alignment horizontal="center" vertical="center"/>
      <protection hidden="1"/>
    </xf>
    <xf numFmtId="0" fontId="70" fillId="0" borderId="0" xfId="0" applyFont="1" applyAlignment="1">
      <alignment vertical="center"/>
    </xf>
    <xf numFmtId="0" fontId="48" fillId="5" borderId="4" xfId="0" applyFont="1" applyFill="1" applyBorder="1" applyAlignment="1" applyProtection="1">
      <alignment horizontal="center" vertical="center"/>
      <protection hidden="1"/>
    </xf>
    <xf numFmtId="0" fontId="48" fillId="5" borderId="39" xfId="0" applyFont="1" applyFill="1" applyBorder="1" applyAlignment="1" applyProtection="1">
      <alignment horizontal="center" vertical="center"/>
      <protection hidden="1"/>
    </xf>
    <xf numFmtId="0" fontId="48" fillId="5" borderId="50" xfId="0" applyFont="1" applyFill="1" applyBorder="1" applyAlignment="1" applyProtection="1">
      <alignment horizontal="center" vertical="center"/>
      <protection hidden="1"/>
    </xf>
    <xf numFmtId="0" fontId="31" fillId="5" borderId="14" xfId="0" applyFont="1" applyFill="1" applyBorder="1" applyAlignment="1">
      <alignment vertical="center"/>
    </xf>
    <xf numFmtId="0" fontId="31" fillId="5" borderId="19" xfId="0" applyFont="1" applyFill="1" applyBorder="1" applyAlignment="1">
      <alignment horizontal="left" vertical="center"/>
    </xf>
    <xf numFmtId="0" fontId="31" fillId="5" borderId="20" xfId="0" applyFont="1" applyFill="1" applyBorder="1" applyAlignment="1" applyProtection="1">
      <alignment horizontal="center" vertical="center"/>
      <protection hidden="1"/>
    </xf>
    <xf numFmtId="0" fontId="31" fillId="5" borderId="3" xfId="0" applyFont="1" applyFill="1" applyBorder="1" applyAlignment="1">
      <alignment vertical="center"/>
    </xf>
    <xf numFmtId="0" fontId="7" fillId="5" borderId="3" xfId="0" applyFont="1" applyFill="1" applyBorder="1" applyAlignment="1" applyProtection="1">
      <alignment horizontal="left" vertical="center"/>
      <protection locked="0"/>
    </xf>
    <xf numFmtId="0" fontId="7" fillId="5" borderId="15" xfId="0" applyFont="1" applyFill="1" applyBorder="1" applyAlignment="1" applyProtection="1">
      <alignment horizontal="left" vertical="center"/>
      <protection locked="0"/>
    </xf>
    <xf numFmtId="0" fontId="31" fillId="5" borderId="10" xfId="0" applyFont="1" applyFill="1" applyBorder="1" applyAlignment="1">
      <alignment vertical="center"/>
    </xf>
    <xf numFmtId="0" fontId="6" fillId="5" borderId="1" xfId="0" applyFont="1" applyFill="1" applyBorder="1" applyAlignment="1">
      <alignment vertical="center"/>
    </xf>
    <xf numFmtId="0" fontId="6" fillId="5" borderId="15" xfId="0" applyFont="1" applyFill="1" applyBorder="1" applyAlignment="1">
      <alignment vertical="center"/>
    </xf>
    <xf numFmtId="38" fontId="6" fillId="5" borderId="3" xfId="2" applyFont="1" applyFill="1" applyBorder="1" applyAlignment="1" applyProtection="1">
      <alignment vertical="center"/>
      <protection hidden="1"/>
    </xf>
    <xf numFmtId="0" fontId="6" fillId="5" borderId="8" xfId="0" applyFont="1" applyFill="1" applyBorder="1" applyAlignment="1">
      <alignment vertical="center"/>
    </xf>
    <xf numFmtId="0" fontId="6" fillId="5" borderId="3" xfId="0" applyFont="1" applyFill="1" applyBorder="1" applyAlignment="1">
      <alignment vertical="center"/>
    </xf>
    <xf numFmtId="0" fontId="0" fillId="5" borderId="3" xfId="0" applyFill="1" applyBorder="1" applyAlignment="1">
      <alignment vertical="center"/>
    </xf>
    <xf numFmtId="0" fontId="9" fillId="5" borderId="10" xfId="0" applyFont="1" applyFill="1" applyBorder="1" applyAlignment="1">
      <alignment horizontal="center" vertical="center"/>
    </xf>
    <xf numFmtId="49" fontId="9" fillId="5" borderId="8" xfId="0" applyNumberFormat="1" applyFont="1" applyFill="1" applyBorder="1" applyAlignment="1">
      <alignment horizontal="left" vertical="center"/>
    </xf>
    <xf numFmtId="0" fontId="0" fillId="5" borderId="6" xfId="0" applyFill="1" applyBorder="1" applyAlignment="1" applyProtection="1">
      <alignment horizontal="center" vertical="center"/>
      <protection locked="0"/>
    </xf>
    <xf numFmtId="38" fontId="6" fillId="5" borderId="15" xfId="2" applyFont="1" applyFill="1" applyBorder="1" applyAlignment="1" applyProtection="1">
      <alignment vertical="center"/>
      <protection locked="0"/>
    </xf>
    <xf numFmtId="38" fontId="7" fillId="5" borderId="7" xfId="2" applyFont="1" applyFill="1" applyBorder="1" applyAlignment="1" applyProtection="1">
      <alignment vertical="center"/>
      <protection locked="0"/>
    </xf>
    <xf numFmtId="2" fontId="7" fillId="5" borderId="3" xfId="0" applyNumberFormat="1" applyFont="1" applyFill="1" applyBorder="1" applyAlignment="1" applyProtection="1">
      <alignment vertical="center"/>
      <protection hidden="1"/>
    </xf>
    <xf numFmtId="0" fontId="11" fillId="5" borderId="4" xfId="0" applyFont="1" applyFill="1" applyBorder="1" applyAlignment="1" applyProtection="1">
      <alignment horizontal="center" vertical="center"/>
      <protection hidden="1"/>
    </xf>
    <xf numFmtId="0" fontId="7" fillId="5" borderId="20" xfId="0" applyFont="1" applyFill="1" applyBorder="1" applyAlignment="1" applyProtection="1">
      <alignment vertical="center"/>
      <protection hidden="1"/>
    </xf>
    <xf numFmtId="0" fontId="11" fillId="5" borderId="39" xfId="0" applyFont="1" applyFill="1" applyBorder="1" applyAlignment="1" applyProtection="1">
      <alignment horizontal="center" vertical="center"/>
      <protection hidden="1"/>
    </xf>
    <xf numFmtId="2" fontId="7" fillId="5" borderId="44" xfId="0" applyNumberFormat="1" applyFont="1" applyFill="1" applyBorder="1" applyAlignment="1" applyProtection="1">
      <alignment vertical="center"/>
      <protection locked="0"/>
    </xf>
    <xf numFmtId="0" fontId="11" fillId="5" borderId="48" xfId="0" applyFont="1" applyFill="1" applyBorder="1" applyAlignment="1" applyProtection="1">
      <alignment horizontal="center" vertical="center"/>
      <protection hidden="1"/>
    </xf>
    <xf numFmtId="0" fontId="7" fillId="5" borderId="10" xfId="0" applyFont="1" applyFill="1" applyBorder="1" applyAlignment="1" applyProtection="1">
      <alignment vertical="center"/>
      <protection hidden="1"/>
    </xf>
    <xf numFmtId="0" fontId="5" fillId="5" borderId="8" xfId="0" applyFont="1" applyFill="1" applyBorder="1" applyAlignment="1" applyProtection="1">
      <alignment vertical="center"/>
      <protection hidden="1"/>
    </xf>
    <xf numFmtId="0" fontId="6" fillId="5" borderId="3" xfId="0" applyFont="1" applyFill="1" applyBorder="1" applyAlignment="1" applyProtection="1">
      <alignment vertical="center"/>
      <protection hidden="1"/>
    </xf>
    <xf numFmtId="0" fontId="7" fillId="5" borderId="14" xfId="0" applyFont="1" applyFill="1" applyBorder="1" applyAlignment="1" applyProtection="1">
      <alignment vertical="center"/>
      <protection hidden="1"/>
    </xf>
    <xf numFmtId="0" fontId="5" fillId="5" borderId="1" xfId="0" applyFont="1" applyFill="1" applyBorder="1" applyAlignment="1" applyProtection="1">
      <alignment vertical="center"/>
      <protection hidden="1"/>
    </xf>
    <xf numFmtId="0" fontId="6" fillId="5" borderId="15" xfId="0" applyFont="1" applyFill="1" applyBorder="1" applyAlignment="1" applyProtection="1">
      <alignment vertical="center"/>
      <protection hidden="1"/>
    </xf>
    <xf numFmtId="0" fontId="11" fillId="5" borderId="64" xfId="0" applyFont="1" applyFill="1" applyBorder="1" applyAlignment="1" applyProtection="1">
      <alignment horizontal="center" vertical="center"/>
      <protection hidden="1"/>
    </xf>
    <xf numFmtId="38" fontId="7" fillId="5" borderId="15" xfId="2" applyFont="1" applyFill="1" applyBorder="1" applyAlignment="1" applyProtection="1">
      <alignment vertical="center"/>
      <protection hidden="1"/>
    </xf>
    <xf numFmtId="38" fontId="7" fillId="5" borderId="3" xfId="2" applyFont="1" applyFill="1" applyBorder="1" applyAlignment="1" applyProtection="1">
      <alignment vertical="center"/>
      <protection locked="0"/>
    </xf>
    <xf numFmtId="3" fontId="7" fillId="5" borderId="81" xfId="0" applyNumberFormat="1" applyFont="1" applyFill="1" applyBorder="1" applyAlignment="1" applyProtection="1">
      <alignment vertical="center"/>
      <protection locked="0"/>
    </xf>
    <xf numFmtId="0" fontId="7" fillId="5" borderId="11" xfId="0" applyFont="1" applyFill="1" applyBorder="1" applyAlignment="1" applyProtection="1">
      <alignment vertical="center"/>
      <protection hidden="1"/>
    </xf>
    <xf numFmtId="3" fontId="7" fillId="5" borderId="41" xfId="0" applyNumberFormat="1" applyFont="1" applyFill="1" applyBorder="1" applyAlignment="1" applyProtection="1">
      <alignment vertical="center"/>
      <protection locked="0"/>
    </xf>
    <xf numFmtId="0" fontId="7" fillId="5" borderId="6" xfId="0" applyFont="1" applyFill="1" applyBorder="1" applyAlignment="1" applyProtection="1">
      <alignment vertical="center"/>
      <protection hidden="1"/>
    </xf>
    <xf numFmtId="38" fontId="7" fillId="5" borderId="20" xfId="2" applyFont="1" applyFill="1" applyBorder="1" applyAlignment="1" applyProtection="1">
      <alignment vertical="center"/>
      <protection hidden="1"/>
    </xf>
    <xf numFmtId="38" fontId="7" fillId="5" borderId="3" xfId="2" applyFont="1" applyFill="1" applyBorder="1" applyAlignment="1" applyProtection="1">
      <alignment vertical="center"/>
      <protection hidden="1"/>
    </xf>
    <xf numFmtId="0" fontId="31" fillId="5" borderId="10" xfId="10" applyFont="1" applyFill="1" applyBorder="1" applyAlignment="1" applyProtection="1">
      <alignment horizontal="distributed" vertical="center" justifyLastLine="1"/>
      <protection hidden="1"/>
    </xf>
    <xf numFmtId="0" fontId="31" fillId="5" borderId="8" xfId="10" applyFont="1" applyFill="1" applyBorder="1" applyAlignment="1" applyProtection="1">
      <alignment vertical="center" wrapText="1"/>
      <protection hidden="1"/>
    </xf>
    <xf numFmtId="0" fontId="14" fillId="5" borderId="6" xfId="6" applyFont="1" applyFill="1" applyBorder="1" applyAlignment="1" applyProtection="1">
      <alignment horizontal="distributed" vertical="center" justifyLastLine="1"/>
      <protection hidden="1"/>
    </xf>
    <xf numFmtId="0" fontId="11" fillId="5" borderId="8" xfId="0" applyFont="1" applyFill="1" applyBorder="1" applyAlignment="1" applyProtection="1">
      <alignment horizontal="center" vertical="center"/>
      <protection hidden="1"/>
    </xf>
    <xf numFmtId="38" fontId="7" fillId="5" borderId="41" xfId="0" applyNumberFormat="1" applyFont="1" applyFill="1" applyBorder="1" applyAlignment="1" applyProtection="1">
      <alignment vertical="center"/>
      <protection hidden="1"/>
    </xf>
    <xf numFmtId="0" fontId="5" fillId="5" borderId="64" xfId="11" applyFont="1" applyFill="1" applyBorder="1" applyAlignment="1" applyProtection="1">
      <alignment horizontal="left" vertical="center"/>
      <protection hidden="1"/>
    </xf>
    <xf numFmtId="0" fontId="5" fillId="5" borderId="81" xfId="9" applyFont="1" applyFill="1" applyBorder="1" applyAlignment="1" applyProtection="1">
      <alignment vertical="center"/>
      <protection hidden="1"/>
    </xf>
    <xf numFmtId="0" fontId="11" fillId="5" borderId="39" xfId="0" applyFont="1" applyFill="1" applyBorder="1" applyAlignment="1" applyProtection="1">
      <alignment horizontal="center" vertical="center"/>
    </xf>
    <xf numFmtId="38" fontId="7" fillId="5" borderId="81" xfId="3" applyFont="1" applyFill="1" applyBorder="1" applyAlignment="1" applyProtection="1">
      <alignment vertical="center"/>
    </xf>
    <xf numFmtId="0" fontId="5" fillId="5" borderId="9" xfId="11" applyFont="1" applyFill="1" applyBorder="1" applyAlignment="1" applyProtection="1">
      <alignment horizontal="left" vertical="center"/>
      <protection hidden="1"/>
    </xf>
    <xf numFmtId="0" fontId="5" fillId="5" borderId="62" xfId="9" applyFont="1" applyFill="1" applyBorder="1" applyAlignment="1" applyProtection="1">
      <alignment vertical="center"/>
      <protection hidden="1"/>
    </xf>
    <xf numFmtId="0" fontId="11" fillId="5" borderId="50" xfId="0" applyFont="1" applyFill="1" applyBorder="1" applyAlignment="1" applyProtection="1">
      <alignment horizontal="center" vertical="center"/>
    </xf>
    <xf numFmtId="38" fontId="7" fillId="5" borderId="62" xfId="3" applyFont="1" applyFill="1" applyBorder="1" applyAlignment="1" applyProtection="1">
      <alignment vertical="center"/>
    </xf>
    <xf numFmtId="0" fontId="5" fillId="5" borderId="86" xfId="0" applyFont="1" applyFill="1" applyBorder="1" applyAlignment="1" applyProtection="1">
      <alignment vertical="center" wrapText="1"/>
      <protection locked="0"/>
    </xf>
    <xf numFmtId="0" fontId="5" fillId="5" borderId="20" xfId="0" applyFont="1" applyFill="1" applyBorder="1" applyAlignment="1" applyProtection="1">
      <alignment vertical="center" wrapText="1"/>
      <protection hidden="1"/>
    </xf>
    <xf numFmtId="0" fontId="11" fillId="5" borderId="50" xfId="0" applyFont="1" applyFill="1" applyBorder="1" applyAlignment="1" applyProtection="1">
      <alignment horizontal="center" vertical="center"/>
      <protection hidden="1"/>
    </xf>
    <xf numFmtId="0" fontId="5" fillId="5" borderId="31" xfId="0" applyFont="1" applyFill="1" applyBorder="1" applyAlignment="1" applyProtection="1">
      <alignment vertical="center" wrapText="1"/>
      <protection locked="0"/>
    </xf>
    <xf numFmtId="177" fontId="7" fillId="5" borderId="87" xfId="0" applyNumberFormat="1" applyFont="1" applyFill="1" applyBorder="1" applyAlignment="1" applyProtection="1">
      <alignment vertical="center"/>
      <protection locked="0"/>
    </xf>
    <xf numFmtId="0" fontId="11" fillId="5" borderId="104" xfId="0" applyFont="1" applyFill="1" applyBorder="1" applyAlignment="1" applyProtection="1">
      <alignment horizontal="center" vertical="center"/>
      <protection hidden="1"/>
    </xf>
    <xf numFmtId="0" fontId="11" fillId="5" borderId="40" xfId="0" applyFont="1" applyFill="1" applyBorder="1" applyAlignment="1" applyProtection="1">
      <alignment horizontal="center" vertical="center"/>
      <protection hidden="1"/>
    </xf>
    <xf numFmtId="0" fontId="11" fillId="5" borderId="52" xfId="0" applyFont="1" applyFill="1" applyBorder="1" applyAlignment="1" applyProtection="1">
      <alignment horizontal="center" vertical="center"/>
      <protection hidden="1"/>
    </xf>
    <xf numFmtId="0" fontId="11" fillId="5" borderId="67" xfId="0" applyFont="1" applyFill="1" applyBorder="1" applyAlignment="1" applyProtection="1">
      <alignment horizontal="center" vertical="center"/>
      <protection hidden="1"/>
    </xf>
    <xf numFmtId="49" fontId="7" fillId="5" borderId="12" xfId="0" applyNumberFormat="1" applyFont="1" applyFill="1" applyBorder="1" applyAlignment="1" applyProtection="1">
      <alignment horizontal="center" vertical="center"/>
      <protection hidden="1"/>
    </xf>
    <xf numFmtId="49" fontId="7" fillId="5" borderId="19" xfId="0" applyNumberFormat="1" applyFont="1" applyFill="1" applyBorder="1" applyAlignment="1" applyProtection="1">
      <alignment vertical="center"/>
      <protection hidden="1"/>
    </xf>
    <xf numFmtId="3" fontId="7" fillId="5" borderId="19" xfId="0" applyNumberFormat="1" applyFont="1" applyFill="1" applyBorder="1" applyAlignment="1" applyProtection="1">
      <alignment vertical="center"/>
      <protection hidden="1"/>
    </xf>
    <xf numFmtId="3" fontId="7" fillId="5" borderId="86" xfId="0" applyNumberFormat="1" applyFont="1" applyFill="1" applyBorder="1" applyAlignment="1" applyProtection="1">
      <alignment vertical="center"/>
      <protection locked="0"/>
    </xf>
    <xf numFmtId="0" fontId="7" fillId="5" borderId="42" xfId="0" applyFont="1" applyFill="1" applyBorder="1" applyAlignment="1" applyProtection="1">
      <alignment vertical="center"/>
      <protection hidden="1"/>
    </xf>
    <xf numFmtId="3" fontId="7" fillId="5" borderId="23" xfId="0" applyNumberFormat="1" applyFont="1" applyFill="1" applyBorder="1" applyAlignment="1" applyProtection="1">
      <alignment vertical="center"/>
      <protection hidden="1"/>
    </xf>
    <xf numFmtId="49" fontId="7" fillId="5" borderId="70" xfId="0" applyNumberFormat="1" applyFont="1" applyFill="1" applyBorder="1" applyAlignment="1" applyProtection="1">
      <alignment horizontal="center" vertical="center"/>
      <protection hidden="1"/>
    </xf>
    <xf numFmtId="49" fontId="7" fillId="5" borderId="63" xfId="0" applyNumberFormat="1" applyFont="1" applyFill="1" applyBorder="1" applyAlignment="1" applyProtection="1">
      <alignment vertical="center"/>
      <protection hidden="1"/>
    </xf>
    <xf numFmtId="0" fontId="7" fillId="5" borderId="44" xfId="0" applyFont="1" applyFill="1" applyBorder="1" applyAlignment="1" applyProtection="1">
      <alignment vertical="center"/>
      <protection hidden="1"/>
    </xf>
    <xf numFmtId="3" fontId="7" fillId="5" borderId="63" xfId="0" applyNumberFormat="1" applyFont="1" applyFill="1" applyBorder="1" applyAlignment="1" applyProtection="1">
      <alignment vertical="center"/>
      <protection hidden="1"/>
    </xf>
    <xf numFmtId="3" fontId="7" fillId="5" borderId="51" xfId="0" applyNumberFormat="1" applyFont="1" applyFill="1" applyBorder="1" applyAlignment="1" applyProtection="1">
      <alignment vertical="center"/>
      <protection locked="0"/>
    </xf>
    <xf numFmtId="3" fontId="7" fillId="5" borderId="57" xfId="0" applyNumberFormat="1" applyFont="1" applyFill="1" applyBorder="1" applyAlignment="1" applyProtection="1">
      <alignment vertical="center"/>
      <protection hidden="1"/>
    </xf>
    <xf numFmtId="38" fontId="7" fillId="5" borderId="44" xfId="2" applyFont="1" applyFill="1" applyBorder="1" applyAlignment="1" applyProtection="1">
      <alignment vertical="center"/>
      <protection locked="0"/>
    </xf>
    <xf numFmtId="49" fontId="7" fillId="5" borderId="35" xfId="0" applyNumberFormat="1" applyFont="1" applyFill="1" applyBorder="1" applyAlignment="1" applyProtection="1">
      <alignment horizontal="center" vertical="center"/>
      <protection hidden="1"/>
    </xf>
    <xf numFmtId="49" fontId="7" fillId="5" borderId="21" xfId="0" applyNumberFormat="1" applyFont="1" applyFill="1" applyBorder="1" applyAlignment="1" applyProtection="1">
      <alignment vertical="center"/>
      <protection hidden="1"/>
    </xf>
    <xf numFmtId="0" fontId="7" fillId="5" borderId="31" xfId="0" applyFont="1" applyFill="1" applyBorder="1" applyAlignment="1" applyProtection="1">
      <alignment vertical="center"/>
      <protection hidden="1"/>
    </xf>
    <xf numFmtId="3" fontId="7" fillId="5" borderId="21" xfId="0" applyNumberFormat="1" applyFont="1" applyFill="1" applyBorder="1" applyAlignment="1" applyProtection="1">
      <alignment vertical="center"/>
      <protection hidden="1"/>
    </xf>
    <xf numFmtId="3" fontId="7" fillId="5" borderId="84" xfId="0" applyNumberFormat="1" applyFont="1" applyFill="1" applyBorder="1" applyAlignment="1" applyProtection="1">
      <alignment vertical="center"/>
      <protection locked="0"/>
    </xf>
    <xf numFmtId="3" fontId="7" fillId="5" borderId="59" xfId="0" applyNumberFormat="1" applyFont="1" applyFill="1" applyBorder="1" applyAlignment="1" applyProtection="1">
      <alignment vertical="center"/>
      <protection hidden="1"/>
    </xf>
    <xf numFmtId="38" fontId="7" fillId="5" borderId="58" xfId="2" applyFont="1" applyFill="1" applyBorder="1" applyAlignment="1" applyProtection="1">
      <alignment vertical="center"/>
      <protection locked="0"/>
    </xf>
    <xf numFmtId="49" fontId="7" fillId="5" borderId="10" xfId="0" applyNumberFormat="1" applyFont="1" applyFill="1" applyBorder="1" applyAlignment="1" applyProtection="1">
      <alignment horizontal="center" vertical="center"/>
      <protection hidden="1"/>
    </xf>
    <xf numFmtId="38" fontId="7" fillId="5" borderId="8" xfId="0" applyNumberFormat="1" applyFont="1" applyFill="1" applyBorder="1" applyAlignment="1">
      <alignment vertical="center" wrapText="1"/>
    </xf>
    <xf numFmtId="0" fontId="7" fillId="5" borderId="0" xfId="0" applyFont="1" applyFill="1" applyAlignment="1" applyProtection="1">
      <alignment vertical="center"/>
      <protection hidden="1"/>
    </xf>
    <xf numFmtId="38" fontId="7" fillId="5" borderId="61" xfId="2" applyFont="1" applyFill="1" applyBorder="1" applyAlignment="1" applyProtection="1">
      <alignment vertical="center"/>
      <protection hidden="1"/>
    </xf>
    <xf numFmtId="0" fontId="11" fillId="5" borderId="45" xfId="0" applyFont="1" applyFill="1" applyBorder="1" applyAlignment="1" applyProtection="1">
      <alignment horizontal="center" vertical="center"/>
      <protection hidden="1"/>
    </xf>
    <xf numFmtId="49" fontId="7" fillId="5" borderId="8" xfId="0" applyNumberFormat="1" applyFont="1" applyFill="1" applyBorder="1" applyAlignment="1" applyProtection="1">
      <alignment vertical="center"/>
      <protection hidden="1"/>
    </xf>
    <xf numFmtId="0" fontId="7" fillId="5" borderId="3" xfId="0" applyFont="1" applyFill="1" applyBorder="1" applyAlignment="1" applyProtection="1">
      <alignment vertical="center"/>
      <protection hidden="1"/>
    </xf>
    <xf numFmtId="38" fontId="7" fillId="5" borderId="8" xfId="0" applyNumberFormat="1" applyFont="1" applyFill="1" applyBorder="1" applyAlignment="1" applyProtection="1">
      <alignment vertical="center"/>
      <protection hidden="1"/>
    </xf>
    <xf numFmtId="0" fontId="7" fillId="5" borderId="13" xfId="0" applyFont="1" applyFill="1" applyBorder="1" applyAlignment="1" applyProtection="1">
      <alignment vertical="center"/>
      <protection hidden="1"/>
    </xf>
    <xf numFmtId="49" fontId="7" fillId="5" borderId="14" xfId="0" applyNumberFormat="1" applyFont="1" applyFill="1" applyBorder="1" applyAlignment="1" applyProtection="1">
      <alignment horizontal="center" vertical="center"/>
      <protection hidden="1"/>
    </xf>
    <xf numFmtId="38" fontId="7" fillId="5" borderId="0" xfId="0" applyNumberFormat="1" applyFont="1" applyFill="1" applyBorder="1" applyAlignment="1">
      <alignment vertical="center"/>
    </xf>
    <xf numFmtId="0" fontId="7" fillId="5" borderId="0" xfId="0" applyFont="1" applyFill="1" applyAlignment="1" applyProtection="1">
      <alignment horizontal="center" vertical="center"/>
      <protection hidden="1"/>
    </xf>
    <xf numFmtId="38" fontId="7" fillId="5" borderId="54" xfId="2" applyFont="1" applyFill="1" applyBorder="1" applyAlignment="1" applyProtection="1">
      <alignment vertical="center"/>
      <protection hidden="1"/>
    </xf>
    <xf numFmtId="38" fontId="7" fillId="5" borderId="60" xfId="2" applyFont="1" applyFill="1" applyBorder="1" applyAlignment="1" applyProtection="1">
      <alignment vertical="center"/>
      <protection hidden="1"/>
    </xf>
    <xf numFmtId="38" fontId="7" fillId="5" borderId="20" xfId="2" applyFont="1" applyFill="1" applyBorder="1" applyAlignment="1" applyProtection="1">
      <alignment vertical="center"/>
      <protection locked="0"/>
    </xf>
    <xf numFmtId="49" fontId="7" fillId="5" borderId="0" xfId="0" applyNumberFormat="1" applyFont="1" applyFill="1" applyBorder="1" applyAlignment="1" applyProtection="1">
      <alignment vertical="center"/>
      <protection hidden="1"/>
    </xf>
    <xf numFmtId="49" fontId="7" fillId="5" borderId="1" xfId="0" applyNumberFormat="1" applyFont="1" applyFill="1" applyBorder="1" applyAlignment="1" applyProtection="1">
      <alignment vertical="center"/>
      <protection hidden="1"/>
    </xf>
    <xf numFmtId="0" fontId="7" fillId="5" borderId="15" xfId="0" applyFont="1" applyFill="1" applyBorder="1" applyAlignment="1" applyProtection="1">
      <alignment vertical="center"/>
      <protection hidden="1"/>
    </xf>
    <xf numFmtId="38" fontId="7" fillId="5" borderId="1" xfId="0" applyNumberFormat="1" applyFont="1" applyFill="1" applyBorder="1" applyAlignment="1" applyProtection="1">
      <alignment vertical="center"/>
      <protection hidden="1"/>
    </xf>
    <xf numFmtId="38" fontId="7" fillId="5" borderId="19" xfId="0" applyNumberFormat="1" applyFont="1" applyFill="1" applyBorder="1" applyAlignment="1" applyProtection="1">
      <alignment vertical="center"/>
      <protection hidden="1"/>
    </xf>
    <xf numFmtId="38" fontId="7" fillId="5" borderId="63" xfId="0" applyNumberFormat="1" applyFont="1" applyFill="1" applyBorder="1" applyAlignment="1" applyProtection="1">
      <alignment vertical="center"/>
      <protection hidden="1"/>
    </xf>
    <xf numFmtId="38" fontId="7" fillId="5" borderId="44" xfId="2" applyFont="1" applyFill="1" applyBorder="1" applyAlignment="1" applyProtection="1">
      <alignment vertical="center"/>
      <protection hidden="1"/>
    </xf>
    <xf numFmtId="38" fontId="7" fillId="5" borderId="21" xfId="0" applyNumberFormat="1" applyFont="1" applyFill="1" applyBorder="1" applyAlignment="1" applyProtection="1">
      <alignment vertical="center"/>
      <protection hidden="1"/>
    </xf>
    <xf numFmtId="38" fontId="7" fillId="5" borderId="31" xfId="2" applyFont="1" applyFill="1" applyBorder="1" applyAlignment="1" applyProtection="1">
      <alignment vertical="center"/>
      <protection hidden="1"/>
    </xf>
    <xf numFmtId="38" fontId="7" fillId="5" borderId="57" xfId="2" applyFont="1" applyFill="1" applyBorder="1" applyAlignment="1" applyProtection="1">
      <alignment vertical="center"/>
      <protection hidden="1"/>
    </xf>
    <xf numFmtId="38" fontId="7" fillId="5" borderId="7" xfId="2" applyFont="1" applyFill="1" applyBorder="1" applyAlignment="1" applyProtection="1">
      <alignment vertical="center"/>
      <protection hidden="1"/>
    </xf>
    <xf numFmtId="38" fontId="7" fillId="5" borderId="55" xfId="2" applyFont="1" applyFill="1" applyBorder="1" applyAlignment="1" applyProtection="1">
      <alignment vertical="center"/>
      <protection hidden="1"/>
    </xf>
    <xf numFmtId="38" fontId="7" fillId="5" borderId="31" xfId="2" applyFont="1" applyFill="1" applyBorder="1" applyAlignment="1" applyProtection="1">
      <alignment vertical="center"/>
      <protection locked="0"/>
    </xf>
    <xf numFmtId="38" fontId="7" fillId="5" borderId="56" xfId="2" applyFont="1" applyFill="1" applyBorder="1" applyAlignment="1" applyProtection="1">
      <alignment vertical="center"/>
      <protection hidden="1"/>
    </xf>
    <xf numFmtId="38" fontId="7" fillId="5" borderId="16" xfId="2" applyFont="1" applyFill="1" applyBorder="1" applyAlignment="1" applyProtection="1">
      <alignment vertical="center"/>
      <protection locked="0"/>
    </xf>
    <xf numFmtId="0" fontId="7" fillId="5" borderId="19" xfId="0" applyFont="1" applyFill="1" applyBorder="1" applyAlignment="1" applyProtection="1">
      <alignment horizontal="center" vertical="center"/>
      <protection hidden="1"/>
    </xf>
    <xf numFmtId="38" fontId="7" fillId="5" borderId="112" xfId="2" applyFont="1" applyFill="1" applyBorder="1" applyAlignment="1" applyProtection="1">
      <alignment vertical="center"/>
      <protection hidden="1"/>
    </xf>
    <xf numFmtId="0" fontId="11" fillId="5" borderId="53" xfId="0" applyFont="1" applyFill="1" applyBorder="1" applyAlignment="1" applyProtection="1">
      <alignment horizontal="center" vertical="center"/>
      <protection hidden="1"/>
    </xf>
    <xf numFmtId="0" fontId="7" fillId="5" borderId="63" xfId="0" applyFont="1" applyFill="1" applyBorder="1" applyAlignment="1" applyProtection="1">
      <alignment horizontal="center" vertical="center"/>
      <protection hidden="1"/>
    </xf>
    <xf numFmtId="38" fontId="7" fillId="5" borderId="74" xfId="2" applyFont="1" applyFill="1" applyBorder="1" applyAlignment="1" applyProtection="1">
      <alignment vertical="center"/>
      <protection hidden="1"/>
    </xf>
    <xf numFmtId="0" fontId="11" fillId="5" borderId="101" xfId="0" applyFont="1" applyFill="1" applyBorder="1" applyAlignment="1" applyProtection="1">
      <alignment horizontal="center" vertical="center"/>
      <protection hidden="1"/>
    </xf>
    <xf numFmtId="49" fontId="7" fillId="5" borderId="69" xfId="0" applyNumberFormat="1" applyFont="1" applyFill="1" applyBorder="1" applyAlignment="1" applyProtection="1">
      <alignment horizontal="center" vertical="center"/>
      <protection hidden="1"/>
    </xf>
    <xf numFmtId="49" fontId="7" fillId="5" borderId="33" xfId="0" applyNumberFormat="1" applyFont="1" applyFill="1" applyBorder="1" applyAlignment="1" applyProtection="1">
      <alignment vertical="center"/>
      <protection hidden="1"/>
    </xf>
    <xf numFmtId="38" fontId="7" fillId="5" borderId="33" xfId="0" applyNumberFormat="1" applyFont="1" applyFill="1" applyBorder="1" applyAlignment="1" applyProtection="1">
      <alignment vertical="center"/>
      <protection hidden="1"/>
    </xf>
    <xf numFmtId="38" fontId="7" fillId="5" borderId="84" xfId="2" applyFont="1" applyFill="1" applyBorder="1" applyAlignment="1" applyProtection="1">
      <alignment vertical="center"/>
    </xf>
    <xf numFmtId="0" fontId="7" fillId="5" borderId="33" xfId="0" applyFont="1" applyFill="1" applyBorder="1" applyAlignment="1" applyProtection="1">
      <alignment horizontal="center" vertical="center"/>
      <protection hidden="1"/>
    </xf>
    <xf numFmtId="38" fontId="7" fillId="5" borderId="77" xfId="2" applyFont="1" applyFill="1" applyBorder="1" applyAlignment="1" applyProtection="1">
      <alignment vertical="center"/>
      <protection hidden="1"/>
    </xf>
    <xf numFmtId="0" fontId="11" fillId="5" borderId="113" xfId="0" applyFont="1" applyFill="1" applyBorder="1" applyAlignment="1" applyProtection="1">
      <alignment horizontal="center" vertical="center"/>
      <protection hidden="1"/>
    </xf>
    <xf numFmtId="38" fontId="7" fillId="5" borderId="58" xfId="2" applyFont="1" applyFill="1" applyBorder="1" applyAlignment="1" applyProtection="1">
      <alignment vertical="center"/>
    </xf>
    <xf numFmtId="38" fontId="7" fillId="5" borderId="44" xfId="2" applyFont="1" applyFill="1" applyBorder="1" applyAlignment="1" applyProtection="1">
      <alignment horizontal="left" vertical="center" indent="2"/>
      <protection locked="0"/>
    </xf>
    <xf numFmtId="0" fontId="11" fillId="5" borderId="103" xfId="0" applyFont="1" applyFill="1" applyBorder="1" applyAlignment="1" applyProtection="1">
      <alignment horizontal="center" vertical="center"/>
      <protection hidden="1"/>
    </xf>
    <xf numFmtId="49" fontId="7" fillId="5" borderId="2" xfId="0" applyNumberFormat="1" applyFont="1" applyFill="1" applyBorder="1" applyAlignment="1" applyProtection="1">
      <alignment horizontal="center" vertical="center"/>
      <protection hidden="1"/>
    </xf>
    <xf numFmtId="0" fontId="7" fillId="5" borderId="47" xfId="0" applyFont="1" applyFill="1" applyBorder="1" applyAlignment="1" applyProtection="1">
      <alignment vertical="center"/>
      <protection hidden="1"/>
    </xf>
    <xf numFmtId="38" fontId="7" fillId="5" borderId="0" xfId="0" applyNumberFormat="1" applyFont="1" applyFill="1" applyBorder="1" applyAlignment="1" applyProtection="1">
      <alignment vertical="center"/>
      <protection hidden="1"/>
    </xf>
    <xf numFmtId="38" fontId="7" fillId="5" borderId="73" xfId="2" applyFont="1" applyFill="1" applyBorder="1" applyAlignment="1" applyProtection="1">
      <alignment vertical="center"/>
      <protection hidden="1"/>
    </xf>
    <xf numFmtId="38" fontId="7" fillId="5" borderId="16" xfId="2" applyFont="1" applyFill="1" applyBorder="1" applyAlignment="1" applyProtection="1">
      <alignment vertical="center"/>
    </xf>
    <xf numFmtId="49" fontId="7" fillId="5" borderId="13" xfId="0" applyNumberFormat="1" applyFont="1" applyFill="1" applyBorder="1" applyAlignment="1" applyProtection="1">
      <alignment vertical="center"/>
      <protection hidden="1"/>
    </xf>
    <xf numFmtId="0" fontId="7" fillId="5" borderId="17" xfId="0" applyFont="1" applyFill="1" applyBorder="1" applyAlignment="1" applyProtection="1">
      <alignment vertical="center"/>
      <protection hidden="1"/>
    </xf>
    <xf numFmtId="38" fontId="7" fillId="5" borderId="13" xfId="0" applyNumberFormat="1" applyFont="1" applyFill="1" applyBorder="1" applyAlignment="1" applyProtection="1">
      <alignment vertical="center"/>
      <protection hidden="1"/>
    </xf>
    <xf numFmtId="38" fontId="7" fillId="5" borderId="17" xfId="2" applyFont="1" applyFill="1" applyBorder="1" applyAlignment="1" applyProtection="1">
      <alignment vertical="center"/>
      <protection hidden="1"/>
    </xf>
    <xf numFmtId="0" fontId="7" fillId="5" borderId="16" xfId="0" applyFont="1" applyFill="1" applyBorder="1" applyAlignment="1" applyProtection="1">
      <alignment vertical="center"/>
      <protection hidden="1"/>
    </xf>
    <xf numFmtId="38" fontId="7" fillId="5" borderId="16" xfId="2" applyFont="1" applyFill="1" applyBorder="1" applyAlignment="1" applyProtection="1">
      <alignment vertical="center"/>
      <protection hidden="1"/>
    </xf>
    <xf numFmtId="38" fontId="7" fillId="5" borderId="75" xfId="2" applyFont="1" applyFill="1" applyBorder="1" applyAlignment="1" applyProtection="1">
      <alignment vertical="center"/>
      <protection hidden="1"/>
    </xf>
    <xf numFmtId="0" fontId="7" fillId="5" borderId="58" xfId="0" applyFont="1" applyFill="1" applyBorder="1" applyAlignment="1" applyProtection="1">
      <alignment vertical="center"/>
      <protection hidden="1"/>
    </xf>
    <xf numFmtId="38" fontId="7" fillId="5" borderId="58" xfId="2" applyFont="1" applyFill="1" applyBorder="1" applyAlignment="1" applyProtection="1">
      <alignment vertical="center"/>
      <protection hidden="1"/>
    </xf>
    <xf numFmtId="0" fontId="5" fillId="5" borderId="14" xfId="0" applyFont="1" applyFill="1" applyBorder="1" applyProtection="1">
      <protection hidden="1"/>
    </xf>
    <xf numFmtId="0" fontId="5" fillId="5" borderId="15" xfId="0" applyFont="1" applyFill="1" applyBorder="1" applyProtection="1">
      <protection hidden="1"/>
    </xf>
    <xf numFmtId="0" fontId="5" fillId="5" borderId="9" xfId="0" applyFont="1" applyFill="1" applyBorder="1" applyProtection="1">
      <protection hidden="1"/>
    </xf>
    <xf numFmtId="0" fontId="5" fillId="5" borderId="17" xfId="0" applyFont="1" applyFill="1" applyBorder="1" applyProtection="1">
      <protection hidden="1"/>
    </xf>
    <xf numFmtId="0" fontId="5" fillId="5" borderId="9" xfId="0" applyFont="1" applyFill="1" applyBorder="1" applyAlignment="1" applyProtection="1">
      <protection hidden="1"/>
    </xf>
    <xf numFmtId="0" fontId="31" fillId="5" borderId="2" xfId="0" applyFont="1" applyFill="1" applyBorder="1" applyAlignment="1" applyProtection="1">
      <alignment vertical="center"/>
      <protection hidden="1"/>
    </xf>
    <xf numFmtId="0" fontId="31" fillId="5" borderId="16" xfId="0" applyFont="1" applyFill="1" applyBorder="1" applyAlignment="1" applyProtection="1">
      <alignment vertical="center"/>
      <protection hidden="1"/>
    </xf>
    <xf numFmtId="0" fontId="5" fillId="5" borderId="21" xfId="0" applyFont="1" applyFill="1" applyBorder="1" applyAlignment="1" applyProtection="1">
      <alignment vertical="center"/>
      <protection hidden="1"/>
    </xf>
    <xf numFmtId="0" fontId="6" fillId="5" borderId="17" xfId="0" applyFont="1" applyFill="1" applyBorder="1" applyAlignment="1" applyProtection="1">
      <alignment vertical="center"/>
      <protection hidden="1"/>
    </xf>
    <xf numFmtId="0" fontId="31" fillId="5" borderId="0" xfId="0" applyFont="1" applyFill="1" applyAlignment="1" applyProtection="1">
      <alignment vertical="center"/>
      <protection hidden="1"/>
    </xf>
    <xf numFmtId="0" fontId="7" fillId="5" borderId="9" xfId="0" applyFont="1" applyFill="1" applyBorder="1" applyAlignment="1" applyProtection="1">
      <alignment vertical="center"/>
      <protection hidden="1"/>
    </xf>
    <xf numFmtId="0" fontId="5" fillId="5" borderId="8" xfId="0" applyFont="1" applyFill="1" applyBorder="1" applyAlignment="1" applyProtection="1">
      <alignment horizontal="center" vertical="center"/>
      <protection hidden="1"/>
    </xf>
    <xf numFmtId="177" fontId="7" fillId="5" borderId="51" xfId="0" applyNumberFormat="1" applyFont="1" applyFill="1" applyBorder="1" applyAlignment="1" applyProtection="1">
      <alignment vertical="center"/>
      <protection locked="0"/>
    </xf>
    <xf numFmtId="0" fontId="71" fillId="2" borderId="0" xfId="0" applyFont="1" applyFill="1" applyAlignment="1">
      <alignment vertical="center"/>
    </xf>
    <xf numFmtId="0" fontId="74" fillId="2" borderId="0" xfId="0" applyFont="1" applyFill="1" applyAlignment="1">
      <alignment vertical="center"/>
    </xf>
    <xf numFmtId="0" fontId="49" fillId="2" borderId="0" xfId="0" applyFont="1" applyFill="1" applyAlignment="1">
      <alignment vertical="center"/>
    </xf>
    <xf numFmtId="0" fontId="16" fillId="2" borderId="0" xfId="0" applyFont="1" applyFill="1" applyAlignment="1">
      <alignment vertical="center"/>
    </xf>
    <xf numFmtId="0" fontId="17" fillId="2" borderId="0" xfId="0" applyFont="1" applyFill="1" applyAlignment="1">
      <alignment vertical="center"/>
    </xf>
    <xf numFmtId="0" fontId="51" fillId="2" borderId="0" xfId="0" applyFont="1" applyFill="1" applyAlignment="1">
      <alignment vertical="center"/>
    </xf>
    <xf numFmtId="0" fontId="50" fillId="2" borderId="0" xfId="0" applyFont="1" applyFill="1" applyAlignment="1">
      <alignment vertical="center"/>
    </xf>
    <xf numFmtId="0" fontId="52" fillId="2" borderId="0" xfId="0" applyFont="1" applyFill="1" applyAlignment="1">
      <alignment vertical="center"/>
    </xf>
    <xf numFmtId="0" fontId="53" fillId="2" borderId="0" xfId="0" applyFont="1" applyFill="1" applyAlignment="1">
      <alignment vertical="center"/>
    </xf>
    <xf numFmtId="0" fontId="72" fillId="2" borderId="0" xfId="0" applyFont="1" applyFill="1" applyAlignment="1">
      <alignment vertical="center"/>
    </xf>
    <xf numFmtId="0" fontId="54" fillId="2" borderId="0" xfId="0" applyFont="1" applyFill="1" applyAlignment="1">
      <alignment vertical="center"/>
    </xf>
    <xf numFmtId="0" fontId="25" fillId="2" borderId="0" xfId="0" applyFont="1" applyFill="1" applyAlignment="1">
      <alignment vertical="center"/>
    </xf>
    <xf numFmtId="0" fontId="73" fillId="2" borderId="0" xfId="0" applyFont="1" applyFill="1" applyAlignment="1"/>
    <xf numFmtId="0" fontId="56" fillId="2" borderId="0" xfId="0" applyFont="1" applyFill="1" applyAlignment="1">
      <alignment vertical="center"/>
    </xf>
    <xf numFmtId="0" fontId="73" fillId="2" borderId="0" xfId="0" applyFont="1" applyFill="1" applyAlignment="1">
      <alignment vertical="center"/>
    </xf>
    <xf numFmtId="0" fontId="7" fillId="2" borderId="0" xfId="0" applyFont="1" applyFill="1" applyAlignment="1">
      <alignment vertical="center"/>
    </xf>
    <xf numFmtId="0" fontId="23" fillId="2" borderId="0" xfId="0" applyFont="1" applyFill="1" applyAlignment="1">
      <alignment vertical="center"/>
    </xf>
    <xf numFmtId="0" fontId="57" fillId="2" borderId="0" xfId="0" applyFont="1" applyFill="1" applyAlignment="1">
      <alignment vertical="center"/>
    </xf>
    <xf numFmtId="0" fontId="44" fillId="2" borderId="0" xfId="0" applyFont="1" applyFill="1" applyAlignment="1">
      <alignment vertical="center"/>
    </xf>
    <xf numFmtId="0" fontId="66" fillId="2" borderId="0" xfId="0" applyFont="1" applyFill="1" applyAlignment="1">
      <alignment vertical="center"/>
    </xf>
    <xf numFmtId="0" fontId="6" fillId="0" borderId="6" xfId="0" applyFont="1" applyFill="1" applyBorder="1" applyAlignment="1">
      <alignment horizontal="center" vertical="center"/>
    </xf>
    <xf numFmtId="0" fontId="6" fillId="0" borderId="6" xfId="0" applyFont="1" applyBorder="1" applyAlignment="1">
      <alignment vertical="center"/>
    </xf>
    <xf numFmtId="0" fontId="7" fillId="0" borderId="6" xfId="0" applyNumberFormat="1" applyFont="1" applyFill="1" applyBorder="1" applyAlignment="1">
      <alignment horizontal="center" vertical="center"/>
    </xf>
    <xf numFmtId="0" fontId="5" fillId="0" borderId="8" xfId="0" applyNumberFormat="1" applyFont="1" applyFill="1" applyBorder="1" applyAlignment="1" applyProtection="1">
      <alignment horizontal="center" vertical="center"/>
      <protection hidden="1"/>
    </xf>
    <xf numFmtId="0" fontId="46" fillId="0" borderId="14" xfId="0" applyFont="1" applyFill="1" applyBorder="1" applyAlignment="1">
      <alignment vertical="center"/>
    </xf>
    <xf numFmtId="0" fontId="5" fillId="0" borderId="64" xfId="0" applyFont="1" applyFill="1" applyBorder="1" applyAlignment="1" applyProtection="1">
      <alignment horizontal="center" vertical="center"/>
      <protection hidden="1"/>
    </xf>
    <xf numFmtId="0" fontId="13" fillId="2" borderId="0" xfId="8" applyFont="1" applyFill="1" applyAlignment="1">
      <alignment vertical="center"/>
    </xf>
    <xf numFmtId="0" fontId="13" fillId="2" borderId="0" xfId="0" applyFont="1" applyFill="1" applyAlignment="1" applyProtection="1">
      <alignment vertical="center"/>
      <protection hidden="1"/>
    </xf>
    <xf numFmtId="0" fontId="7" fillId="0" borderId="41" xfId="0" applyFont="1" applyFill="1" applyBorder="1" applyAlignment="1" applyProtection="1">
      <alignment horizontal="left" vertical="center" wrapText="1"/>
    </xf>
    <xf numFmtId="0" fontId="7" fillId="0" borderId="41" xfId="0" applyFont="1" applyFill="1" applyBorder="1" applyAlignment="1">
      <alignment vertical="center"/>
    </xf>
    <xf numFmtId="0" fontId="7" fillId="0" borderId="41" xfId="0" applyFont="1" applyFill="1" applyBorder="1" applyAlignment="1">
      <alignment vertical="center" wrapText="1"/>
    </xf>
    <xf numFmtId="0" fontId="46" fillId="0" borderId="8" xfId="0" applyFont="1" applyFill="1" applyBorder="1" applyAlignment="1">
      <alignment horizontal="left" vertical="center"/>
    </xf>
    <xf numFmtId="176" fontId="5" fillId="0" borderId="6" xfId="0" applyNumberFormat="1" applyFont="1" applyFill="1" applyBorder="1" applyAlignment="1" applyProtection="1">
      <alignment horizontal="center" vertical="center"/>
      <protection hidden="1"/>
    </xf>
    <xf numFmtId="0" fontId="6" fillId="0" borderId="41" xfId="0" applyFont="1" applyFill="1" applyBorder="1" applyAlignment="1" applyProtection="1">
      <alignment horizontal="left" vertical="center"/>
      <protection locked="0"/>
    </xf>
    <xf numFmtId="0" fontId="75" fillId="2" borderId="0" xfId="0" applyFont="1" applyFill="1" applyAlignment="1">
      <alignment vertical="center"/>
    </xf>
    <xf numFmtId="0" fontId="76" fillId="2" borderId="0" xfId="0" applyFont="1" applyFill="1" applyAlignment="1">
      <alignment vertical="center"/>
    </xf>
    <xf numFmtId="0" fontId="77" fillId="2" borderId="0" xfId="0" applyFont="1" applyFill="1" applyAlignment="1">
      <alignment vertical="center"/>
    </xf>
    <xf numFmtId="0" fontId="78" fillId="2" borderId="0" xfId="0" applyFont="1" applyFill="1" applyAlignment="1">
      <alignment vertical="center"/>
    </xf>
    <xf numFmtId="0" fontId="79" fillId="2" borderId="0" xfId="0" applyFont="1" applyFill="1" applyAlignment="1">
      <alignment vertical="center"/>
    </xf>
    <xf numFmtId="0" fontId="7" fillId="2" borderId="0" xfId="0" applyFont="1" applyFill="1" applyBorder="1" applyAlignment="1">
      <alignment vertical="center"/>
    </xf>
    <xf numFmtId="0" fontId="7" fillId="2" borderId="0" xfId="0" applyFont="1" applyFill="1" applyBorder="1" applyAlignment="1">
      <alignment vertical="center" wrapText="1"/>
    </xf>
    <xf numFmtId="0" fontId="81" fillId="2" borderId="0" xfId="0" applyFont="1" applyFill="1" applyAlignment="1">
      <alignment vertical="center"/>
    </xf>
    <xf numFmtId="0" fontId="5" fillId="5" borderId="6" xfId="0" applyFont="1" applyFill="1" applyBorder="1" applyAlignment="1" applyProtection="1">
      <alignment horizontal="left" vertical="center"/>
      <protection hidden="1"/>
    </xf>
    <xf numFmtId="0" fontId="7" fillId="0" borderId="3" xfId="0" applyFont="1" applyFill="1" applyBorder="1" applyAlignment="1" applyProtection="1">
      <alignment horizontal="centerContinuous" vertical="center" wrapText="1"/>
      <protection locked="0"/>
    </xf>
    <xf numFmtId="0" fontId="7" fillId="2" borderId="0" xfId="0" applyFont="1" applyFill="1" applyBorder="1" applyAlignment="1" applyProtection="1">
      <alignment vertical="center"/>
      <protection hidden="1"/>
    </xf>
    <xf numFmtId="0" fontId="7" fillId="2" borderId="0" xfId="0" applyFont="1" applyFill="1" applyBorder="1" applyAlignment="1" applyProtection="1">
      <alignment horizontal="centerContinuous" vertical="center"/>
      <protection hidden="1"/>
    </xf>
    <xf numFmtId="0" fontId="7" fillId="0" borderId="17" xfId="0" applyFont="1" applyFill="1" applyBorder="1" applyAlignment="1" applyProtection="1">
      <alignment horizontal="right" vertical="center"/>
      <protection hidden="1"/>
    </xf>
    <xf numFmtId="0" fontId="72" fillId="2" borderId="0" xfId="0" applyFont="1" applyFill="1" applyBorder="1" applyAlignment="1" applyProtection="1">
      <alignment vertical="center"/>
      <protection hidden="1"/>
    </xf>
    <xf numFmtId="0" fontId="57" fillId="2" borderId="0" xfId="0" applyFont="1" applyFill="1" applyBorder="1" applyAlignment="1" applyProtection="1">
      <alignment vertical="center"/>
      <protection hidden="1"/>
    </xf>
    <xf numFmtId="0" fontId="56" fillId="2" borderId="0" xfId="0" applyFont="1" applyFill="1" applyBorder="1" applyAlignment="1" applyProtection="1">
      <alignment vertical="center"/>
      <protection hidden="1"/>
    </xf>
    <xf numFmtId="0" fontId="75" fillId="2" borderId="0" xfId="0" applyFont="1" applyFill="1" applyBorder="1" applyAlignment="1" applyProtection="1">
      <alignment vertical="center"/>
      <protection hidden="1"/>
    </xf>
    <xf numFmtId="0" fontId="81" fillId="2" borderId="0" xfId="0" applyFont="1" applyFill="1" applyBorder="1" applyAlignment="1" applyProtection="1">
      <alignment vertical="center"/>
      <protection hidden="1"/>
    </xf>
    <xf numFmtId="0" fontId="76" fillId="2" borderId="0" xfId="0" applyFont="1" applyFill="1" applyBorder="1" applyAlignment="1" applyProtection="1">
      <alignment vertical="center"/>
      <protection hidden="1"/>
    </xf>
    <xf numFmtId="0" fontId="78" fillId="2" borderId="0" xfId="0" applyFont="1" applyFill="1" applyBorder="1" applyAlignment="1" applyProtection="1">
      <alignment vertical="center"/>
      <protection hidden="1"/>
    </xf>
    <xf numFmtId="0" fontId="31" fillId="2" borderId="0" xfId="0" applyFont="1" applyFill="1" applyAlignment="1" applyProtection="1">
      <alignment vertical="center"/>
      <protection hidden="1"/>
    </xf>
    <xf numFmtId="0" fontId="31" fillId="2" borderId="0" xfId="0" applyFont="1" applyFill="1" applyAlignment="1" applyProtection="1">
      <alignment horizontal="centerContinuous" vertical="center"/>
      <protection hidden="1"/>
    </xf>
    <xf numFmtId="0" fontId="82" fillId="2" borderId="0" xfId="0" applyFont="1" applyFill="1" applyAlignment="1" applyProtection="1">
      <alignment vertical="center"/>
      <protection hidden="1"/>
    </xf>
    <xf numFmtId="0" fontId="83" fillId="2" borderId="0" xfId="0" applyFont="1" applyFill="1" applyAlignment="1" applyProtection="1">
      <alignment vertical="center"/>
      <protection hidden="1"/>
    </xf>
    <xf numFmtId="0" fontId="5" fillId="0" borderId="14" xfId="0" applyFont="1" applyFill="1" applyBorder="1" applyAlignment="1" applyProtection="1">
      <alignment vertical="center" wrapText="1"/>
      <protection hidden="1"/>
    </xf>
    <xf numFmtId="0" fontId="7" fillId="0" borderId="2" xfId="0" applyFont="1" applyFill="1" applyBorder="1" applyAlignment="1" applyProtection="1">
      <alignment horizontal="right" vertical="center"/>
      <protection hidden="1"/>
    </xf>
    <xf numFmtId="0" fontId="5" fillId="0" borderId="2" xfId="0" applyFont="1" applyFill="1" applyBorder="1" applyAlignment="1" applyProtection="1">
      <alignment vertical="center" wrapText="1"/>
      <protection hidden="1"/>
    </xf>
    <xf numFmtId="0" fontId="7" fillId="0" borderId="9" xfId="0" applyFont="1" applyFill="1" applyBorder="1" applyAlignment="1" applyProtection="1">
      <alignment horizontal="right" vertical="center"/>
      <protection hidden="1"/>
    </xf>
    <xf numFmtId="0" fontId="7" fillId="2" borderId="10" xfId="0" applyFont="1" applyFill="1" applyBorder="1" applyAlignment="1" applyProtection="1">
      <alignment horizontal="centerContinuous" vertical="center"/>
      <protection hidden="1"/>
    </xf>
    <xf numFmtId="0" fontId="62" fillId="2" borderId="3" xfId="0" applyNumberFormat="1" applyFont="1" applyFill="1" applyBorder="1" applyAlignment="1" applyProtection="1">
      <alignment horizontal="centerContinuous" vertical="center"/>
      <protection hidden="1"/>
    </xf>
    <xf numFmtId="0" fontId="7" fillId="2" borderId="10" xfId="0" applyFont="1" applyFill="1" applyBorder="1" applyAlignment="1" applyProtection="1">
      <alignment horizontal="left" vertical="center"/>
      <protection hidden="1"/>
    </xf>
    <xf numFmtId="0" fontId="7" fillId="2" borderId="3" xfId="0" applyNumberFormat="1" applyFont="1" applyFill="1" applyBorder="1" applyAlignment="1" applyProtection="1">
      <alignment horizontal="centerContinuous" vertical="center"/>
      <protection hidden="1"/>
    </xf>
    <xf numFmtId="0" fontId="0" fillId="0" borderId="9" xfId="0" applyBorder="1" applyAlignment="1">
      <alignment vertical="center" wrapText="1"/>
    </xf>
    <xf numFmtId="0" fontId="6" fillId="2" borderId="0" xfId="0" applyFont="1" applyFill="1" applyAlignment="1" applyProtection="1">
      <alignment vertical="center"/>
      <protection hidden="1"/>
    </xf>
    <xf numFmtId="0" fontId="7" fillId="2" borderId="3" xfId="0" applyFont="1" applyFill="1" applyBorder="1" applyAlignment="1" applyProtection="1">
      <alignment horizontal="centerContinuous" vertical="center"/>
      <protection hidden="1"/>
    </xf>
    <xf numFmtId="0" fontId="7" fillId="2" borderId="10" xfId="0" applyFont="1" applyFill="1" applyBorder="1" applyAlignment="1" applyProtection="1">
      <alignment horizontal="centerContinuous" vertical="center" wrapText="1"/>
      <protection hidden="1"/>
    </xf>
    <xf numFmtId="0" fontId="13" fillId="2" borderId="3" xfId="0" applyFont="1" applyFill="1" applyBorder="1" applyAlignment="1" applyProtection="1">
      <alignment horizontal="centerContinuous" vertical="center" wrapText="1"/>
      <protection hidden="1"/>
    </xf>
    <xf numFmtId="0" fontId="7" fillId="2" borderId="10" xfId="0" applyFont="1" applyFill="1" applyBorder="1" applyAlignment="1" applyProtection="1">
      <alignment vertical="center"/>
      <protection hidden="1"/>
    </xf>
    <xf numFmtId="0" fontId="7" fillId="2" borderId="88" xfId="0" applyFont="1" applyFill="1" applyBorder="1" applyAlignment="1" applyProtection="1">
      <alignment vertical="center"/>
      <protection hidden="1"/>
    </xf>
    <xf numFmtId="0" fontId="6" fillId="0" borderId="14" xfId="0" applyFont="1" applyBorder="1" applyAlignment="1" applyProtection="1">
      <alignment vertical="center"/>
      <protection hidden="1"/>
    </xf>
    <xf numFmtId="0" fontId="11" fillId="0" borderId="2" xfId="0" applyFont="1" applyFill="1" applyBorder="1" applyAlignment="1" applyProtection="1">
      <alignment horizontal="centerContinuous" vertical="center" wrapText="1"/>
      <protection locked="0"/>
    </xf>
    <xf numFmtId="0" fontId="7" fillId="0" borderId="16" xfId="0" applyFont="1" applyFill="1" applyBorder="1" applyAlignment="1" applyProtection="1">
      <alignment horizontal="centerContinuous" vertical="center" wrapText="1"/>
      <protection locked="0"/>
    </xf>
    <xf numFmtId="0" fontId="12" fillId="0" borderId="20" xfId="0" applyFont="1" applyFill="1" applyBorder="1" applyAlignment="1" applyProtection="1">
      <alignment horizontal="centerContinuous" vertical="center" wrapText="1"/>
      <protection hidden="1"/>
    </xf>
    <xf numFmtId="0" fontId="5" fillId="0" borderId="16" xfId="0" applyFont="1" applyFill="1" applyBorder="1" applyAlignment="1" applyProtection="1">
      <alignment horizontal="centerContinuous" vertical="center" wrapText="1"/>
      <protection hidden="1"/>
    </xf>
    <xf numFmtId="0" fontId="7" fillId="0" borderId="0" xfId="0" applyFont="1" applyFill="1" applyBorder="1" applyAlignment="1" applyProtection="1">
      <alignment horizontal="centerContinuous" vertical="center" wrapText="1"/>
    </xf>
    <xf numFmtId="0" fontId="7" fillId="0" borderId="0" xfId="0" applyNumberFormat="1" applyFont="1" applyFill="1" applyBorder="1" applyAlignment="1" applyProtection="1">
      <alignment horizontal="centerContinuous" vertical="center" wrapText="1"/>
    </xf>
    <xf numFmtId="0" fontId="31" fillId="0" borderId="0" xfId="0" applyFont="1" applyFill="1" applyAlignment="1" applyProtection="1">
      <alignment vertical="center" wrapText="1"/>
      <protection hidden="1"/>
    </xf>
    <xf numFmtId="0" fontId="31" fillId="2" borderId="0" xfId="0" applyFont="1" applyFill="1" applyAlignment="1" applyProtection="1">
      <alignment vertical="center" wrapText="1"/>
      <protection hidden="1"/>
    </xf>
    <xf numFmtId="0" fontId="72" fillId="2" borderId="0" xfId="0" applyFont="1" applyFill="1" applyAlignment="1">
      <alignment vertical="center" wrapText="1"/>
    </xf>
    <xf numFmtId="0" fontId="87" fillId="2" borderId="0" xfId="0" applyFont="1" applyFill="1" applyAlignment="1">
      <alignment vertical="center"/>
    </xf>
    <xf numFmtId="0" fontId="0" fillId="0" borderId="1" xfId="0" applyBorder="1"/>
    <xf numFmtId="0" fontId="7" fillId="0" borderId="0" xfId="0" applyFont="1" applyFill="1"/>
    <xf numFmtId="0" fontId="25" fillId="2" borderId="6" xfId="0" applyFont="1" applyFill="1" applyBorder="1" applyAlignment="1">
      <alignment horizontal="center" vertical="center"/>
    </xf>
    <xf numFmtId="0" fontId="54" fillId="2" borderId="6" xfId="0" applyFont="1" applyFill="1" applyBorder="1" applyAlignment="1">
      <alignment horizontal="center" vertical="center"/>
    </xf>
    <xf numFmtId="0" fontId="45" fillId="2" borderId="0" xfId="0" applyFont="1" applyFill="1" applyAlignment="1">
      <alignment vertical="center"/>
    </xf>
    <xf numFmtId="0" fontId="7" fillId="2" borderId="0" xfId="0" applyFont="1" applyFill="1"/>
    <xf numFmtId="0" fontId="14" fillId="2" borderId="0" xfId="0" applyFont="1" applyFill="1" applyAlignment="1">
      <alignment vertical="center"/>
    </xf>
    <xf numFmtId="0" fontId="25" fillId="2" borderId="6" xfId="0" applyFont="1" applyFill="1" applyBorder="1" applyAlignment="1">
      <alignment vertical="center"/>
    </xf>
    <xf numFmtId="0" fontId="25" fillId="2" borderId="0" xfId="0" applyFont="1" applyFill="1" applyAlignment="1">
      <alignment horizontal="center" vertical="center"/>
    </xf>
    <xf numFmtId="0" fontId="7" fillId="2" borderId="0" xfId="0" applyFont="1" applyFill="1" applyAlignment="1">
      <alignment horizontal="center"/>
    </xf>
    <xf numFmtId="0" fontId="7" fillId="0" borderId="0" xfId="0" applyFont="1" applyAlignment="1">
      <alignment horizontal="center"/>
    </xf>
    <xf numFmtId="0" fontId="7" fillId="2" borderId="6" xfId="0" applyFont="1" applyFill="1" applyBorder="1" applyAlignment="1">
      <alignment horizontal="center" vertical="center"/>
    </xf>
    <xf numFmtId="0" fontId="7" fillId="2" borderId="6" xfId="0" applyFont="1" applyFill="1" applyBorder="1"/>
    <xf numFmtId="0" fontId="23" fillId="2" borderId="6" xfId="0" applyFont="1" applyFill="1" applyBorder="1" applyAlignment="1">
      <alignment vertical="center"/>
    </xf>
    <xf numFmtId="0" fontId="7" fillId="2" borderId="6" xfId="0" applyFont="1" applyFill="1" applyBorder="1" applyAlignment="1">
      <alignment horizontal="center"/>
    </xf>
    <xf numFmtId="0" fontId="31" fillId="2" borderId="0" xfId="0" applyFont="1" applyFill="1" applyAlignment="1">
      <alignment horizontal="centerContinuous" vertical="center"/>
    </xf>
    <xf numFmtId="0" fontId="31" fillId="2" borderId="0" xfId="0" applyFont="1" applyFill="1" applyAlignment="1">
      <alignment vertical="center"/>
    </xf>
    <xf numFmtId="0" fontId="31" fillId="2" borderId="0" xfId="0" applyFont="1" applyFill="1"/>
    <xf numFmtId="0" fontId="31" fillId="2" borderId="6" xfId="0" applyFont="1" applyFill="1" applyBorder="1"/>
    <xf numFmtId="0" fontId="31" fillId="2" borderId="0" xfId="0" applyFont="1" applyFill="1" applyBorder="1" applyAlignment="1" applyProtection="1">
      <alignment vertical="center"/>
      <protection hidden="1"/>
    </xf>
    <xf numFmtId="0" fontId="6" fillId="2" borderId="6" xfId="0" applyFont="1" applyFill="1" applyBorder="1" applyAlignment="1" applyProtection="1">
      <alignment vertical="center"/>
      <protection hidden="1"/>
    </xf>
    <xf numFmtId="0" fontId="6" fillId="2" borderId="0" xfId="0" applyFont="1" applyFill="1" applyBorder="1" applyAlignment="1" applyProtection="1">
      <alignment vertical="center"/>
      <protection hidden="1"/>
    </xf>
    <xf numFmtId="0" fontId="6" fillId="2" borderId="0" xfId="0" applyFont="1" applyFill="1" applyBorder="1" applyAlignment="1" applyProtection="1">
      <alignment horizontal="centerContinuous" vertical="center"/>
      <protection hidden="1"/>
    </xf>
    <xf numFmtId="0" fontId="31" fillId="2" borderId="0" xfId="0" applyFont="1" applyFill="1" applyBorder="1" applyAlignment="1" applyProtection="1">
      <alignment horizontal="centerContinuous" vertical="center"/>
      <protection hidden="1"/>
    </xf>
    <xf numFmtId="0" fontId="72" fillId="2" borderId="0" xfId="0" applyFont="1" applyFill="1" applyBorder="1" applyAlignment="1" applyProtection="1">
      <alignment vertical="center" wrapText="1"/>
      <protection hidden="1"/>
    </xf>
    <xf numFmtId="0" fontId="56" fillId="2" borderId="0" xfId="0" applyFont="1" applyFill="1" applyBorder="1" applyAlignment="1" applyProtection="1">
      <alignment vertical="center" wrapText="1"/>
      <protection hidden="1"/>
    </xf>
    <xf numFmtId="0" fontId="31" fillId="2" borderId="6" xfId="0" applyFont="1" applyFill="1" applyBorder="1" applyAlignment="1" applyProtection="1">
      <alignment vertical="center"/>
      <protection hidden="1"/>
    </xf>
    <xf numFmtId="0" fontId="7" fillId="0" borderId="3" xfId="0" applyNumberFormat="1" applyFont="1" applyFill="1" applyBorder="1" applyAlignment="1" applyProtection="1">
      <alignment horizontal="center" vertical="center"/>
      <protection locked="0"/>
    </xf>
    <xf numFmtId="0" fontId="7" fillId="0" borderId="16" xfId="0" applyNumberFormat="1" applyFont="1" applyFill="1" applyBorder="1" applyAlignment="1" applyProtection="1">
      <alignment horizontal="center" vertical="center"/>
      <protection hidden="1"/>
    </xf>
    <xf numFmtId="178" fontId="31" fillId="0" borderId="43" xfId="0" applyNumberFormat="1" applyFont="1" applyFill="1" applyBorder="1" applyAlignment="1" applyProtection="1">
      <alignment horizontal="center" vertical="center"/>
      <protection hidden="1"/>
    </xf>
    <xf numFmtId="0" fontId="31" fillId="0" borderId="18" xfId="0" applyFont="1" applyFill="1" applyBorder="1" applyAlignment="1" applyProtection="1">
      <alignment vertical="center"/>
      <protection hidden="1"/>
    </xf>
    <xf numFmtId="0" fontId="7" fillId="0" borderId="13" xfId="0" applyNumberFormat="1" applyFont="1" applyFill="1" applyBorder="1" applyAlignment="1" applyProtection="1">
      <alignment horizontal="center" vertical="center"/>
      <protection hidden="1"/>
    </xf>
    <xf numFmtId="0" fontId="31" fillId="0" borderId="21" xfId="0" applyNumberFormat="1" applyFont="1" applyFill="1" applyBorder="1" applyAlignment="1" applyProtection="1">
      <alignment horizontal="center" vertical="center"/>
      <protection hidden="1"/>
    </xf>
    <xf numFmtId="49" fontId="7" fillId="0" borderId="42" xfId="4" applyNumberFormat="1" applyFont="1" applyBorder="1" applyAlignment="1" applyProtection="1">
      <alignment horizontal="center" vertical="center"/>
      <protection hidden="1"/>
    </xf>
    <xf numFmtId="0" fontId="7" fillId="0" borderId="44" xfId="4" applyFont="1" applyBorder="1" applyAlignment="1" applyProtection="1">
      <alignment vertical="center"/>
      <protection hidden="1"/>
    </xf>
    <xf numFmtId="0" fontId="7" fillId="0" borderId="16" xfId="4" applyFont="1" applyBorder="1" applyAlignment="1" applyProtection="1">
      <alignment vertical="center"/>
      <protection hidden="1"/>
    </xf>
    <xf numFmtId="49" fontId="7" fillId="0" borderId="42" xfId="4" applyNumberFormat="1" applyFont="1" applyFill="1" applyBorder="1" applyAlignment="1" applyProtection="1">
      <alignment horizontal="center" vertical="center"/>
      <protection hidden="1"/>
    </xf>
    <xf numFmtId="49" fontId="7" fillId="0" borderId="63" xfId="4" applyNumberFormat="1" applyFont="1" applyBorder="1" applyAlignment="1" applyProtection="1">
      <alignment horizontal="center" vertical="center"/>
      <protection hidden="1"/>
    </xf>
    <xf numFmtId="49" fontId="7" fillId="0" borderId="63" xfId="4" applyNumberFormat="1" applyFont="1" applyBorder="1" applyAlignment="1" applyProtection="1">
      <alignment vertical="center"/>
      <protection hidden="1"/>
    </xf>
    <xf numFmtId="49" fontId="7" fillId="0" borderId="0" xfId="4" applyNumberFormat="1" applyFont="1" applyBorder="1" applyAlignment="1" applyProtection="1">
      <alignment horizontal="center" vertical="center"/>
      <protection hidden="1"/>
    </xf>
    <xf numFmtId="49" fontId="7" fillId="0" borderId="0" xfId="4" applyNumberFormat="1" applyFont="1" applyBorder="1" applyAlignment="1" applyProtection="1">
      <alignment vertical="center"/>
      <protection hidden="1"/>
    </xf>
    <xf numFmtId="49" fontId="13" fillId="0" borderId="52" xfId="4" applyNumberFormat="1" applyFont="1" applyBorder="1" applyAlignment="1" applyProtection="1">
      <alignment horizontal="center" vertical="center"/>
      <protection hidden="1"/>
    </xf>
    <xf numFmtId="49" fontId="13" fillId="0" borderId="67" xfId="4" applyNumberFormat="1" applyFont="1" applyBorder="1" applyAlignment="1" applyProtection="1">
      <alignment horizontal="center" vertical="center"/>
      <protection hidden="1"/>
    </xf>
    <xf numFmtId="38" fontId="7" fillId="0" borderId="70" xfId="0" applyNumberFormat="1" applyFont="1" applyFill="1" applyBorder="1" applyAlignment="1" applyProtection="1">
      <alignment vertical="center"/>
      <protection hidden="1"/>
    </xf>
    <xf numFmtId="0" fontId="45" fillId="2" borderId="6" xfId="0" applyFont="1" applyFill="1" applyBorder="1" applyAlignment="1">
      <alignment vertical="center"/>
    </xf>
    <xf numFmtId="0" fontId="5" fillId="0" borderId="8" xfId="0" applyFont="1" applyBorder="1" applyAlignment="1" applyProtection="1">
      <alignment vertical="center" wrapText="1"/>
      <protection hidden="1"/>
    </xf>
    <xf numFmtId="0" fontId="5" fillId="0" borderId="1" xfId="0" applyFont="1" applyBorder="1" applyAlignment="1" applyProtection="1">
      <alignment vertical="center" wrapText="1"/>
      <protection hidden="1"/>
    </xf>
    <xf numFmtId="0" fontId="16" fillId="0" borderId="70" xfId="0" applyFont="1" applyFill="1" applyBorder="1" applyAlignment="1">
      <alignment horizontal="center" vertical="center"/>
    </xf>
    <xf numFmtId="0" fontId="16" fillId="0" borderId="63" xfId="0" applyFont="1" applyFill="1" applyBorder="1" applyAlignment="1">
      <alignment horizontal="center" vertical="center"/>
    </xf>
    <xf numFmtId="0" fontId="16" fillId="0" borderId="44" xfId="0" applyFont="1" applyFill="1" applyBorder="1" applyAlignment="1">
      <alignment vertical="center"/>
    </xf>
    <xf numFmtId="0" fontId="16" fillId="0" borderId="65" xfId="0" applyFont="1" applyFill="1" applyBorder="1" applyAlignment="1">
      <alignment vertical="center"/>
    </xf>
    <xf numFmtId="0" fontId="16" fillId="0" borderId="34" xfId="0" applyFont="1" applyFill="1" applyBorder="1" applyAlignment="1">
      <alignment horizontal="center" vertical="center"/>
    </xf>
    <xf numFmtId="0" fontId="16" fillId="0" borderId="47" xfId="0" applyFont="1" applyFill="1" applyBorder="1" applyAlignment="1">
      <alignment vertical="center"/>
    </xf>
    <xf numFmtId="0" fontId="16" fillId="0" borderId="70" xfId="0" applyFont="1" applyFill="1" applyBorder="1" applyAlignment="1">
      <alignment vertical="center"/>
    </xf>
    <xf numFmtId="0" fontId="16" fillId="0" borderId="35"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31" xfId="0" applyFont="1" applyFill="1" applyBorder="1" applyAlignment="1">
      <alignment vertical="center"/>
    </xf>
    <xf numFmtId="0" fontId="16" fillId="0" borderId="10"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8" xfId="0" applyNumberFormat="1" applyFont="1" applyFill="1" applyBorder="1" applyAlignment="1">
      <alignment horizontal="center" vertical="center"/>
    </xf>
    <xf numFmtId="0" fontId="16" fillId="0" borderId="3" xfId="0" applyFont="1" applyFill="1" applyBorder="1" applyAlignment="1">
      <alignment vertical="center"/>
    </xf>
    <xf numFmtId="0" fontId="16" fillId="0" borderId="12"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20" xfId="0" applyFont="1" applyFill="1" applyBorder="1" applyAlignment="1">
      <alignment vertical="center"/>
    </xf>
    <xf numFmtId="0" fontId="16" fillId="0" borderId="35" xfId="0" applyFont="1" applyFill="1" applyBorder="1" applyAlignment="1">
      <alignment vertical="center"/>
    </xf>
    <xf numFmtId="38" fontId="88" fillId="0" borderId="0" xfId="2" applyFont="1" applyAlignment="1">
      <alignment vertical="center"/>
    </xf>
    <xf numFmtId="0" fontId="5" fillId="0" borderId="3" xfId="0" applyFont="1" applyBorder="1" applyAlignment="1" applyProtection="1">
      <alignment vertical="center" wrapText="1"/>
      <protection hidden="1"/>
    </xf>
    <xf numFmtId="0" fontId="5" fillId="0" borderId="3" xfId="0" applyFont="1" applyFill="1" applyBorder="1" applyAlignment="1" applyProtection="1">
      <alignment vertical="center" wrapText="1"/>
      <protection hidden="1"/>
    </xf>
    <xf numFmtId="0" fontId="5" fillId="0" borderId="6" xfId="0" applyFont="1" applyFill="1" applyBorder="1" applyAlignment="1" applyProtection="1">
      <alignment vertical="center" wrapText="1"/>
      <protection hidden="1"/>
    </xf>
    <xf numFmtId="49" fontId="7" fillId="3" borderId="71" xfId="0" applyNumberFormat="1" applyFont="1" applyFill="1" applyBorder="1" applyAlignment="1" applyProtection="1">
      <alignment horizontal="center" vertical="center"/>
      <protection hidden="1"/>
    </xf>
    <xf numFmtId="0" fontId="85" fillId="2" borderId="0" xfId="0" applyFont="1" applyFill="1" applyAlignment="1" applyProtection="1">
      <alignment vertical="center"/>
      <protection hidden="1"/>
    </xf>
    <xf numFmtId="0" fontId="25" fillId="0" borderId="0" xfId="0" applyFont="1" applyFill="1" applyAlignment="1">
      <alignment vertical="center"/>
    </xf>
    <xf numFmtId="38" fontId="7" fillId="5" borderId="31" xfId="2" applyFont="1" applyFill="1" applyBorder="1" applyAlignment="1" applyProtection="1">
      <alignment horizontal="left" vertical="center" indent="2"/>
      <protection locked="0"/>
    </xf>
    <xf numFmtId="0" fontId="48" fillId="0" borderId="9" xfId="0" applyFont="1" applyFill="1" applyBorder="1" applyAlignment="1" applyProtection="1">
      <alignment horizontal="center" vertical="center"/>
      <protection hidden="1"/>
    </xf>
    <xf numFmtId="0" fontId="48" fillId="0" borderId="4" xfId="0" applyFont="1" applyFill="1" applyBorder="1" applyAlignment="1" applyProtection="1">
      <alignment horizontal="center" vertical="center"/>
      <protection hidden="1"/>
    </xf>
    <xf numFmtId="0" fontId="7" fillId="6" borderId="10" xfId="0" applyFont="1" applyFill="1" applyBorder="1" applyAlignment="1">
      <alignment vertical="center"/>
    </xf>
    <xf numFmtId="0" fontId="7" fillId="6" borderId="8" xfId="0" applyFont="1" applyFill="1" applyBorder="1" applyAlignment="1">
      <alignment vertical="center"/>
    </xf>
    <xf numFmtId="0" fontId="7" fillId="6" borderId="3" xfId="0" applyFont="1" applyFill="1" applyBorder="1" applyAlignment="1">
      <alignment vertical="center"/>
    </xf>
    <xf numFmtId="0" fontId="6" fillId="0" borderId="0" xfId="0" applyFont="1" applyFill="1" applyBorder="1" applyAlignment="1">
      <alignment vertical="center" wrapText="1"/>
    </xf>
    <xf numFmtId="0" fontId="44" fillId="2" borderId="0" xfId="0" applyFont="1" applyFill="1" applyAlignment="1" applyProtection="1">
      <alignment vertical="center"/>
      <protection hidden="1"/>
    </xf>
    <xf numFmtId="0" fontId="6" fillId="2" borderId="0" xfId="0" applyFont="1" applyFill="1" applyAlignment="1">
      <alignment vertical="center"/>
    </xf>
    <xf numFmtId="0" fontId="48" fillId="2" borderId="0" xfId="0" applyFont="1" applyFill="1" applyAlignment="1">
      <alignment vertical="center" wrapText="1"/>
    </xf>
    <xf numFmtId="0" fontId="89" fillId="2" borderId="0" xfId="0" applyFont="1" applyFill="1" applyAlignment="1">
      <alignment vertical="center" wrapText="1"/>
    </xf>
    <xf numFmtId="0" fontId="5" fillId="0" borderId="0" xfId="0" applyFont="1" applyAlignment="1">
      <alignment vertical="center" wrapText="1"/>
    </xf>
    <xf numFmtId="0" fontId="54" fillId="2" borderId="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6" xfId="0" applyFont="1" applyFill="1" applyBorder="1" applyAlignment="1">
      <alignment vertical="center"/>
    </xf>
    <xf numFmtId="38" fontId="7" fillId="0" borderId="6" xfId="2" applyFont="1" applyFill="1" applyBorder="1" applyAlignment="1">
      <alignment vertical="center"/>
    </xf>
    <xf numFmtId="38" fontId="7" fillId="0" borderId="6" xfId="2" applyFont="1" applyFill="1" applyBorder="1" applyAlignment="1">
      <alignment horizontal="center" vertical="center"/>
    </xf>
    <xf numFmtId="38" fontId="6" fillId="0" borderId="2" xfId="2" applyFont="1" applyFill="1" applyBorder="1" applyAlignment="1" applyProtection="1">
      <alignment vertical="center"/>
      <protection hidden="1"/>
    </xf>
    <xf numFmtId="0" fontId="7" fillId="0" borderId="1" xfId="0" applyFont="1" applyFill="1" applyBorder="1" applyAlignment="1">
      <alignment vertical="center"/>
    </xf>
    <xf numFmtId="38" fontId="7" fillId="0" borderId="1" xfId="2" applyFont="1" applyFill="1" applyBorder="1" applyAlignment="1">
      <alignment vertical="center"/>
    </xf>
    <xf numFmtId="0" fontId="90" fillId="2" borderId="0" xfId="0" applyFont="1" applyFill="1" applyAlignment="1">
      <alignment vertical="center" wrapText="1"/>
    </xf>
    <xf numFmtId="38" fontId="7" fillId="0" borderId="41" xfId="0" applyNumberFormat="1" applyFont="1" applyFill="1" applyBorder="1" applyAlignment="1" applyProtection="1">
      <alignment vertical="center"/>
      <protection hidden="1"/>
    </xf>
    <xf numFmtId="0" fontId="11" fillId="0" borderId="111" xfId="0" applyFont="1" applyFill="1" applyBorder="1" applyAlignment="1" applyProtection="1">
      <alignment horizontal="center" vertical="center"/>
      <protection hidden="1"/>
    </xf>
    <xf numFmtId="38" fontId="7" fillId="0" borderId="60" xfId="0" applyNumberFormat="1" applyFont="1" applyFill="1" applyBorder="1" applyAlignment="1" applyProtection="1">
      <alignment vertical="center"/>
      <protection hidden="1"/>
    </xf>
    <xf numFmtId="38" fontId="7" fillId="0" borderId="31" xfId="2" applyFont="1" applyFill="1" applyBorder="1" applyAlignment="1" applyProtection="1">
      <alignment horizontal="left" vertical="center"/>
      <protection locked="0"/>
    </xf>
    <xf numFmtId="185" fontId="7" fillId="0" borderId="71" xfId="0" applyNumberFormat="1" applyFont="1" applyBorder="1" applyAlignment="1" applyProtection="1">
      <alignment horizontal="right" vertical="center"/>
      <protection hidden="1"/>
    </xf>
    <xf numFmtId="185" fontId="5" fillId="0" borderId="10" xfId="0" applyNumberFormat="1" applyFont="1" applyFill="1" applyBorder="1" applyAlignment="1" applyProtection="1">
      <alignment horizontal="right" vertical="center"/>
      <protection hidden="1"/>
    </xf>
    <xf numFmtId="0" fontId="31" fillId="2" borderId="0" xfId="0" applyFont="1" applyFill="1" applyAlignment="1" applyProtection="1">
      <alignment vertical="center" textRotation="3"/>
      <protection hidden="1"/>
    </xf>
    <xf numFmtId="0" fontId="91" fillId="2" borderId="0" xfId="0" applyFont="1" applyFill="1" applyAlignment="1" applyProtection="1">
      <alignment vertical="center"/>
      <protection hidden="1"/>
    </xf>
    <xf numFmtId="0" fontId="55" fillId="2" borderId="0" xfId="0" applyFont="1" applyFill="1" applyBorder="1" applyAlignment="1" applyProtection="1">
      <alignment vertical="center"/>
      <protection hidden="1"/>
    </xf>
    <xf numFmtId="0" fontId="92" fillId="2" borderId="0" xfId="0" applyFont="1" applyFill="1" applyBorder="1" applyAlignment="1" applyProtection="1">
      <alignment vertical="center"/>
      <protection hidden="1"/>
    </xf>
    <xf numFmtId="0" fontId="55" fillId="2" borderId="0" xfId="0" applyFont="1" applyFill="1" applyAlignment="1" applyProtection="1">
      <alignment vertical="center"/>
      <protection hidden="1"/>
    </xf>
    <xf numFmtId="0" fontId="92" fillId="2" borderId="0" xfId="0" applyFont="1" applyFill="1" applyAlignment="1" applyProtection="1">
      <alignment vertical="center"/>
      <protection hidden="1"/>
    </xf>
    <xf numFmtId="0" fontId="5" fillId="2" borderId="0" xfId="0" applyFont="1" applyFill="1" applyAlignment="1">
      <alignment vertical="center" wrapText="1"/>
    </xf>
    <xf numFmtId="0" fontId="16" fillId="0" borderId="2" xfId="0" applyFont="1" applyFill="1" applyBorder="1" applyAlignment="1">
      <alignment horizontal="left" vertical="center" indent="1"/>
    </xf>
    <xf numFmtId="0" fontId="16" fillId="0" borderId="0" xfId="0" applyFont="1" applyFill="1" applyBorder="1" applyAlignment="1">
      <alignment horizontal="left" vertical="center" indent="3"/>
    </xf>
    <xf numFmtId="0" fontId="16" fillId="0" borderId="16" xfId="0" applyFont="1" applyFill="1" applyBorder="1" applyAlignment="1">
      <alignment vertical="center"/>
    </xf>
    <xf numFmtId="0" fontId="16" fillId="0" borderId="2" xfId="0" applyFont="1" applyFill="1" applyBorder="1" applyAlignment="1">
      <alignment horizontal="left" vertical="center"/>
    </xf>
    <xf numFmtId="0" fontId="16" fillId="0" borderId="2" xfId="0" applyFont="1" applyFill="1" applyBorder="1" applyAlignment="1">
      <alignment horizontal="left" vertical="center" indent="3"/>
    </xf>
    <xf numFmtId="0" fontId="16" fillId="0" borderId="9" xfId="0" applyFont="1" applyFill="1" applyBorder="1" applyAlignment="1">
      <alignment horizontal="left" vertical="center" indent="1"/>
    </xf>
    <xf numFmtId="0" fontId="16" fillId="0" borderId="13" xfId="0" applyFont="1" applyFill="1" applyBorder="1" applyAlignment="1">
      <alignment horizontal="left" vertical="center" indent="3"/>
    </xf>
    <xf numFmtId="0" fontId="16" fillId="0" borderId="17" xfId="0" applyFont="1" applyFill="1" applyBorder="1" applyAlignment="1">
      <alignment vertical="center"/>
    </xf>
    <xf numFmtId="0" fontId="93" fillId="0" borderId="8" xfId="0" applyFont="1" applyBorder="1" applyAlignment="1">
      <alignment vertical="center"/>
    </xf>
    <xf numFmtId="0" fontId="93" fillId="0" borderId="1" xfId="0" applyFont="1" applyBorder="1" applyAlignment="1">
      <alignment vertical="center"/>
    </xf>
    <xf numFmtId="0" fontId="93" fillId="0" borderId="8" xfId="0" applyFont="1" applyFill="1" applyBorder="1" applyAlignment="1">
      <alignment vertical="center"/>
    </xf>
    <xf numFmtId="49" fontId="6" fillId="0" borderId="9" xfId="0" applyNumberFormat="1" applyFont="1" applyFill="1" applyBorder="1" applyAlignment="1">
      <alignment horizontal="center" vertical="center"/>
    </xf>
    <xf numFmtId="0" fontId="6" fillId="0" borderId="35" xfId="0" applyFont="1" applyFill="1" applyBorder="1" applyAlignment="1">
      <alignment horizontal="center" vertical="center"/>
    </xf>
    <xf numFmtId="0" fontId="6" fillId="0" borderId="21" xfId="0" applyFont="1" applyFill="1" applyBorder="1" applyAlignment="1">
      <alignment vertical="center"/>
    </xf>
    <xf numFmtId="0" fontId="0" fillId="0" borderId="31" xfId="0" applyFill="1" applyBorder="1" applyAlignment="1">
      <alignment vertical="center"/>
    </xf>
    <xf numFmtId="0" fontId="25" fillId="0" borderId="0" xfId="0" applyFont="1" applyFill="1" applyBorder="1" applyAlignment="1">
      <alignment horizontal="center" vertical="center"/>
    </xf>
    <xf numFmtId="0" fontId="25" fillId="0" borderId="13" xfId="0" applyFont="1" applyFill="1" applyBorder="1" applyAlignment="1">
      <alignment horizontal="center" vertical="center"/>
    </xf>
    <xf numFmtId="0" fontId="94" fillId="0" borderId="0" xfId="0" applyFont="1" applyFill="1" applyBorder="1" applyAlignment="1">
      <alignment vertical="center"/>
    </xf>
    <xf numFmtId="0" fontId="55" fillId="2" borderId="6" xfId="0" applyFont="1" applyFill="1" applyBorder="1" applyAlignment="1">
      <alignment horizontal="center" vertical="center"/>
    </xf>
    <xf numFmtId="0" fontId="6" fillId="0" borderId="0" xfId="0" applyFont="1" applyFill="1" applyAlignment="1" applyProtection="1">
      <alignment vertical="center"/>
    </xf>
    <xf numFmtId="0" fontId="6" fillId="5" borderId="10" xfId="0" applyFont="1" applyFill="1" applyBorder="1" applyAlignment="1">
      <alignment horizontal="center" vertical="center"/>
    </xf>
    <xf numFmtId="49" fontId="6" fillId="5" borderId="8" xfId="0" applyNumberFormat="1" applyFont="1" applyFill="1" applyBorder="1" applyAlignment="1">
      <alignment horizontal="left" vertical="center"/>
    </xf>
    <xf numFmtId="0" fontId="48" fillId="5" borderId="10" xfId="0" applyFont="1" applyFill="1" applyBorder="1" applyAlignment="1" applyProtection="1">
      <alignment horizontal="center" vertical="center"/>
      <protection hidden="1"/>
    </xf>
    <xf numFmtId="0" fontId="6" fillId="0" borderId="10" xfId="0" applyFont="1" applyFill="1" applyBorder="1" applyAlignment="1">
      <alignment horizontal="left" vertical="center"/>
    </xf>
    <xf numFmtId="0" fontId="0" fillId="0" borderId="8" xfId="0" applyFill="1" applyBorder="1" applyAlignment="1">
      <alignment horizontal="centerContinuous" vertical="center"/>
    </xf>
    <xf numFmtId="0" fontId="21" fillId="0" borderId="3" xfId="0" applyFont="1" applyBorder="1" applyAlignment="1" applyProtection="1">
      <alignment vertical="center"/>
      <protection hidden="1"/>
    </xf>
    <xf numFmtId="0" fontId="21" fillId="0" borderId="0" xfId="0" applyFont="1" applyAlignment="1" applyProtection="1">
      <alignment vertical="center"/>
      <protection hidden="1"/>
    </xf>
    <xf numFmtId="38" fontId="6" fillId="0" borderId="0" xfId="2" applyFont="1" applyFill="1" applyBorder="1" applyAlignment="1" applyProtection="1">
      <alignment vertical="center"/>
      <protection hidden="1"/>
    </xf>
    <xf numFmtId="0" fontId="48" fillId="0" borderId="0" xfId="0" applyFont="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0" fillId="0" borderId="0" xfId="0" applyFill="1" applyAlignment="1">
      <alignment vertical="center"/>
    </xf>
    <xf numFmtId="0" fontId="7" fillId="0" borderId="0" xfId="0" applyFont="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locked="0"/>
    </xf>
    <xf numFmtId="0" fontId="5" fillId="5" borderId="6" xfId="0" applyFont="1" applyFill="1" applyBorder="1" applyAlignment="1" applyProtection="1">
      <alignment horizontal="center" vertical="center"/>
      <protection locked="0"/>
    </xf>
    <xf numFmtId="38" fontId="6" fillId="5" borderId="6" xfId="2" applyFont="1" applyFill="1" applyBorder="1" applyAlignment="1" applyProtection="1">
      <alignment horizontal="right" vertical="center"/>
      <protection locked="0"/>
    </xf>
    <xf numFmtId="0" fontId="6" fillId="5" borderId="6" xfId="0" applyFont="1" applyFill="1" applyBorder="1" applyAlignment="1" applyProtection="1">
      <alignment horizontal="center" vertical="center"/>
      <protection locked="0"/>
    </xf>
    <xf numFmtId="0" fontId="5" fillId="0" borderId="0" xfId="0" applyFont="1" applyFill="1" applyBorder="1" applyAlignment="1">
      <alignment vertical="center" wrapText="1"/>
    </xf>
    <xf numFmtId="0" fontId="44" fillId="0"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pplyProtection="1">
      <alignment horizontal="center" vertical="center"/>
      <protection locked="0"/>
    </xf>
    <xf numFmtId="0" fontId="13" fillId="0" borderId="2" xfId="0" quotePrefix="1" applyFont="1" applyFill="1" applyBorder="1" applyAlignment="1">
      <alignment vertical="center"/>
    </xf>
    <xf numFmtId="38" fontId="6" fillId="5" borderId="41" xfId="2" applyFont="1" applyFill="1" applyBorder="1" applyAlignment="1" applyProtection="1">
      <alignment vertical="center"/>
      <protection hidden="1"/>
    </xf>
    <xf numFmtId="0" fontId="6" fillId="0" borderId="0" xfId="0" applyFont="1" applyFill="1" applyBorder="1" applyAlignment="1" applyProtection="1">
      <alignment vertical="center"/>
    </xf>
    <xf numFmtId="0" fontId="12" fillId="0" borderId="0" xfId="0" applyFont="1" applyAlignment="1">
      <alignment horizontal="left" vertical="center" wrapText="1"/>
    </xf>
    <xf numFmtId="0" fontId="5" fillId="0" borderId="0" xfId="0" applyFont="1" applyAlignment="1">
      <alignment horizontal="left" vertical="center" wrapText="1"/>
    </xf>
    <xf numFmtId="0" fontId="48" fillId="0" borderId="10" xfId="0" applyFont="1" applyFill="1" applyBorder="1" applyAlignment="1" applyProtection="1">
      <alignment horizontal="center" vertical="center"/>
      <protection hidden="1"/>
    </xf>
    <xf numFmtId="0" fontId="48" fillId="0" borderId="50" xfId="0" applyFont="1" applyFill="1" applyBorder="1" applyAlignment="1" applyProtection="1">
      <alignment horizontal="center" vertical="center"/>
      <protection hidden="1"/>
    </xf>
    <xf numFmtId="0" fontId="27" fillId="2" borderId="6" xfId="0" applyFont="1" applyFill="1" applyBorder="1" applyAlignment="1">
      <alignment horizontal="center" vertical="center"/>
    </xf>
    <xf numFmtId="0" fontId="95" fillId="2" borderId="0" xfId="0" applyFont="1" applyFill="1" applyAlignment="1">
      <alignment vertical="center"/>
    </xf>
    <xf numFmtId="0" fontId="52" fillId="0" borderId="0" xfId="0" applyFont="1" applyFill="1" applyBorder="1" applyAlignment="1">
      <alignment vertical="center"/>
    </xf>
    <xf numFmtId="0" fontId="52" fillId="0" borderId="0" xfId="0" applyFont="1" applyFill="1" applyBorder="1" applyAlignment="1">
      <alignment horizontal="center" vertical="center"/>
    </xf>
    <xf numFmtId="0" fontId="96" fillId="0" borderId="0" xfId="0" applyFont="1" applyFill="1" applyBorder="1" applyAlignment="1">
      <alignment horizontal="left" vertical="center"/>
    </xf>
    <xf numFmtId="0" fontId="52" fillId="0" borderId="0" xfId="0" applyFont="1" applyFill="1" applyBorder="1" applyAlignment="1">
      <alignment horizontal="right" vertical="center"/>
    </xf>
    <xf numFmtId="0" fontId="55" fillId="7" borderId="6" xfId="0" applyFont="1" applyFill="1" applyBorder="1" applyAlignment="1">
      <alignment horizontal="center" vertical="center"/>
    </xf>
    <xf numFmtId="0" fontId="55" fillId="2" borderId="0" xfId="0" applyFont="1" applyFill="1" applyAlignment="1">
      <alignment vertical="center"/>
    </xf>
    <xf numFmtId="49" fontId="7" fillId="2" borderId="2" xfId="0" applyNumberFormat="1" applyFont="1" applyFill="1" applyBorder="1" applyAlignment="1" applyProtection="1">
      <alignment vertical="center"/>
      <protection hidden="1"/>
    </xf>
    <xf numFmtId="49" fontId="7" fillId="2" borderId="42" xfId="0" applyNumberFormat="1" applyFont="1" applyFill="1" applyBorder="1" applyAlignment="1" applyProtection="1">
      <alignment horizontal="center" vertical="center"/>
      <protection hidden="1"/>
    </xf>
    <xf numFmtId="49" fontId="7" fillId="2" borderId="70" xfId="0" applyNumberFormat="1" applyFont="1" applyFill="1" applyBorder="1" applyAlignment="1" applyProtection="1">
      <alignment horizontal="center" vertical="center"/>
      <protection hidden="1"/>
    </xf>
    <xf numFmtId="49" fontId="7" fillId="2" borderId="63" xfId="0" applyNumberFormat="1" applyFont="1" applyFill="1" applyBorder="1" applyAlignment="1" applyProtection="1">
      <alignment vertical="center"/>
      <protection hidden="1"/>
    </xf>
    <xf numFmtId="0" fontId="7" fillId="2" borderId="44" xfId="0" applyFont="1" applyFill="1" applyBorder="1" applyAlignment="1" applyProtection="1">
      <alignment vertical="center"/>
      <protection hidden="1"/>
    </xf>
    <xf numFmtId="38" fontId="7" fillId="2" borderId="63" xfId="0" applyNumberFormat="1" applyFont="1" applyFill="1" applyBorder="1" applyAlignment="1" applyProtection="1">
      <alignment vertical="center"/>
      <protection hidden="1"/>
    </xf>
    <xf numFmtId="0" fontId="11" fillId="2" borderId="48" xfId="0" applyFont="1" applyFill="1" applyBorder="1" applyAlignment="1" applyProtection="1">
      <alignment horizontal="center" vertical="center"/>
      <protection hidden="1"/>
    </xf>
    <xf numFmtId="38" fontId="7" fillId="2" borderId="51" xfId="2" applyFont="1" applyFill="1" applyBorder="1" applyAlignment="1" applyProtection="1">
      <alignment vertical="center"/>
      <protection hidden="1"/>
    </xf>
    <xf numFmtId="38" fontId="7" fillId="2" borderId="57" xfId="2" applyFont="1" applyFill="1" applyBorder="1" applyAlignment="1" applyProtection="1">
      <alignment vertical="center"/>
      <protection hidden="1"/>
    </xf>
    <xf numFmtId="0" fontId="7" fillId="0" borderId="49" xfId="0" applyFont="1" applyFill="1" applyBorder="1" applyAlignment="1" applyProtection="1">
      <alignment vertical="center"/>
      <protection locked="0"/>
    </xf>
    <xf numFmtId="0" fontId="7" fillId="0" borderId="8" xfId="0" applyFont="1" applyFill="1" applyBorder="1" applyAlignment="1" applyProtection="1">
      <alignment vertical="center"/>
      <protection locked="0"/>
    </xf>
    <xf numFmtId="0" fontId="7" fillId="0" borderId="3" xfId="0" applyFont="1" applyFill="1" applyBorder="1" applyAlignment="1" applyProtection="1">
      <alignment vertical="center"/>
      <protection locked="0"/>
    </xf>
    <xf numFmtId="38" fontId="7" fillId="5" borderId="41" xfId="2" applyFont="1" applyFill="1" applyBorder="1" applyAlignment="1" applyProtection="1">
      <alignment vertical="center"/>
      <protection hidden="1"/>
    </xf>
    <xf numFmtId="0" fontId="7" fillId="5" borderId="1" xfId="0" applyFont="1" applyFill="1" applyBorder="1" applyAlignment="1" applyProtection="1">
      <alignment horizontal="center" vertical="center"/>
      <protection hidden="1"/>
    </xf>
    <xf numFmtId="0" fontId="5" fillId="0" borderId="8" xfId="0" applyFont="1" applyFill="1" applyBorder="1" applyAlignment="1" applyProtection="1">
      <alignment vertical="center" wrapText="1"/>
      <protection hidden="1"/>
    </xf>
    <xf numFmtId="185" fontId="5" fillId="0" borderId="10" xfId="7" applyNumberFormat="1" applyFont="1" applyBorder="1" applyAlignment="1" applyProtection="1">
      <alignment horizontal="right" vertical="center"/>
      <protection hidden="1"/>
    </xf>
    <xf numFmtId="0" fontId="97" fillId="2" borderId="6" xfId="0" applyFont="1" applyFill="1" applyBorder="1" applyAlignment="1">
      <alignment horizontal="center" vertical="center"/>
    </xf>
    <xf numFmtId="0" fontId="99" fillId="2" borderId="0" xfId="0" applyFont="1" applyFill="1" applyAlignment="1">
      <alignment vertical="center" wrapText="1"/>
    </xf>
    <xf numFmtId="0" fontId="5" fillId="8" borderId="8" xfId="0" applyNumberFormat="1" applyFont="1" applyFill="1" applyBorder="1" applyAlignment="1" applyProtection="1">
      <alignment horizontal="center" vertical="center"/>
      <protection hidden="1"/>
    </xf>
    <xf numFmtId="0" fontId="5" fillId="8" borderId="10" xfId="0" applyFont="1" applyFill="1" applyBorder="1" applyAlignment="1" applyProtection="1">
      <alignment horizontal="center" vertical="center"/>
      <protection hidden="1"/>
    </xf>
    <xf numFmtId="0" fontId="7" fillId="8" borderId="41" xfId="0" applyFont="1" applyFill="1" applyBorder="1" applyAlignment="1">
      <alignment vertical="center" wrapText="1"/>
    </xf>
    <xf numFmtId="0" fontId="5" fillId="8" borderId="15" xfId="0" applyFont="1" applyFill="1" applyBorder="1" applyAlignment="1" applyProtection="1">
      <alignment horizontal="left" vertical="center"/>
      <protection hidden="1"/>
    </xf>
    <xf numFmtId="49" fontId="7" fillId="8" borderId="3" xfId="0" applyNumberFormat="1" applyFont="1" applyFill="1" applyBorder="1" applyAlignment="1" applyProtection="1">
      <alignment horizontal="left" vertical="center" wrapText="1"/>
      <protection locked="0"/>
    </xf>
    <xf numFmtId="0" fontId="7" fillId="8" borderId="3" xfId="0" applyFont="1" applyFill="1" applyBorder="1" applyAlignment="1" applyProtection="1">
      <alignment horizontal="centerContinuous" vertical="center" wrapText="1"/>
      <protection locked="0"/>
    </xf>
    <xf numFmtId="0" fontId="31" fillId="8" borderId="4" xfId="0" applyNumberFormat="1" applyFont="1" applyFill="1" applyBorder="1" applyAlignment="1" applyProtection="1">
      <alignment horizontal="right" vertical="center"/>
      <protection hidden="1"/>
    </xf>
    <xf numFmtId="176" fontId="31" fillId="8" borderId="41" xfId="0" applyNumberFormat="1" applyFont="1" applyFill="1" applyBorder="1" applyAlignment="1" applyProtection="1">
      <alignment horizontal="center" vertical="center"/>
      <protection hidden="1"/>
    </xf>
    <xf numFmtId="0" fontId="7" fillId="8" borderId="13" xfId="0" applyFont="1" applyFill="1" applyBorder="1" applyAlignment="1" applyProtection="1">
      <alignment vertical="center"/>
      <protection locked="0"/>
    </xf>
    <xf numFmtId="0" fontId="31" fillId="8" borderId="13" xfId="0" applyFont="1" applyFill="1" applyBorder="1" applyAlignment="1" applyProtection="1">
      <alignment vertical="center"/>
      <protection hidden="1"/>
    </xf>
    <xf numFmtId="0" fontId="31" fillId="8" borderId="17" xfId="0" applyFont="1" applyFill="1" applyBorder="1" applyAlignment="1" applyProtection="1">
      <alignment vertical="center"/>
      <protection hidden="1"/>
    </xf>
    <xf numFmtId="0" fontId="7" fillId="2" borderId="0" xfId="0" applyFont="1" applyFill="1" applyProtection="1"/>
    <xf numFmtId="0" fontId="7" fillId="0" borderId="0" xfId="0" applyFont="1" applyProtection="1"/>
    <xf numFmtId="0" fontId="7" fillId="0" borderId="0" xfId="0" applyFont="1" applyAlignment="1" applyProtection="1">
      <alignment horizontal="center" vertical="center"/>
    </xf>
    <xf numFmtId="0" fontId="7" fillId="0" borderId="0" xfId="0" applyFont="1" applyFill="1" applyProtection="1"/>
    <xf numFmtId="0" fontId="7" fillId="0" borderId="0" xfId="0" applyFont="1" applyFill="1" applyAlignment="1" applyProtection="1">
      <alignment horizontal="right"/>
    </xf>
    <xf numFmtId="0" fontId="7" fillId="0" borderId="0" xfId="0" applyFont="1" applyFill="1" applyAlignment="1" applyProtection="1">
      <alignment vertical="center"/>
    </xf>
    <xf numFmtId="0" fontId="7" fillId="0" borderId="1" xfId="0" applyFont="1" applyBorder="1" applyAlignment="1" applyProtection="1">
      <alignment horizontal="center" vertical="center"/>
    </xf>
    <xf numFmtId="0" fontId="7" fillId="0" borderId="6" xfId="0" applyFont="1" applyFill="1" applyBorder="1" applyAlignment="1" applyProtection="1">
      <alignment vertical="center" wrapText="1"/>
    </xf>
    <xf numFmtId="0" fontId="7" fillId="0" borderId="6" xfId="0" applyFont="1" applyFill="1" applyBorder="1" applyAlignment="1" applyProtection="1">
      <alignment vertical="center"/>
    </xf>
    <xf numFmtId="0" fontId="7" fillId="0" borderId="13" xfId="0" applyFont="1" applyBorder="1" applyAlignment="1" applyProtection="1">
      <alignment horizontal="center" vertical="center"/>
    </xf>
    <xf numFmtId="0" fontId="7" fillId="0" borderId="18" xfId="0" applyFont="1" applyFill="1" applyBorder="1" applyProtection="1"/>
    <xf numFmtId="186" fontId="7" fillId="0" borderId="6" xfId="0" applyNumberFormat="1" applyFont="1" applyFill="1" applyBorder="1" applyAlignment="1" applyProtection="1">
      <alignment horizontal="right" vertical="center"/>
    </xf>
    <xf numFmtId="0" fontId="13" fillId="0" borderId="2" xfId="0" applyFont="1" applyBorder="1" applyAlignment="1" applyProtection="1">
      <alignment horizontal="left" vertical="center"/>
    </xf>
    <xf numFmtId="0" fontId="7" fillId="0" borderId="1" xfId="0" applyFont="1" applyFill="1" applyBorder="1" applyAlignment="1" applyProtection="1">
      <alignment horizontal="center" vertical="center"/>
    </xf>
    <xf numFmtId="0" fontId="7" fillId="0" borderId="2" xfId="0" applyFont="1" applyBorder="1" applyProtection="1"/>
    <xf numFmtId="9" fontId="7" fillId="0" borderId="6" xfId="1" applyFont="1" applyFill="1" applyBorder="1" applyAlignment="1" applyProtection="1">
      <alignment horizontal="center" vertical="center"/>
    </xf>
    <xf numFmtId="0" fontId="7" fillId="0" borderId="12" xfId="0" applyFont="1" applyBorder="1" applyAlignment="1" applyProtection="1">
      <alignment vertical="center" wrapText="1"/>
    </xf>
    <xf numFmtId="0" fontId="7" fillId="0" borderId="19" xfId="0" applyFont="1" applyBorder="1" applyAlignment="1" applyProtection="1">
      <alignment horizontal="center" vertical="center" wrapText="1"/>
    </xf>
    <xf numFmtId="0" fontId="7" fillId="0" borderId="42" xfId="0" applyFont="1" applyFill="1" applyBorder="1" applyProtection="1"/>
    <xf numFmtId="0" fontId="7" fillId="0" borderId="2" xfId="0" applyFont="1" applyFill="1" applyBorder="1" applyAlignment="1" applyProtection="1">
      <alignment horizontal="left" vertical="center" wrapText="1"/>
    </xf>
    <xf numFmtId="0" fontId="7" fillId="0" borderId="70" xfId="0" applyFont="1" applyFill="1" applyBorder="1" applyAlignment="1" applyProtection="1">
      <alignment horizontal="left" vertical="center"/>
    </xf>
    <xf numFmtId="0" fontId="7" fillId="0" borderId="63" xfId="0" applyFont="1" applyFill="1" applyBorder="1" applyAlignment="1" applyProtection="1">
      <alignment horizontal="center" vertical="center"/>
    </xf>
    <xf numFmtId="0" fontId="7" fillId="0" borderId="70" xfId="0" applyFont="1" applyFill="1" applyBorder="1" applyAlignment="1" applyProtection="1">
      <alignment horizontal="left" vertical="center" wrapText="1"/>
    </xf>
    <xf numFmtId="0" fontId="48" fillId="0" borderId="44" xfId="0" applyFont="1" applyFill="1" applyBorder="1" applyAlignment="1" applyProtection="1">
      <alignment horizontal="center" vertical="center" wrapText="1"/>
    </xf>
    <xf numFmtId="0" fontId="7" fillId="0" borderId="9" xfId="0" applyFont="1" applyBorder="1" applyAlignment="1" applyProtection="1">
      <alignment vertical="center" wrapText="1"/>
    </xf>
    <xf numFmtId="0" fontId="13" fillId="0" borderId="14" xfId="0" applyFont="1" applyBorder="1" applyAlignment="1" applyProtection="1">
      <alignment vertical="center"/>
    </xf>
    <xf numFmtId="0" fontId="13" fillId="0" borderId="8" xfId="0" applyFont="1" applyBorder="1" applyProtection="1"/>
    <xf numFmtId="0" fontId="13" fillId="0" borderId="8" xfId="0" applyFont="1" applyBorder="1" applyAlignment="1" applyProtection="1">
      <alignment horizontal="center" vertical="center"/>
    </xf>
    <xf numFmtId="0" fontId="7" fillId="0" borderId="8" xfId="0" applyFont="1" applyBorder="1" applyProtection="1"/>
    <xf numFmtId="0" fontId="7" fillId="0" borderId="3" xfId="0" applyFont="1" applyFill="1" applyBorder="1" applyProtection="1"/>
    <xf numFmtId="0" fontId="13" fillId="0" borderId="12" xfId="0" applyFont="1" applyBorder="1" applyAlignment="1" applyProtection="1">
      <alignment vertical="center"/>
    </xf>
    <xf numFmtId="0" fontId="13" fillId="0" borderId="19" xfId="0" applyFont="1" applyBorder="1" applyAlignment="1" applyProtection="1">
      <alignment horizontal="center" vertical="center"/>
    </xf>
    <xf numFmtId="0" fontId="7" fillId="0" borderId="65" xfId="0" applyFont="1" applyBorder="1" applyAlignment="1" applyProtection="1">
      <alignment vertical="center"/>
    </xf>
    <xf numFmtId="0" fontId="7" fillId="0" borderId="34" xfId="0" applyFont="1" applyBorder="1" applyAlignment="1" applyProtection="1">
      <alignment horizontal="center" vertical="center"/>
    </xf>
    <xf numFmtId="0" fontId="7" fillId="0" borderId="42" xfId="0" applyFont="1" applyBorder="1" applyProtection="1"/>
    <xf numFmtId="0" fontId="7" fillId="0" borderId="43" xfId="0" applyFont="1" applyFill="1" applyBorder="1" applyProtection="1"/>
    <xf numFmtId="0" fontId="7" fillId="0" borderId="6" xfId="0" applyFont="1" applyFill="1" applyBorder="1" applyProtection="1"/>
    <xf numFmtId="0" fontId="7" fillId="0" borderId="65" xfId="0" applyFont="1" applyBorder="1" applyAlignment="1" applyProtection="1">
      <alignment vertical="center" wrapText="1"/>
    </xf>
    <xf numFmtId="0" fontId="7" fillId="0" borderId="34" xfId="0" applyFont="1" applyBorder="1" applyAlignment="1" applyProtection="1">
      <alignment horizontal="center" vertical="center" wrapText="1"/>
    </xf>
    <xf numFmtId="0" fontId="7" fillId="0" borderId="0" xfId="0" applyFont="1" applyFill="1" applyBorder="1" applyProtection="1"/>
    <xf numFmtId="0" fontId="7" fillId="0" borderId="69" xfId="0" applyFont="1" applyBorder="1" applyAlignment="1" applyProtection="1">
      <alignment vertical="center" wrapText="1"/>
    </xf>
    <xf numFmtId="0" fontId="7" fillId="0" borderId="0" xfId="0" applyFont="1" applyBorder="1" applyAlignment="1" applyProtection="1">
      <alignment horizontal="center" vertical="center"/>
    </xf>
    <xf numFmtId="0" fontId="7" fillId="0" borderId="33" xfId="0" applyFont="1" applyBorder="1" applyAlignment="1" applyProtection="1">
      <alignment horizontal="center" vertical="center"/>
    </xf>
    <xf numFmtId="182" fontId="7" fillId="0" borderId="70" xfId="0" applyNumberFormat="1" applyFont="1" applyFill="1" applyBorder="1" applyAlignment="1" applyProtection="1">
      <alignment horizontal="left" vertical="center"/>
    </xf>
    <xf numFmtId="182" fontId="7" fillId="0" borderId="63" xfId="0" applyNumberFormat="1" applyFont="1" applyFill="1" applyBorder="1" applyAlignment="1" applyProtection="1">
      <alignment horizontal="center" vertical="center"/>
    </xf>
    <xf numFmtId="0" fontId="7" fillId="0" borderId="14" xfId="0" applyFont="1" applyBorder="1" applyProtection="1"/>
    <xf numFmtId="0" fontId="7" fillId="0" borderId="15" xfId="0" applyFont="1" applyBorder="1" applyProtection="1"/>
    <xf numFmtId="0" fontId="7" fillId="0" borderId="70" xfId="0" applyFont="1" applyBorder="1" applyAlignment="1" applyProtection="1">
      <alignment vertical="center"/>
    </xf>
    <xf numFmtId="0" fontId="7" fillId="0" borderId="10" xfId="0" applyFont="1" applyFill="1" applyBorder="1" applyAlignment="1" applyProtection="1">
      <alignment vertical="center"/>
    </xf>
    <xf numFmtId="0" fontId="7" fillId="0" borderId="3" xfId="0" applyFont="1" applyBorder="1" applyProtection="1"/>
    <xf numFmtId="182" fontId="48" fillId="0" borderId="58" xfId="0" applyNumberFormat="1"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7" fillId="0" borderId="17" xfId="0" applyFont="1" applyBorder="1" applyProtection="1"/>
    <xf numFmtId="0" fontId="7" fillId="0" borderId="63" xfId="0" applyFont="1" applyBorder="1" applyAlignment="1" applyProtection="1">
      <alignment horizontal="center" vertical="center"/>
    </xf>
    <xf numFmtId="182" fontId="48" fillId="0" borderId="44" xfId="0" applyNumberFormat="1" applyFont="1" applyFill="1" applyBorder="1" applyAlignment="1" applyProtection="1">
      <alignment horizontal="center" vertical="center" wrapText="1"/>
    </xf>
    <xf numFmtId="0" fontId="7" fillId="0" borderId="1" xfId="0" applyFont="1" applyBorder="1" applyProtection="1"/>
    <xf numFmtId="182" fontId="48" fillId="0" borderId="47" xfId="0" applyNumberFormat="1" applyFont="1" applyFill="1" applyBorder="1" applyAlignment="1" applyProtection="1">
      <alignment horizontal="center" vertical="center" wrapText="1"/>
    </xf>
    <xf numFmtId="0" fontId="7" fillId="0" borderId="0" xfId="0" applyFont="1" applyBorder="1" applyProtection="1"/>
    <xf numFmtId="0" fontId="7" fillId="0" borderId="9" xfId="0" applyFont="1" applyBorder="1" applyProtection="1"/>
    <xf numFmtId="0" fontId="7" fillId="0" borderId="19" xfId="0" applyFont="1" applyBorder="1" applyAlignment="1" applyProtection="1">
      <alignment horizontal="center" vertical="center"/>
    </xf>
    <xf numFmtId="0" fontId="7" fillId="0" borderId="70" xfId="0" applyFont="1" applyBorder="1" applyAlignment="1" applyProtection="1">
      <alignment vertical="center" wrapText="1"/>
    </xf>
    <xf numFmtId="0" fontId="7" fillId="0" borderId="63" xfId="0" applyFont="1" applyBorder="1" applyAlignment="1" applyProtection="1">
      <alignment horizontal="center" vertical="center" wrapText="1"/>
    </xf>
    <xf numFmtId="187" fontId="7" fillId="0" borderId="63" xfId="0" applyNumberFormat="1" applyFont="1" applyBorder="1" applyAlignment="1" applyProtection="1">
      <alignment horizontal="center" vertical="center"/>
    </xf>
    <xf numFmtId="0" fontId="13" fillId="0" borderId="43" xfId="0" applyFont="1" applyBorder="1" applyAlignment="1" applyProtection="1">
      <alignment horizontal="left" vertical="center"/>
    </xf>
    <xf numFmtId="10" fontId="7" fillId="0" borderId="63" xfId="1" applyNumberFormat="1" applyFont="1" applyBorder="1" applyAlignment="1" applyProtection="1">
      <alignment horizontal="center" vertical="center"/>
    </xf>
    <xf numFmtId="10" fontId="7" fillId="0" borderId="33" xfId="1" applyNumberFormat="1" applyFont="1" applyBorder="1" applyAlignment="1" applyProtection="1">
      <alignment horizontal="center" vertical="center"/>
    </xf>
    <xf numFmtId="0" fontId="7" fillId="0" borderId="69" xfId="0" applyFont="1" applyBorder="1" applyAlignment="1" applyProtection="1">
      <alignment vertical="center"/>
    </xf>
    <xf numFmtId="188" fontId="7" fillId="0" borderId="33" xfId="1" applyNumberFormat="1" applyFont="1" applyBorder="1" applyAlignment="1" applyProtection="1">
      <alignment horizontal="center" vertical="center"/>
    </xf>
    <xf numFmtId="188" fontId="7" fillId="0" borderId="63" xfId="1" applyNumberFormat="1" applyFont="1" applyBorder="1" applyAlignment="1" applyProtection="1">
      <alignment horizontal="center" vertical="center"/>
    </xf>
    <xf numFmtId="0" fontId="7" fillId="0" borderId="15" xfId="0" applyFont="1" applyFill="1" applyBorder="1" applyProtection="1"/>
    <xf numFmtId="0" fontId="7" fillId="0" borderId="43" xfId="0" applyFont="1" applyBorder="1" applyProtection="1"/>
    <xf numFmtId="0" fontId="7" fillId="0" borderId="35" xfId="0" applyFont="1" applyBorder="1" applyAlignment="1" applyProtection="1">
      <alignment vertical="center"/>
    </xf>
    <xf numFmtId="0" fontId="7" fillId="0" borderId="21" xfId="0" applyFont="1" applyBorder="1" applyAlignment="1" applyProtection="1">
      <alignment horizontal="center" vertical="center"/>
    </xf>
    <xf numFmtId="0" fontId="13" fillId="0" borderId="114" xfId="0" applyFont="1" applyBorder="1" applyAlignment="1" applyProtection="1">
      <alignment horizontal="left" vertical="center"/>
    </xf>
    <xf numFmtId="0" fontId="7" fillId="0" borderId="115" xfId="0" applyFont="1" applyBorder="1" applyAlignment="1" applyProtection="1">
      <alignment vertical="center" wrapText="1"/>
    </xf>
    <xf numFmtId="0" fontId="7" fillId="0" borderId="116" xfId="0" applyFont="1" applyBorder="1" applyAlignment="1" applyProtection="1">
      <alignment horizontal="center" vertical="center"/>
    </xf>
    <xf numFmtId="0" fontId="11" fillId="0" borderId="39" xfId="0" applyFont="1" applyBorder="1" applyAlignment="1" applyProtection="1">
      <alignment horizontal="center" vertical="center"/>
      <protection hidden="1"/>
    </xf>
    <xf numFmtId="0" fontId="7" fillId="0" borderId="101" xfId="0" applyFont="1" applyFill="1" applyBorder="1" applyAlignment="1" applyProtection="1">
      <alignment horizontal="center" vertical="center"/>
      <protection hidden="1"/>
    </xf>
    <xf numFmtId="189" fontId="7" fillId="2" borderId="71" xfId="0" applyNumberFormat="1" applyFont="1" applyFill="1" applyBorder="1" applyAlignment="1" applyProtection="1">
      <alignment horizontal="right" vertical="center"/>
      <protection hidden="1"/>
    </xf>
    <xf numFmtId="0" fontId="98" fillId="2" borderId="0" xfId="0" applyFont="1" applyFill="1" applyAlignment="1" applyProtection="1">
      <alignment horizontal="center" vertical="center"/>
      <protection hidden="1"/>
    </xf>
    <xf numFmtId="0" fontId="7" fillId="0" borderId="0" xfId="0" applyFont="1" applyBorder="1" applyAlignment="1" applyProtection="1">
      <alignment horizontal="left" vertical="center" indent="1"/>
      <protection hidden="1"/>
    </xf>
    <xf numFmtId="0" fontId="98" fillId="0" borderId="0" xfId="0" applyFont="1" applyAlignment="1" applyProtection="1">
      <alignment horizontal="center" vertical="center"/>
      <protection hidden="1"/>
    </xf>
    <xf numFmtId="0" fontId="6" fillId="0" borderId="0" xfId="0" applyFont="1" applyAlignment="1" applyProtection="1">
      <alignment horizontal="centerContinuous" vertical="center"/>
      <protection hidden="1"/>
    </xf>
    <xf numFmtId="0" fontId="7" fillId="0" borderId="0" xfId="0" applyFont="1" applyAlignment="1" applyProtection="1">
      <alignment horizontal="centerContinuous" vertical="center"/>
      <protection hidden="1"/>
    </xf>
    <xf numFmtId="0" fontId="7" fillId="0" borderId="0" xfId="0" applyFont="1" applyAlignment="1" applyProtection="1">
      <protection hidden="1"/>
    </xf>
    <xf numFmtId="0" fontId="98" fillId="0" borderId="0" xfId="0" applyFont="1" applyBorder="1" applyAlignment="1" applyProtection="1">
      <alignment horizontal="center" vertical="center"/>
      <protection hidden="1"/>
    </xf>
    <xf numFmtId="0" fontId="7" fillId="0" borderId="12" xfId="0" applyFont="1" applyBorder="1" applyAlignment="1" applyProtection="1">
      <alignment horizontal="centerContinuous" vertical="center"/>
      <protection hidden="1"/>
    </xf>
    <xf numFmtId="0" fontId="0" fillId="0" borderId="19" xfId="0" applyBorder="1" applyAlignment="1" applyProtection="1">
      <alignment horizontal="centerContinuous" vertical="center"/>
      <protection hidden="1"/>
    </xf>
    <xf numFmtId="0" fontId="0" fillId="0" borderId="20" xfId="0" applyBorder="1" applyAlignment="1" applyProtection="1">
      <alignment horizontal="centerContinuous" vertical="center"/>
      <protection hidden="1"/>
    </xf>
    <xf numFmtId="0" fontId="7" fillId="0" borderId="13" xfId="0" applyFont="1" applyBorder="1" applyAlignment="1" applyProtection="1">
      <alignment vertical="center"/>
    </xf>
    <xf numFmtId="0" fontId="7" fillId="0" borderId="13" xfId="0" applyFont="1" applyBorder="1" applyAlignment="1" applyProtection="1">
      <alignment horizontal="right" vertical="center"/>
    </xf>
    <xf numFmtId="0" fontId="7" fillId="0" borderId="13" xfId="0" applyFont="1" applyFill="1" applyBorder="1" applyAlignment="1" applyProtection="1">
      <alignment vertical="center"/>
    </xf>
    <xf numFmtId="0" fontId="0" fillId="0" borderId="21" xfId="0" applyFill="1" applyBorder="1" applyAlignment="1" applyProtection="1">
      <alignment horizontal="centerContinuous" vertical="center"/>
      <protection hidden="1"/>
    </xf>
    <xf numFmtId="0" fontId="0" fillId="0" borderId="31" xfId="0" applyFill="1" applyBorder="1" applyAlignment="1" applyProtection="1">
      <alignment horizontal="centerContinuous" vertical="center"/>
      <protection hidden="1"/>
    </xf>
    <xf numFmtId="0" fontId="7" fillId="0" borderId="20" xfId="0" applyFont="1" applyBorder="1" applyAlignment="1" applyProtection="1">
      <alignment horizontal="center" vertical="center"/>
    </xf>
    <xf numFmtId="0" fontId="7" fillId="0" borderId="39" xfId="0" applyFont="1" applyFill="1" applyBorder="1" applyAlignment="1" applyProtection="1">
      <alignment horizontal="center" vertical="center"/>
    </xf>
    <xf numFmtId="0" fontId="7" fillId="9" borderId="20" xfId="0" applyFont="1" applyFill="1" applyBorder="1" applyAlignment="1" applyProtection="1">
      <alignment horizontal="center" vertical="center"/>
    </xf>
    <xf numFmtId="0" fontId="7" fillId="0" borderId="17" xfId="0" applyFont="1" applyBorder="1" applyAlignment="1" applyProtection="1">
      <alignment horizontal="center" vertical="center"/>
    </xf>
    <xf numFmtId="0" fontId="7" fillId="0" borderId="50" xfId="0" applyFont="1" applyFill="1" applyBorder="1" applyAlignment="1" applyProtection="1">
      <alignment horizontal="center"/>
    </xf>
    <xf numFmtId="0" fontId="7" fillId="9" borderId="17" xfId="0" applyFont="1" applyFill="1" applyBorder="1" applyAlignment="1" applyProtection="1">
      <alignment horizontal="center" vertical="center"/>
    </xf>
    <xf numFmtId="0" fontId="6" fillId="0" borderId="0" xfId="0" applyFont="1" applyAlignment="1" applyProtection="1">
      <alignment vertical="center" textRotation="3"/>
      <protection hidden="1"/>
    </xf>
    <xf numFmtId="0" fontId="13" fillId="0" borderId="14" xfId="0" applyFont="1" applyBorder="1" applyAlignment="1" applyProtection="1">
      <alignment horizontal="left" vertical="center"/>
    </xf>
    <xf numFmtId="0" fontId="7" fillId="0" borderId="15"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20" xfId="0" applyFont="1" applyBorder="1" applyAlignment="1" applyProtection="1">
      <alignment horizontal="center" vertical="center" wrapText="1"/>
    </xf>
    <xf numFmtId="0" fontId="55" fillId="0" borderId="111" xfId="0" applyFont="1" applyFill="1" applyBorder="1" applyAlignment="1" applyProtection="1">
      <alignment horizontal="center" vertical="center"/>
    </xf>
    <xf numFmtId="182" fontId="7" fillId="10" borderId="20" xfId="0" applyNumberFormat="1" applyFont="1" applyFill="1" applyBorder="1" applyAlignment="1" applyProtection="1">
      <alignment vertical="center"/>
      <protection locked="0"/>
    </xf>
    <xf numFmtId="0" fontId="55" fillId="0" borderId="101" xfId="0" applyFont="1" applyFill="1" applyBorder="1" applyAlignment="1" applyProtection="1">
      <alignment horizontal="center" vertical="center"/>
    </xf>
    <xf numFmtId="182" fontId="7" fillId="10" borderId="47" xfId="0" applyNumberFormat="1" applyFont="1" applyFill="1" applyBorder="1" applyAlignment="1" applyProtection="1">
      <alignment vertical="center"/>
      <protection locked="0"/>
    </xf>
    <xf numFmtId="0" fontId="7" fillId="0" borderId="44" xfId="0" applyFont="1" applyFill="1" applyBorder="1" applyAlignment="1" applyProtection="1">
      <alignment horizontal="center" vertical="center"/>
    </xf>
    <xf numFmtId="182" fontId="7" fillId="9" borderId="47" xfId="0" applyNumberFormat="1" applyFont="1" applyFill="1" applyBorder="1" applyAlignment="1" applyProtection="1">
      <alignment vertical="center"/>
    </xf>
    <xf numFmtId="0" fontId="55" fillId="0" borderId="46" xfId="0" applyFont="1" applyFill="1" applyBorder="1" applyAlignment="1" applyProtection="1">
      <alignment horizontal="center" vertical="center"/>
    </xf>
    <xf numFmtId="182" fontId="5" fillId="10" borderId="17" xfId="0" applyNumberFormat="1" applyFont="1" applyFill="1" applyBorder="1" applyAlignment="1" applyProtection="1">
      <alignment horizontal="left" vertical="center" wrapText="1"/>
      <protection locked="0"/>
    </xf>
    <xf numFmtId="0" fontId="7" fillId="0" borderId="0" xfId="0" applyFont="1" applyBorder="1" applyAlignment="1">
      <alignment horizontal="centerContinuous" vertical="center"/>
    </xf>
    <xf numFmtId="0" fontId="6" fillId="0" borderId="0" xfId="0" applyFont="1" applyBorder="1" applyAlignment="1" applyProtection="1">
      <alignment horizontal="centerContinuous" vertical="center"/>
      <protection hidden="1"/>
    </xf>
    <xf numFmtId="0" fontId="13" fillId="0" borderId="3" xfId="0" applyFont="1" applyBorder="1" applyAlignment="1" applyProtection="1">
      <alignment horizontal="center" vertical="center"/>
    </xf>
    <xf numFmtId="0" fontId="6" fillId="0" borderId="0" xfId="0" applyFont="1" applyBorder="1" applyAlignment="1" applyProtection="1">
      <alignment vertical="center"/>
      <protection hidden="1"/>
    </xf>
    <xf numFmtId="0" fontId="0" fillId="0" borderId="0" xfId="0" applyBorder="1" applyAlignment="1" applyProtection="1">
      <alignment horizontal="centerContinuous" vertical="center"/>
      <protection hidden="1"/>
    </xf>
    <xf numFmtId="0" fontId="13" fillId="0" borderId="20" xfId="0" applyFont="1" applyBorder="1" applyAlignment="1" applyProtection="1">
      <alignment horizontal="center" vertical="center"/>
    </xf>
    <xf numFmtId="0" fontId="55" fillId="0" borderId="111" xfId="0" applyFont="1" applyFill="1" applyBorder="1" applyAlignment="1" applyProtection="1">
      <alignment horizontal="left" vertical="center"/>
    </xf>
    <xf numFmtId="182" fontId="13" fillId="10" borderId="20" xfId="0" applyNumberFormat="1" applyFont="1" applyFill="1" applyBorder="1" applyAlignment="1" applyProtection="1">
      <alignment vertical="center"/>
      <protection locked="0"/>
    </xf>
    <xf numFmtId="0" fontId="7" fillId="0" borderId="47" xfId="0" applyFont="1" applyBorder="1" applyAlignment="1" applyProtection="1">
      <alignment horizontal="center" vertical="center"/>
    </xf>
    <xf numFmtId="0" fontId="55" fillId="0" borderId="101" xfId="0" applyFont="1" applyFill="1" applyBorder="1" applyAlignment="1" applyProtection="1">
      <alignment horizontal="left" vertical="center"/>
    </xf>
    <xf numFmtId="0" fontId="7" fillId="10" borderId="47" xfId="0" applyFont="1" applyFill="1" applyBorder="1" applyAlignment="1" applyProtection="1">
      <alignment horizontal="center" vertical="center" wrapText="1"/>
      <protection locked="0"/>
    </xf>
    <xf numFmtId="0" fontId="0" fillId="0" borderId="0" xfId="0" applyAlignment="1" applyProtection="1">
      <alignment vertical="center"/>
      <protection hidden="1"/>
    </xf>
    <xf numFmtId="182" fontId="7" fillId="10" borderId="47" xfId="0" applyNumberFormat="1" applyFont="1" applyFill="1" applyBorder="1" applyAlignment="1" applyProtection="1">
      <alignment horizontal="center" vertical="center"/>
      <protection locked="0"/>
    </xf>
    <xf numFmtId="0" fontId="7" fillId="0" borderId="47" xfId="0" applyFont="1" applyBorder="1" applyAlignment="1" applyProtection="1">
      <alignment horizontal="center" vertical="center" wrapText="1"/>
    </xf>
    <xf numFmtId="0" fontId="7" fillId="0" borderId="16" xfId="0" applyFont="1" applyBorder="1" applyAlignment="1" applyProtection="1">
      <alignment horizontal="center" vertical="center"/>
    </xf>
    <xf numFmtId="0" fontId="7" fillId="2" borderId="2" xfId="0" applyFont="1" applyFill="1" applyBorder="1" applyProtection="1"/>
    <xf numFmtId="0" fontId="7" fillId="2" borderId="69" xfId="0" applyFont="1" applyFill="1" applyBorder="1" applyAlignment="1" applyProtection="1">
      <alignment vertical="center" wrapText="1"/>
    </xf>
    <xf numFmtId="0" fontId="7" fillId="2" borderId="58"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182" fontId="7" fillId="2" borderId="58" xfId="0" applyNumberFormat="1" applyFont="1" applyFill="1" applyBorder="1" applyAlignment="1" applyProtection="1">
      <alignment vertical="center"/>
    </xf>
    <xf numFmtId="182" fontId="7" fillId="0" borderId="44" xfId="0" applyNumberFormat="1" applyFont="1" applyFill="1" applyBorder="1" applyAlignment="1" applyProtection="1">
      <alignment horizontal="center" vertical="center"/>
    </xf>
    <xf numFmtId="0" fontId="55" fillId="0" borderId="101" xfId="0" applyFont="1" applyBorder="1" applyAlignment="1" applyProtection="1">
      <alignment horizontal="center" vertical="center"/>
    </xf>
    <xf numFmtId="9" fontId="7" fillId="9" borderId="44" xfId="1" applyFont="1" applyFill="1" applyBorder="1" applyAlignment="1" applyProtection="1">
      <alignment horizontal="right" vertical="center"/>
    </xf>
    <xf numFmtId="186" fontId="7" fillId="9" borderId="51" xfId="0" applyNumberFormat="1" applyFont="1" applyFill="1" applyBorder="1" applyAlignment="1" applyProtection="1">
      <alignment horizontal="right" vertical="center"/>
    </xf>
    <xf numFmtId="182" fontId="7" fillId="9" borderId="44" xfId="0" applyNumberFormat="1" applyFont="1" applyFill="1" applyBorder="1" applyAlignment="1" applyProtection="1">
      <alignment horizontal="right" vertical="center"/>
    </xf>
    <xf numFmtId="0" fontId="7" fillId="0" borderId="58" xfId="0" applyFont="1" applyBorder="1" applyAlignment="1" applyProtection="1">
      <alignment horizontal="center" vertical="center"/>
    </xf>
    <xf numFmtId="0" fontId="55" fillId="0" borderId="113" xfId="0" applyFont="1" applyFill="1" applyBorder="1" applyAlignment="1" applyProtection="1">
      <alignment horizontal="center" vertical="center"/>
    </xf>
    <xf numFmtId="0" fontId="7" fillId="0" borderId="44" xfId="0" applyFont="1" applyBorder="1" applyAlignment="1" applyProtection="1">
      <alignment horizontal="center" vertical="center"/>
    </xf>
    <xf numFmtId="0" fontId="7" fillId="2" borderId="65" xfId="0" applyFont="1" applyFill="1" applyBorder="1" applyAlignment="1" applyProtection="1">
      <alignment vertical="center"/>
    </xf>
    <xf numFmtId="0" fontId="7" fillId="2" borderId="47"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182" fontId="48" fillId="2" borderId="47" xfId="0" applyNumberFormat="1" applyFont="1" applyFill="1" applyBorder="1" applyAlignment="1" applyProtection="1">
      <alignment horizontal="center" vertical="center" wrapText="1"/>
    </xf>
    <xf numFmtId="0" fontId="55" fillId="0" borderId="53" xfId="0" applyFont="1" applyBorder="1" applyAlignment="1" applyProtection="1">
      <alignment horizontal="center" vertical="center"/>
    </xf>
    <xf numFmtId="0" fontId="7" fillId="0" borderId="44" xfId="0" applyFont="1" applyBorder="1" applyAlignment="1" applyProtection="1">
      <alignment horizontal="center" vertical="center" wrapText="1"/>
    </xf>
    <xf numFmtId="187" fontId="7" fillId="0" borderId="44" xfId="0" applyNumberFormat="1" applyFont="1" applyBorder="1" applyAlignment="1" applyProtection="1">
      <alignment horizontal="center" vertical="center"/>
    </xf>
    <xf numFmtId="0" fontId="13" fillId="0" borderId="2" xfId="0" applyFont="1" applyBorder="1" applyAlignment="1" applyProtection="1">
      <alignment vertical="center"/>
    </xf>
    <xf numFmtId="10" fontId="7" fillId="0" borderId="44" xfId="1" applyNumberFormat="1" applyFont="1" applyBorder="1" applyAlignment="1" applyProtection="1">
      <alignment horizontal="center" vertical="center"/>
    </xf>
    <xf numFmtId="10" fontId="7" fillId="0" borderId="58" xfId="1" applyNumberFormat="1" applyFont="1" applyBorder="1" applyAlignment="1" applyProtection="1">
      <alignment horizontal="center" vertical="center"/>
    </xf>
    <xf numFmtId="0" fontId="55" fillId="0" borderId="113" xfId="0" applyFont="1" applyBorder="1" applyAlignment="1" applyProtection="1">
      <alignment horizontal="center" vertical="center"/>
    </xf>
    <xf numFmtId="0" fontId="55" fillId="0" borderId="102" xfId="0" applyFont="1" applyFill="1" applyBorder="1" applyAlignment="1" applyProtection="1">
      <alignment horizontal="center" vertical="center"/>
    </xf>
    <xf numFmtId="188" fontId="7" fillId="0" borderId="58" xfId="1" applyNumberFormat="1" applyFont="1" applyBorder="1" applyAlignment="1" applyProtection="1">
      <alignment horizontal="center" vertical="center"/>
    </xf>
    <xf numFmtId="188" fontId="7" fillId="0" borderId="44" xfId="1" applyNumberFormat="1" applyFont="1" applyBorder="1" applyAlignment="1" applyProtection="1">
      <alignment horizontal="center" vertical="center"/>
    </xf>
    <xf numFmtId="0" fontId="7" fillId="0" borderId="15" xfId="0" applyFont="1" applyBorder="1" applyAlignment="1" applyProtection="1">
      <alignment horizontal="center" vertical="center"/>
    </xf>
    <xf numFmtId="182" fontId="13" fillId="0" borderId="82" xfId="0" applyNumberFormat="1" applyFont="1" applyFill="1" applyBorder="1" applyAlignment="1" applyProtection="1">
      <alignment vertical="center"/>
    </xf>
    <xf numFmtId="0" fontId="7" fillId="0" borderId="31" xfId="0" applyFont="1" applyBorder="1" applyAlignment="1" applyProtection="1">
      <alignment horizontal="center" vertical="center"/>
    </xf>
    <xf numFmtId="0" fontId="55" fillId="0" borderId="103" xfId="0" applyFont="1" applyBorder="1" applyAlignment="1" applyProtection="1">
      <alignment horizontal="center" vertical="center"/>
    </xf>
    <xf numFmtId="182" fontId="7" fillId="0" borderId="118" xfId="0" applyNumberFormat="1" applyFont="1" applyFill="1" applyBorder="1" applyAlignment="1" applyProtection="1">
      <alignment vertical="center"/>
    </xf>
    <xf numFmtId="0" fontId="7" fillId="0" borderId="119" xfId="0" applyFont="1" applyBorder="1" applyAlignment="1" applyProtection="1">
      <alignment horizontal="center" vertical="center"/>
    </xf>
    <xf numFmtId="0" fontId="55" fillId="0" borderId="120" xfId="0" applyFont="1" applyFill="1" applyBorder="1" applyAlignment="1" applyProtection="1">
      <alignment horizontal="center" vertical="center"/>
    </xf>
    <xf numFmtId="182" fontId="5" fillId="10" borderId="119" xfId="0" applyNumberFormat="1" applyFont="1" applyFill="1" applyBorder="1" applyAlignment="1" applyProtection="1">
      <alignment horizontal="left" vertical="center" wrapText="1"/>
      <protection locked="0"/>
    </xf>
    <xf numFmtId="0" fontId="55" fillId="0" borderId="121" xfId="0" applyFont="1" applyBorder="1" applyProtection="1"/>
    <xf numFmtId="182" fontId="7" fillId="9" borderId="122" xfId="0" applyNumberFormat="1" applyFont="1" applyFill="1" applyBorder="1" applyAlignment="1" applyProtection="1">
      <alignment horizontal="right" vertical="center"/>
    </xf>
    <xf numFmtId="0" fontId="9" fillId="0" borderId="0" xfId="0" applyFont="1" applyBorder="1" applyAlignment="1" applyProtection="1">
      <alignment vertical="center"/>
    </xf>
    <xf numFmtId="0" fontId="0" fillId="0" borderId="0" xfId="0" applyBorder="1" applyAlignment="1">
      <alignment vertical="center" wrapText="1"/>
    </xf>
    <xf numFmtId="0" fontId="11" fillId="0" borderId="8" xfId="0" applyFont="1" applyFill="1" applyBorder="1" applyAlignment="1" applyProtection="1">
      <alignment horizontal="center" vertical="center"/>
      <protection hidden="1"/>
    </xf>
    <xf numFmtId="0" fontId="11" fillId="0" borderId="12" xfId="0" applyFont="1" applyFill="1" applyBorder="1" applyAlignment="1" applyProtection="1">
      <alignment horizontal="center" vertical="center"/>
      <protection hidden="1"/>
    </xf>
    <xf numFmtId="182" fontId="7" fillId="0" borderId="20" xfId="0" applyNumberFormat="1" applyFont="1" applyFill="1" applyBorder="1" applyAlignment="1" applyProtection="1">
      <alignment vertical="center"/>
      <protection locked="0"/>
    </xf>
    <xf numFmtId="182" fontId="7" fillId="0" borderId="47" xfId="0" applyNumberFormat="1" applyFont="1" applyFill="1" applyBorder="1" applyAlignment="1" applyProtection="1">
      <alignment vertical="center"/>
      <protection locked="0"/>
    </xf>
    <xf numFmtId="182" fontId="7" fillId="0" borderId="47" xfId="0" applyNumberFormat="1" applyFont="1" applyFill="1" applyBorder="1" applyAlignment="1" applyProtection="1">
      <alignment vertical="center"/>
    </xf>
    <xf numFmtId="182" fontId="5" fillId="0" borderId="17" xfId="0" applyNumberFormat="1" applyFont="1" applyFill="1" applyBorder="1" applyAlignment="1" applyProtection="1">
      <alignment horizontal="left" vertical="center" wrapText="1"/>
      <protection locked="0"/>
    </xf>
    <xf numFmtId="0" fontId="7" fillId="0" borderId="8" xfId="0" applyFont="1" applyFill="1" applyBorder="1" applyProtection="1"/>
    <xf numFmtId="182" fontId="7" fillId="0" borderId="58" xfId="0" applyNumberFormat="1" applyFont="1" applyFill="1" applyBorder="1" applyAlignment="1" applyProtection="1">
      <alignment vertical="center"/>
    </xf>
    <xf numFmtId="9" fontId="7" fillId="0" borderId="44" xfId="1" applyFont="1" applyFill="1" applyBorder="1" applyAlignment="1" applyProtection="1">
      <alignment horizontal="right" vertical="center"/>
    </xf>
    <xf numFmtId="186" fontId="7" fillId="0" borderId="51" xfId="0" applyNumberFormat="1" applyFont="1" applyFill="1" applyBorder="1" applyAlignment="1" applyProtection="1">
      <alignment horizontal="right" vertical="center"/>
    </xf>
    <xf numFmtId="182" fontId="7" fillId="0" borderId="44" xfId="0" applyNumberFormat="1" applyFont="1" applyFill="1" applyBorder="1" applyAlignment="1" applyProtection="1">
      <alignment horizontal="right" vertical="center"/>
    </xf>
    <xf numFmtId="0" fontId="7" fillId="0" borderId="1" xfId="0" applyFont="1" applyFill="1" applyBorder="1" applyProtection="1"/>
    <xf numFmtId="182" fontId="5" fillId="0" borderId="119" xfId="0" applyNumberFormat="1" applyFont="1" applyFill="1" applyBorder="1" applyAlignment="1" applyProtection="1">
      <alignment horizontal="left" vertical="center" wrapText="1"/>
      <protection locked="0"/>
    </xf>
    <xf numFmtId="0" fontId="7" fillId="0" borderId="64" xfId="0" applyFont="1" applyFill="1" applyBorder="1" applyAlignment="1" applyProtection="1">
      <alignment horizontal="center" vertical="center"/>
    </xf>
    <xf numFmtId="0" fontId="7" fillId="0" borderId="48" xfId="0" applyFont="1" applyFill="1" applyBorder="1" applyAlignment="1" applyProtection="1">
      <alignment horizontal="center" vertical="center"/>
    </xf>
    <xf numFmtId="0" fontId="7" fillId="0" borderId="50" xfId="0" applyFont="1" applyFill="1" applyBorder="1" applyAlignment="1" applyProtection="1">
      <alignment horizontal="center" vertical="center"/>
    </xf>
    <xf numFmtId="0" fontId="7" fillId="0" borderId="64" xfId="0" applyFont="1" applyFill="1" applyBorder="1" applyAlignment="1" applyProtection="1">
      <alignment horizontal="left" vertical="center"/>
    </xf>
    <xf numFmtId="0" fontId="7" fillId="0" borderId="48" xfId="0" applyFont="1" applyFill="1" applyBorder="1" applyAlignment="1" applyProtection="1">
      <alignment horizontal="left" vertical="center"/>
    </xf>
    <xf numFmtId="0" fontId="7" fillId="0" borderId="104" xfId="0"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52" xfId="0" applyFont="1" applyFill="1" applyBorder="1" applyAlignment="1" applyProtection="1">
      <alignment horizontal="center" vertical="center"/>
    </xf>
    <xf numFmtId="0" fontId="7" fillId="0" borderId="40" xfId="0" applyFont="1" applyFill="1" applyBorder="1" applyAlignment="1" applyProtection="1">
      <alignment horizontal="center" vertical="center"/>
    </xf>
    <xf numFmtId="0" fontId="7" fillId="0" borderId="123" xfId="0" applyFont="1" applyFill="1" applyBorder="1" applyAlignment="1" applyProtection="1">
      <alignment horizontal="center" vertical="center"/>
    </xf>
    <xf numFmtId="0" fontId="7" fillId="0" borderId="124" xfId="0" applyFont="1" applyFill="1" applyBorder="1" applyProtection="1"/>
    <xf numFmtId="0" fontId="92" fillId="0" borderId="0" xfId="0" applyFont="1" applyFill="1" applyAlignment="1" applyProtection="1">
      <alignment vertical="center"/>
      <protection hidden="1"/>
    </xf>
    <xf numFmtId="0" fontId="13" fillId="0" borderId="12" xfId="0" applyFont="1" applyBorder="1" applyAlignment="1" applyProtection="1">
      <alignment vertical="center" wrapText="1"/>
    </xf>
    <xf numFmtId="182" fontId="13" fillId="5" borderId="20" xfId="0" applyNumberFormat="1" applyFont="1" applyFill="1" applyBorder="1" applyAlignment="1" applyProtection="1">
      <alignment vertical="center"/>
      <protection locked="0"/>
    </xf>
    <xf numFmtId="0" fontId="7" fillId="5" borderId="47" xfId="0" applyFont="1" applyFill="1" applyBorder="1" applyAlignment="1" applyProtection="1">
      <alignment horizontal="center" vertical="center" wrapText="1"/>
      <protection locked="0"/>
    </xf>
    <xf numFmtId="182" fontId="7" fillId="5" borderId="47" xfId="0" applyNumberFormat="1" applyFont="1" applyFill="1" applyBorder="1" applyAlignment="1" applyProtection="1">
      <alignment horizontal="center" vertical="center"/>
      <protection locked="0"/>
    </xf>
    <xf numFmtId="182" fontId="7" fillId="5" borderId="47" xfId="0" applyNumberFormat="1" applyFont="1" applyFill="1" applyBorder="1" applyAlignment="1" applyProtection="1">
      <alignment vertical="center"/>
      <protection locked="0"/>
    </xf>
    <xf numFmtId="182" fontId="7" fillId="5" borderId="58" xfId="0" applyNumberFormat="1" applyFont="1" applyFill="1" applyBorder="1" applyAlignment="1" applyProtection="1">
      <alignment vertical="center"/>
    </xf>
    <xf numFmtId="9" fontId="7" fillId="5" borderId="44" xfId="1" applyFont="1" applyFill="1" applyBorder="1" applyAlignment="1" applyProtection="1">
      <alignment horizontal="right" vertical="center"/>
    </xf>
    <xf numFmtId="186" fontId="7" fillId="5" borderId="51" xfId="0" applyNumberFormat="1" applyFont="1" applyFill="1" applyBorder="1" applyAlignment="1" applyProtection="1">
      <alignment horizontal="right" vertical="center"/>
    </xf>
    <xf numFmtId="182" fontId="7" fillId="5" borderId="44" xfId="0" applyNumberFormat="1" applyFont="1" applyFill="1" applyBorder="1" applyAlignment="1" applyProtection="1">
      <alignment horizontal="right" vertical="center"/>
    </xf>
    <xf numFmtId="182" fontId="48" fillId="5" borderId="58" xfId="0" applyNumberFormat="1" applyFont="1" applyFill="1" applyBorder="1" applyAlignment="1" applyProtection="1">
      <alignment horizontal="center" vertical="center" wrapText="1"/>
    </xf>
    <xf numFmtId="182" fontId="48" fillId="5" borderId="44" xfId="0" applyNumberFormat="1" applyFont="1" applyFill="1" applyBorder="1" applyAlignment="1" applyProtection="1">
      <alignment horizontal="center" vertical="center" wrapText="1"/>
    </xf>
    <xf numFmtId="182" fontId="48" fillId="5" borderId="47" xfId="0" applyNumberFormat="1" applyFont="1" applyFill="1" applyBorder="1" applyAlignment="1" applyProtection="1">
      <alignment horizontal="center" vertical="center" wrapText="1"/>
    </xf>
    <xf numFmtId="182" fontId="5" fillId="5" borderId="17" xfId="0" applyNumberFormat="1" applyFont="1" applyFill="1" applyBorder="1" applyAlignment="1" applyProtection="1">
      <alignment horizontal="left" vertical="center" wrapText="1"/>
      <protection locked="0"/>
    </xf>
    <xf numFmtId="0" fontId="7" fillId="5" borderId="3" xfId="0" applyFont="1" applyFill="1" applyBorder="1" applyProtection="1"/>
    <xf numFmtId="0" fontId="7" fillId="5" borderId="15" xfId="0" applyFont="1" applyFill="1" applyBorder="1" applyProtection="1"/>
    <xf numFmtId="182" fontId="7" fillId="5" borderId="17" xfId="0" applyNumberFormat="1" applyFont="1" applyFill="1" applyBorder="1" applyAlignment="1" applyProtection="1">
      <alignment vertical="center"/>
      <protection locked="0"/>
    </xf>
    <xf numFmtId="182" fontId="7" fillId="5" borderId="122" xfId="0" applyNumberFormat="1" applyFont="1" applyFill="1" applyBorder="1" applyAlignment="1" applyProtection="1">
      <alignment horizontal="right" vertical="center"/>
    </xf>
    <xf numFmtId="0" fontId="56" fillId="2" borderId="0" xfId="0" applyFont="1" applyFill="1" applyAlignment="1" applyProtection="1">
      <alignment vertical="center"/>
      <protection hidden="1"/>
    </xf>
    <xf numFmtId="0" fontId="7" fillId="0" borderId="47" xfId="0" applyFont="1" applyFill="1" applyBorder="1" applyAlignment="1" applyProtection="1">
      <alignment horizontal="center" vertical="center" wrapText="1"/>
      <protection locked="0"/>
    </xf>
    <xf numFmtId="182" fontId="7" fillId="0" borderId="47" xfId="0" applyNumberFormat="1" applyFont="1" applyFill="1" applyBorder="1" applyAlignment="1" applyProtection="1">
      <alignment horizontal="center" vertical="center"/>
      <protection locked="0"/>
    </xf>
    <xf numFmtId="0" fontId="7" fillId="0" borderId="111" xfId="0" applyFont="1" applyFill="1" applyBorder="1" applyAlignment="1" applyProtection="1">
      <alignment horizontal="center" vertical="center"/>
    </xf>
    <xf numFmtId="0" fontId="7" fillId="0" borderId="101" xfId="0" applyFont="1" applyFill="1" applyBorder="1" applyAlignment="1" applyProtection="1">
      <alignment horizontal="center" vertical="center"/>
    </xf>
    <xf numFmtId="0" fontId="5" fillId="0" borderId="44"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xf>
    <xf numFmtId="0" fontId="7" fillId="0" borderId="101" xfId="0" applyFont="1" applyFill="1" applyBorder="1" applyAlignment="1" applyProtection="1">
      <alignment horizontal="left" vertical="center"/>
    </xf>
    <xf numFmtId="0" fontId="7" fillId="0" borderId="113" xfId="0" applyFont="1" applyFill="1" applyBorder="1" applyAlignment="1" applyProtection="1">
      <alignment horizontal="center" vertical="center"/>
    </xf>
    <xf numFmtId="182" fontId="5" fillId="0" borderId="58" xfId="0" applyNumberFormat="1" applyFont="1" applyFill="1" applyBorder="1" applyAlignment="1" applyProtection="1">
      <alignment horizontal="center" vertical="center" wrapText="1"/>
    </xf>
    <xf numFmtId="182" fontId="5" fillId="0" borderId="44" xfId="0" applyNumberFormat="1" applyFont="1" applyFill="1" applyBorder="1" applyAlignment="1" applyProtection="1">
      <alignment horizontal="center" vertical="center" wrapText="1"/>
    </xf>
    <xf numFmtId="0" fontId="7" fillId="0" borderId="117" xfId="0" applyFont="1" applyFill="1" applyBorder="1" applyAlignment="1" applyProtection="1">
      <alignment horizontal="center" vertical="center"/>
    </xf>
    <xf numFmtId="182" fontId="5" fillId="0" borderId="47" xfId="0" applyNumberFormat="1"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xf>
    <xf numFmtId="0" fontId="7" fillId="0" borderId="102" xfId="0" applyFont="1" applyFill="1" applyBorder="1" applyAlignment="1" applyProtection="1">
      <alignment horizontal="center" vertical="center"/>
    </xf>
    <xf numFmtId="0" fontId="7" fillId="0" borderId="103" xfId="0" applyFont="1" applyFill="1" applyBorder="1" applyAlignment="1" applyProtection="1">
      <alignment horizontal="center" vertical="center"/>
    </xf>
    <xf numFmtId="0" fontId="7" fillId="0" borderId="120" xfId="0" applyFont="1" applyFill="1" applyBorder="1" applyAlignment="1" applyProtection="1">
      <alignment horizontal="center" vertical="center"/>
    </xf>
    <xf numFmtId="0" fontId="7" fillId="5" borderId="111" xfId="0" applyFont="1" applyFill="1" applyBorder="1" applyAlignment="1" applyProtection="1">
      <alignment horizontal="left" vertical="center"/>
    </xf>
    <xf numFmtId="0" fontId="7" fillId="5" borderId="53" xfId="0" applyFont="1" applyFill="1" applyBorder="1" applyAlignment="1" applyProtection="1">
      <alignment horizontal="center" vertical="center"/>
    </xf>
    <xf numFmtId="0" fontId="7" fillId="5" borderId="101" xfId="0" applyFont="1" applyFill="1" applyBorder="1" applyAlignment="1" applyProtection="1">
      <alignment horizontal="left" vertical="center"/>
    </xf>
    <xf numFmtId="0" fontId="7" fillId="5" borderId="113" xfId="0" applyFont="1" applyFill="1" applyBorder="1" applyAlignment="1" applyProtection="1">
      <alignment horizontal="center" vertical="center"/>
    </xf>
    <xf numFmtId="0" fontId="7" fillId="5" borderId="101" xfId="0" applyFont="1" applyFill="1" applyBorder="1" applyAlignment="1" applyProtection="1">
      <alignment horizontal="center" vertical="center"/>
    </xf>
    <xf numFmtId="182" fontId="5" fillId="5" borderId="58" xfId="0" applyNumberFormat="1" applyFont="1" applyFill="1" applyBorder="1" applyAlignment="1" applyProtection="1">
      <alignment horizontal="center" vertical="center" wrapText="1"/>
    </xf>
    <xf numFmtId="182" fontId="5" fillId="5" borderId="44" xfId="0" applyNumberFormat="1" applyFont="1" applyFill="1" applyBorder="1" applyAlignment="1" applyProtection="1">
      <alignment horizontal="center" vertical="center" wrapText="1"/>
    </xf>
    <xf numFmtId="0" fontId="7" fillId="5" borderId="117" xfId="0" applyFont="1" applyFill="1" applyBorder="1" applyAlignment="1" applyProtection="1">
      <alignment horizontal="center" vertical="center"/>
    </xf>
    <xf numFmtId="182" fontId="5" fillId="5" borderId="47" xfId="0" applyNumberFormat="1" applyFont="1" applyFill="1" applyBorder="1" applyAlignment="1" applyProtection="1">
      <alignment horizontal="center" vertical="center" wrapText="1"/>
    </xf>
    <xf numFmtId="0" fontId="7" fillId="5" borderId="46" xfId="0" applyFont="1" applyFill="1" applyBorder="1" applyAlignment="1" applyProtection="1">
      <alignment horizontal="center" vertical="center"/>
    </xf>
    <xf numFmtId="0" fontId="7" fillId="5" borderId="8" xfId="0" applyFont="1" applyFill="1" applyBorder="1" applyProtection="1"/>
    <xf numFmtId="0" fontId="7" fillId="5" borderId="102" xfId="0" applyFont="1" applyFill="1" applyBorder="1" applyAlignment="1" applyProtection="1">
      <alignment horizontal="center" vertical="center"/>
    </xf>
    <xf numFmtId="0" fontId="7" fillId="5" borderId="103" xfId="0" applyFont="1" applyFill="1" applyBorder="1" applyAlignment="1" applyProtection="1">
      <alignment horizontal="center" vertical="center"/>
    </xf>
    <xf numFmtId="182" fontId="7" fillId="5" borderId="118" xfId="0" applyNumberFormat="1" applyFont="1" applyFill="1" applyBorder="1" applyAlignment="1" applyProtection="1">
      <alignment vertical="center"/>
    </xf>
    <xf numFmtId="0" fontId="7" fillId="5" borderId="120" xfId="0" applyFont="1" applyFill="1" applyBorder="1" applyAlignment="1" applyProtection="1">
      <alignment horizontal="center" vertical="center"/>
    </xf>
    <xf numFmtId="182" fontId="5" fillId="5" borderId="119" xfId="0" applyNumberFormat="1" applyFont="1" applyFill="1" applyBorder="1" applyAlignment="1" applyProtection="1">
      <alignment horizontal="left" vertical="center" wrapText="1"/>
      <protection locked="0"/>
    </xf>
    <xf numFmtId="0" fontId="7" fillId="5" borderId="121" xfId="0" applyFont="1" applyFill="1" applyBorder="1" applyProtection="1"/>
    <xf numFmtId="0" fontId="66" fillId="2" borderId="0" xfId="0" applyFont="1" applyFill="1" applyAlignment="1" applyProtection="1">
      <alignment vertical="center"/>
      <protection hidden="1"/>
    </xf>
    <xf numFmtId="0" fontId="7" fillId="2" borderId="12" xfId="0" applyFont="1" applyFill="1" applyBorder="1" applyAlignment="1" applyProtection="1">
      <alignment vertical="center"/>
      <protection hidden="1"/>
    </xf>
    <xf numFmtId="0" fontId="7" fillId="2" borderId="19" xfId="0" applyFont="1" applyFill="1" applyBorder="1" applyAlignment="1" applyProtection="1">
      <alignment horizontal="center" vertical="center"/>
      <protection hidden="1"/>
    </xf>
    <xf numFmtId="0" fontId="7" fillId="2" borderId="19" xfId="7" applyFont="1" applyFill="1" applyBorder="1" applyAlignment="1" applyProtection="1">
      <alignment vertical="center"/>
      <protection hidden="1"/>
    </xf>
    <xf numFmtId="0" fontId="11" fillId="2" borderId="39" xfId="7" applyFont="1" applyFill="1" applyBorder="1" applyAlignment="1" applyProtection="1">
      <alignment horizontal="center" vertical="center"/>
      <protection hidden="1"/>
    </xf>
    <xf numFmtId="38" fontId="7" fillId="2" borderId="20" xfId="2" applyFont="1" applyFill="1" applyBorder="1" applyAlignment="1" applyProtection="1">
      <alignment vertical="center"/>
      <protection hidden="1"/>
    </xf>
    <xf numFmtId="0" fontId="7" fillId="2" borderId="20" xfId="7" applyFont="1" applyFill="1" applyBorder="1" applyAlignment="1" applyProtection="1">
      <alignment vertical="center"/>
      <protection hidden="1"/>
    </xf>
    <xf numFmtId="3" fontId="7" fillId="0" borderId="21" xfId="0" applyNumberFormat="1" applyFont="1" applyFill="1" applyBorder="1" applyAlignment="1" applyProtection="1">
      <alignment vertical="center"/>
      <protection hidden="1"/>
    </xf>
    <xf numFmtId="0" fontId="98" fillId="0" borderId="4" xfId="0" applyFont="1" applyFill="1" applyBorder="1" applyAlignment="1" applyProtection="1">
      <alignment horizontal="center" vertical="center"/>
      <protection hidden="1"/>
    </xf>
    <xf numFmtId="3" fontId="7" fillId="0" borderId="41" xfId="0" applyNumberFormat="1" applyFont="1" applyFill="1" applyBorder="1" applyAlignment="1" applyProtection="1">
      <alignment vertical="center"/>
      <protection hidden="1"/>
    </xf>
    <xf numFmtId="57" fontId="93" fillId="0" borderId="6" xfId="0" applyNumberFormat="1" applyFont="1" applyFill="1" applyBorder="1" applyAlignment="1">
      <alignment horizontal="center" vertical="center"/>
    </xf>
    <xf numFmtId="57" fontId="93" fillId="0" borderId="98" xfId="0" applyNumberFormat="1" applyFont="1" applyFill="1" applyBorder="1" applyAlignment="1">
      <alignment horizontal="center" vertical="center"/>
    </xf>
    <xf numFmtId="58" fontId="105" fillId="0" borderId="0" xfId="0" applyNumberFormat="1" applyFont="1" applyFill="1" applyAlignment="1">
      <alignment horizontal="left" vertical="center"/>
    </xf>
    <xf numFmtId="0" fontId="105" fillId="0" borderId="13" xfId="0" applyFont="1" applyFill="1" applyBorder="1" applyAlignment="1">
      <alignment horizontal="center" vertical="center"/>
    </xf>
    <xf numFmtId="38" fontId="13" fillId="0" borderId="60" xfId="2" applyFont="1" applyFill="1" applyBorder="1" applyAlignment="1" applyProtection="1">
      <alignment horizontal="right" vertical="center"/>
      <protection hidden="1"/>
    </xf>
    <xf numFmtId="0" fontId="7" fillId="2" borderId="13" xfId="0" applyFont="1" applyFill="1" applyBorder="1" applyAlignment="1" applyProtection="1">
      <alignment vertical="center"/>
      <protection hidden="1"/>
    </xf>
    <xf numFmtId="38" fontId="7" fillId="5" borderId="24" xfId="2" applyFont="1" applyFill="1" applyBorder="1" applyAlignment="1" applyProtection="1">
      <alignment vertical="center"/>
      <protection hidden="1"/>
    </xf>
    <xf numFmtId="38" fontId="12" fillId="0" borderId="78" xfId="2" applyFont="1" applyFill="1" applyBorder="1" applyAlignment="1" applyProtection="1">
      <alignment horizontal="right" vertical="center"/>
      <protection hidden="1"/>
    </xf>
    <xf numFmtId="49" fontId="7" fillId="0" borderId="9" xfId="0" applyNumberFormat="1" applyFont="1" applyFill="1" applyBorder="1" applyAlignment="1" applyProtection="1">
      <alignment horizontal="center" vertical="center"/>
      <protection hidden="1"/>
    </xf>
    <xf numFmtId="0" fontId="7" fillId="0" borderId="13" xfId="0" applyFont="1" applyBorder="1" applyAlignment="1" applyProtection="1">
      <alignment vertical="center"/>
      <protection hidden="1"/>
    </xf>
    <xf numFmtId="182" fontId="7" fillId="0" borderId="17" xfId="0" applyNumberFormat="1" applyFont="1" applyFill="1" applyBorder="1" applyAlignment="1" applyProtection="1">
      <alignment vertical="center"/>
      <protection locked="0"/>
    </xf>
    <xf numFmtId="0" fontId="7" fillId="0" borderId="3" xfId="0" applyFont="1" applyFill="1" applyBorder="1" applyAlignment="1" applyProtection="1">
      <alignment horizontal="center" vertical="center" wrapText="1"/>
      <protection locked="0"/>
    </xf>
    <xf numFmtId="38" fontId="13" fillId="0" borderId="3" xfId="0" applyNumberFormat="1" applyFont="1" applyFill="1" applyBorder="1" applyAlignment="1" applyProtection="1">
      <alignment horizontal="center" vertical="center"/>
      <protection hidden="1"/>
    </xf>
    <xf numFmtId="0" fontId="7" fillId="2" borderId="71" xfId="0" applyFont="1" applyFill="1" applyBorder="1" applyAlignment="1" applyProtection="1">
      <alignment horizontal="right" vertical="center" wrapText="1"/>
      <protection hidden="1"/>
    </xf>
    <xf numFmtId="0" fontId="5" fillId="2" borderId="44" xfId="0" applyFont="1" applyFill="1" applyBorder="1" applyAlignment="1" applyProtection="1">
      <alignment vertical="center" wrapText="1"/>
      <protection hidden="1"/>
    </xf>
    <xf numFmtId="38" fontId="7" fillId="2" borderId="63" xfId="0" applyNumberFormat="1" applyFont="1" applyFill="1" applyBorder="1" applyAlignment="1" applyProtection="1">
      <alignment vertical="center" wrapText="1"/>
      <protection hidden="1"/>
    </xf>
    <xf numFmtId="38" fontId="7" fillId="2" borderId="44" xfId="2" applyFont="1" applyFill="1" applyBorder="1" applyAlignment="1" applyProtection="1">
      <alignment vertical="center"/>
      <protection locked="0"/>
    </xf>
    <xf numFmtId="38" fontId="7" fillId="2" borderId="74" xfId="2" applyFont="1" applyFill="1" applyBorder="1" applyAlignment="1" applyProtection="1">
      <alignment vertical="center"/>
      <protection hidden="1"/>
    </xf>
    <xf numFmtId="49" fontId="7" fillId="2" borderId="1" xfId="0" applyNumberFormat="1" applyFont="1" applyFill="1" applyBorder="1" applyAlignment="1" applyProtection="1">
      <alignment horizontal="center" vertical="center"/>
      <protection hidden="1"/>
    </xf>
    <xf numFmtId="49" fontId="7" fillId="2" borderId="1" xfId="0" applyNumberFormat="1" applyFont="1" applyFill="1" applyBorder="1" applyAlignment="1" applyProtection="1">
      <alignment vertical="center"/>
      <protection hidden="1"/>
    </xf>
    <xf numFmtId="0" fontId="31" fillId="2" borderId="16" xfId="0" applyFont="1" applyFill="1" applyBorder="1" applyAlignment="1">
      <alignment vertical="center"/>
    </xf>
    <xf numFmtId="0" fontId="11" fillId="2" borderId="39" xfId="0" applyFont="1" applyFill="1" applyBorder="1" applyAlignment="1" applyProtection="1">
      <alignment horizontal="center" vertical="center"/>
      <protection hidden="1"/>
    </xf>
    <xf numFmtId="38" fontId="7" fillId="2" borderId="20" xfId="2" applyFont="1" applyFill="1" applyBorder="1" applyAlignment="1" applyProtection="1">
      <alignment vertical="center"/>
      <protection locked="0"/>
    </xf>
    <xf numFmtId="0" fontId="7" fillId="2" borderId="0" xfId="0" applyFont="1" applyFill="1" applyBorder="1" applyAlignment="1" applyProtection="1">
      <alignment horizontal="center" vertical="center"/>
      <protection hidden="1"/>
    </xf>
    <xf numFmtId="0" fontId="11" fillId="2" borderId="53" xfId="0" applyFont="1" applyFill="1" applyBorder="1" applyAlignment="1" applyProtection="1">
      <alignment horizontal="center" vertical="center"/>
      <protection hidden="1"/>
    </xf>
    <xf numFmtId="0" fontId="31" fillId="2" borderId="31" xfId="0" applyFont="1" applyFill="1" applyBorder="1" applyAlignment="1">
      <alignment vertical="center"/>
    </xf>
    <xf numFmtId="0" fontId="11" fillId="2" borderId="40" xfId="0" applyFont="1" applyFill="1" applyBorder="1" applyAlignment="1" applyProtection="1">
      <alignment horizontal="center" vertical="center"/>
      <protection hidden="1"/>
    </xf>
    <xf numFmtId="38" fontId="7" fillId="2" borderId="31" xfId="2" applyFont="1" applyFill="1" applyBorder="1" applyAlignment="1" applyProtection="1">
      <alignment vertical="center"/>
      <protection locked="0"/>
    </xf>
    <xf numFmtId="0" fontId="11" fillId="2" borderId="103" xfId="0" applyFont="1" applyFill="1" applyBorder="1" applyAlignment="1" applyProtection="1">
      <alignment horizontal="center" vertical="center"/>
      <protection hidden="1"/>
    </xf>
    <xf numFmtId="0" fontId="31" fillId="0" borderId="9" xfId="0" applyFont="1" applyFill="1" applyBorder="1" applyAlignment="1">
      <alignment vertical="center"/>
    </xf>
    <xf numFmtId="0" fontId="7" fillId="0" borderId="3" xfId="0" applyFont="1" applyFill="1" applyBorder="1" applyAlignment="1" applyProtection="1">
      <alignment horizontal="left" vertical="center"/>
      <protection locked="0"/>
    </xf>
    <xf numFmtId="185" fontId="5" fillId="0" borderId="14" xfId="0" applyNumberFormat="1" applyFont="1" applyFill="1" applyBorder="1" applyAlignment="1" applyProtection="1">
      <alignment horizontal="right" vertical="center"/>
      <protection hidden="1"/>
    </xf>
    <xf numFmtId="0" fontId="5" fillId="0" borderId="15" xfId="0" applyFont="1" applyBorder="1" applyAlignment="1" applyProtection="1">
      <alignment vertical="center" wrapText="1"/>
      <protection hidden="1"/>
    </xf>
    <xf numFmtId="0" fontId="5" fillId="0" borderId="11" xfId="0" applyFont="1" applyBorder="1" applyAlignment="1" applyProtection="1">
      <alignment vertical="center" wrapText="1"/>
      <protection hidden="1"/>
    </xf>
    <xf numFmtId="38" fontId="7" fillId="0" borderId="81" xfId="2" applyFont="1" applyFill="1" applyBorder="1" applyAlignment="1" applyProtection="1">
      <alignment vertical="center"/>
      <protection locked="0"/>
    </xf>
    <xf numFmtId="185" fontId="5" fillId="0" borderId="9" xfId="0" applyNumberFormat="1" applyFont="1" applyFill="1" applyBorder="1" applyAlignment="1" applyProtection="1">
      <alignment horizontal="right" vertical="center"/>
      <protection hidden="1"/>
    </xf>
    <xf numFmtId="0" fontId="5" fillId="0" borderId="13" xfId="0" applyFont="1" applyBorder="1" applyAlignment="1" applyProtection="1">
      <alignment vertical="center" wrapText="1"/>
      <protection hidden="1"/>
    </xf>
    <xf numFmtId="0" fontId="5" fillId="0" borderId="43" xfId="0" applyFont="1" applyBorder="1" applyAlignment="1" applyProtection="1">
      <alignment horizontal="right" vertical="center" wrapText="1"/>
      <protection hidden="1"/>
    </xf>
    <xf numFmtId="38" fontId="7" fillId="0" borderId="62" xfId="2" applyFont="1" applyFill="1" applyBorder="1" applyAlignment="1" applyProtection="1">
      <alignment vertical="center" wrapText="1"/>
      <protection locked="0"/>
    </xf>
    <xf numFmtId="38" fontId="7" fillId="0" borderId="17" xfId="3" applyFont="1" applyFill="1" applyBorder="1" applyAlignment="1" applyProtection="1">
      <alignment horizontal="right" vertical="center"/>
      <protection locked="0"/>
    </xf>
    <xf numFmtId="38" fontId="7" fillId="5" borderId="20" xfId="3" applyFont="1" applyFill="1" applyBorder="1" applyAlignment="1" applyProtection="1">
      <alignment horizontal="right" vertical="center"/>
      <protection locked="0"/>
    </xf>
    <xf numFmtId="0" fontId="0" fillId="0" borderId="6"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38" fontId="7" fillId="5" borderId="3" xfId="3" applyFont="1" applyFill="1" applyBorder="1" applyAlignment="1" applyProtection="1">
      <alignment vertical="center"/>
      <protection locked="0"/>
    </xf>
    <xf numFmtId="38" fontId="7" fillId="0" borderId="3" xfId="3" applyFont="1" applyFill="1" applyBorder="1" applyAlignment="1" applyProtection="1">
      <alignment vertical="center"/>
      <protection locked="0"/>
    </xf>
    <xf numFmtId="38" fontId="5" fillId="0" borderId="83" xfId="3" applyFont="1" applyFill="1" applyBorder="1" applyAlignment="1" applyProtection="1">
      <alignment vertical="center"/>
    </xf>
    <xf numFmtId="0" fontId="7" fillId="2" borderId="8" xfId="0" applyFont="1" applyFill="1" applyBorder="1" applyAlignment="1" applyProtection="1">
      <alignment horizontal="centerContinuous" vertical="center"/>
      <protection hidden="1"/>
    </xf>
    <xf numFmtId="0" fontId="7" fillId="0" borderId="13" xfId="0" applyFont="1" applyFill="1" applyBorder="1" applyAlignment="1" applyProtection="1">
      <alignment horizontal="right" vertical="center"/>
      <protection hidden="1"/>
    </xf>
    <xf numFmtId="0" fontId="5" fillId="0" borderId="1" xfId="11" applyFont="1" applyFill="1" applyBorder="1" applyAlignment="1" applyProtection="1">
      <alignment horizontal="left" vertical="center"/>
      <protection hidden="1"/>
    </xf>
    <xf numFmtId="0" fontId="5" fillId="0" borderId="13" xfId="11" applyFont="1" applyFill="1" applyBorder="1" applyAlignment="1" applyProtection="1">
      <alignment horizontal="left" vertical="center"/>
      <protection hidden="1"/>
    </xf>
    <xf numFmtId="0" fontId="5" fillId="5" borderId="1" xfId="11" applyFont="1" applyFill="1" applyBorder="1" applyAlignment="1" applyProtection="1">
      <alignment horizontal="left" vertical="center"/>
      <protection hidden="1"/>
    </xf>
    <xf numFmtId="0" fontId="7" fillId="0" borderId="1" xfId="0" applyFont="1" applyFill="1" applyBorder="1" applyAlignment="1" applyProtection="1">
      <alignment horizontal="left" vertical="center"/>
      <protection hidden="1"/>
    </xf>
    <xf numFmtId="0" fontId="5" fillId="0" borderId="1" xfId="0" applyFont="1" applyFill="1" applyBorder="1" applyAlignment="1" applyProtection="1">
      <alignment horizontal="center" vertical="center" wrapText="1"/>
      <protection hidden="1"/>
    </xf>
    <xf numFmtId="0" fontId="5" fillId="0" borderId="13"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left" vertical="center"/>
      <protection hidden="1"/>
    </xf>
    <xf numFmtId="0" fontId="5" fillId="0" borderId="14" xfId="11" applyFont="1" applyBorder="1" applyAlignment="1" applyProtection="1">
      <alignment horizontal="left" vertical="center"/>
      <protection hidden="1"/>
    </xf>
    <xf numFmtId="0" fontId="5" fillId="0" borderId="125" xfId="11" applyFont="1" applyBorder="1" applyAlignment="1" applyProtection="1">
      <alignment horizontal="left" vertical="center"/>
      <protection hidden="1"/>
    </xf>
    <xf numFmtId="0" fontId="5" fillId="0" borderId="107" xfId="0" applyFont="1" applyFill="1" applyBorder="1" applyAlignment="1" applyProtection="1">
      <alignment vertical="center"/>
      <protection hidden="1"/>
    </xf>
    <xf numFmtId="0" fontId="48" fillId="0" borderId="2" xfId="0" applyFont="1" applyFill="1" applyBorder="1" applyAlignment="1" applyProtection="1">
      <alignment vertical="center"/>
      <protection hidden="1"/>
    </xf>
    <xf numFmtId="0" fontId="48" fillId="0" borderId="52" xfId="0" applyFont="1" applyFill="1" applyBorder="1" applyAlignment="1" applyProtection="1">
      <alignment vertical="center"/>
      <protection hidden="1"/>
    </xf>
    <xf numFmtId="0" fontId="5" fillId="0" borderId="108" xfId="0" applyFont="1" applyFill="1" applyBorder="1" applyAlignment="1" applyProtection="1">
      <alignment vertical="center"/>
      <protection hidden="1"/>
    </xf>
    <xf numFmtId="0" fontId="48" fillId="0" borderId="52" xfId="11" applyFont="1" applyBorder="1" applyAlignment="1" applyProtection="1">
      <alignment horizontal="left" vertical="center"/>
      <protection hidden="1"/>
    </xf>
    <xf numFmtId="0" fontId="5" fillId="0" borderId="107" xfId="11" applyFont="1" applyBorder="1" applyAlignment="1" applyProtection="1">
      <alignment horizontal="left" vertical="center"/>
      <protection hidden="1"/>
    </xf>
    <xf numFmtId="0" fontId="48" fillId="0" borderId="65" xfId="0" applyFont="1" applyFill="1" applyBorder="1" applyAlignment="1" applyProtection="1">
      <alignment vertical="center"/>
      <protection hidden="1"/>
    </xf>
    <xf numFmtId="0" fontId="5" fillId="0" borderId="126" xfId="0" applyFont="1" applyFill="1" applyBorder="1" applyAlignment="1" applyProtection="1">
      <alignment vertical="center"/>
      <protection hidden="1"/>
    </xf>
    <xf numFmtId="0" fontId="11" fillId="0" borderId="67" xfId="0" applyFont="1" applyFill="1" applyBorder="1" applyAlignment="1" applyProtection="1">
      <alignment horizontal="center" vertical="center"/>
    </xf>
    <xf numFmtId="38" fontId="7" fillId="0" borderId="87" xfId="3" applyFont="1" applyFill="1" applyBorder="1" applyAlignment="1" applyProtection="1">
      <alignment vertical="center"/>
    </xf>
    <xf numFmtId="0" fontId="5" fillId="0" borderId="2" xfId="11" applyFont="1" applyFill="1" applyBorder="1" applyAlignment="1" applyProtection="1">
      <alignment horizontal="left" vertical="center"/>
      <protection hidden="1"/>
    </xf>
    <xf numFmtId="0" fontId="5" fillId="0" borderId="64" xfId="11" applyFont="1" applyBorder="1" applyAlignment="1" applyProtection="1">
      <alignment horizontal="left" vertical="center"/>
      <protection hidden="1"/>
    </xf>
    <xf numFmtId="0" fontId="5" fillId="0" borderId="52" xfId="11" applyFont="1" applyBorder="1" applyAlignment="1" applyProtection="1">
      <alignment horizontal="left" vertical="center"/>
      <protection hidden="1"/>
    </xf>
    <xf numFmtId="0" fontId="11" fillId="5" borderId="64" xfId="0" applyFont="1" applyFill="1" applyBorder="1" applyAlignment="1" applyProtection="1">
      <alignment horizontal="center" vertical="center"/>
    </xf>
    <xf numFmtId="38" fontId="7" fillId="5" borderId="86" xfId="3" applyFont="1" applyFill="1" applyBorder="1" applyAlignment="1" applyProtection="1">
      <alignment vertical="center"/>
    </xf>
    <xf numFmtId="0" fontId="11" fillId="5" borderId="48" xfId="0" applyFont="1" applyFill="1" applyBorder="1" applyAlignment="1" applyProtection="1">
      <alignment horizontal="center" vertical="center"/>
    </xf>
    <xf numFmtId="38" fontId="7" fillId="5" borderId="51" xfId="3" applyFont="1" applyFill="1" applyBorder="1" applyAlignment="1" applyProtection="1">
      <alignment vertical="center"/>
    </xf>
    <xf numFmtId="179" fontId="7" fillId="5" borderId="51" xfId="3" applyNumberFormat="1" applyFont="1" applyFill="1" applyBorder="1" applyAlignment="1" applyProtection="1">
      <alignment vertical="center"/>
    </xf>
    <xf numFmtId="0" fontId="11" fillId="5" borderId="67" xfId="0" applyFont="1" applyFill="1" applyBorder="1" applyAlignment="1" applyProtection="1">
      <alignment horizontal="center" vertical="center"/>
    </xf>
    <xf numFmtId="38" fontId="7" fillId="5" borderId="87" xfId="3" applyFont="1" applyFill="1" applyBorder="1" applyAlignment="1" applyProtection="1">
      <alignment vertical="center"/>
    </xf>
    <xf numFmtId="0" fontId="5" fillId="0" borderId="1" xfId="0" applyFont="1" applyFill="1" applyBorder="1" applyAlignment="1" applyProtection="1">
      <alignment vertical="center"/>
      <protection hidden="1"/>
    </xf>
    <xf numFmtId="0" fontId="11" fillId="0" borderId="1" xfId="0" applyFont="1" applyFill="1" applyBorder="1" applyAlignment="1" applyProtection="1">
      <alignment horizontal="center" vertical="center"/>
      <protection hidden="1"/>
    </xf>
    <xf numFmtId="0" fontId="5" fillId="0" borderId="1" xfId="0" applyFont="1" applyFill="1" applyBorder="1" applyAlignment="1" applyProtection="1">
      <alignment vertical="center" wrapText="1"/>
      <protection locked="0"/>
    </xf>
    <xf numFmtId="0" fontId="5" fillId="0" borderId="126" xfId="11" applyFont="1" applyFill="1" applyBorder="1" applyAlignment="1" applyProtection="1">
      <alignment horizontal="left" vertical="center"/>
      <protection hidden="1"/>
    </xf>
    <xf numFmtId="0" fontId="5" fillId="5" borderId="126" xfId="11" applyFont="1" applyFill="1" applyBorder="1" applyAlignment="1" applyProtection="1">
      <alignment horizontal="left" vertical="center"/>
      <protection hidden="1"/>
    </xf>
    <xf numFmtId="0" fontId="7" fillId="2" borderId="8" xfId="0" applyFont="1" applyFill="1" applyBorder="1" applyAlignment="1" applyProtection="1">
      <alignment horizontal="left" vertical="center"/>
      <protection hidden="1"/>
    </xf>
    <xf numFmtId="0" fontId="7" fillId="0" borderId="1" xfId="0" applyFont="1" applyFill="1" applyBorder="1" applyAlignment="1" applyProtection="1">
      <alignment horizontal="centerContinuous" vertical="center"/>
      <protection hidden="1"/>
    </xf>
    <xf numFmtId="0" fontId="11" fillId="0" borderId="0" xfId="0" applyFont="1" applyFill="1" applyBorder="1" applyAlignment="1" applyProtection="1">
      <alignment horizontal="centerContinuous" vertical="center" wrapText="1"/>
      <protection locked="0"/>
    </xf>
    <xf numFmtId="0" fontId="7" fillId="0" borderId="8" xfId="0" applyFont="1" applyFill="1" applyBorder="1" applyAlignment="1" applyProtection="1">
      <alignment horizontal="left" vertical="center"/>
      <protection locked="0"/>
    </xf>
    <xf numFmtId="0" fontId="6" fillId="0" borderId="21" xfId="0" applyFont="1" applyFill="1" applyBorder="1" applyAlignment="1" applyProtection="1">
      <alignment horizontal="right" vertical="center"/>
      <protection hidden="1"/>
    </xf>
    <xf numFmtId="0" fontId="98" fillId="0" borderId="139" xfId="0" applyFont="1" applyFill="1" applyBorder="1" applyAlignment="1" applyProtection="1">
      <alignment horizontal="center" vertical="center"/>
      <protection hidden="1"/>
    </xf>
    <xf numFmtId="0" fontId="7" fillId="0" borderId="21" xfId="0" applyFont="1" applyFill="1" applyBorder="1" applyAlignment="1" applyProtection="1">
      <alignment horizontal="left" vertical="center"/>
      <protection locked="0"/>
    </xf>
    <xf numFmtId="0" fontId="106" fillId="0" borderId="2" xfId="8" applyFont="1" applyBorder="1" applyAlignment="1" applyProtection="1">
      <alignment vertical="center"/>
      <protection hidden="1"/>
    </xf>
    <xf numFmtId="0" fontId="6" fillId="0" borderId="1" xfId="0" applyFont="1" applyFill="1" applyBorder="1" applyAlignment="1" applyProtection="1">
      <alignment vertical="center"/>
      <protection hidden="1"/>
    </xf>
    <xf numFmtId="0" fontId="98" fillId="0" borderId="10" xfId="0" applyFont="1" applyFill="1" applyBorder="1" applyAlignment="1" applyProtection="1">
      <alignment horizontal="center" vertical="center"/>
      <protection hidden="1"/>
    </xf>
    <xf numFmtId="0" fontId="7" fillId="0" borderId="6" xfId="0" applyFont="1" applyFill="1" applyBorder="1" applyAlignment="1" applyProtection="1">
      <alignment horizontal="left" vertical="center"/>
      <protection locked="0"/>
    </xf>
    <xf numFmtId="0" fontId="6" fillId="0" borderId="3" xfId="0" applyFont="1" applyBorder="1" applyAlignment="1" applyProtection="1">
      <alignment vertical="center"/>
      <protection hidden="1"/>
    </xf>
    <xf numFmtId="38" fontId="7" fillId="0" borderId="17" xfId="3" applyFont="1" applyFill="1" applyBorder="1" applyAlignment="1" applyProtection="1">
      <alignment vertical="center"/>
      <protection locked="0"/>
    </xf>
    <xf numFmtId="0" fontId="0" fillId="0" borderId="0" xfId="0" applyFont="1" applyFill="1" applyBorder="1" applyAlignment="1" applyProtection="1">
      <alignment vertical="center"/>
      <protection hidden="1"/>
    </xf>
    <xf numFmtId="0" fontId="0" fillId="0" borderId="0" xfId="0" applyFont="1" applyFill="1" applyAlignment="1" applyProtection="1">
      <alignment vertical="center"/>
      <protection hidden="1"/>
    </xf>
    <xf numFmtId="0" fontId="0" fillId="0" borderId="0" xfId="0" applyFont="1" applyAlignment="1" applyProtection="1">
      <alignment vertical="center"/>
      <protection hidden="1"/>
    </xf>
    <xf numFmtId="38" fontId="69" fillId="0" borderId="0" xfId="12" applyFont="1" applyAlignment="1">
      <alignment vertical="center"/>
    </xf>
    <xf numFmtId="38" fontId="32" fillId="0" borderId="0" xfId="12" applyFont="1" applyAlignment="1">
      <alignment vertical="center"/>
    </xf>
    <xf numFmtId="38" fontId="88" fillId="0" borderId="0" xfId="12" applyFont="1" applyAlignment="1">
      <alignment vertical="center"/>
    </xf>
    <xf numFmtId="38" fontId="32" fillId="0" borderId="0" xfId="12" applyFont="1" applyAlignment="1">
      <alignment horizontal="right" vertical="center"/>
    </xf>
    <xf numFmtId="179" fontId="32" fillId="0" borderId="0" xfId="12" applyNumberFormat="1" applyFont="1" applyAlignment="1">
      <alignment vertical="center"/>
    </xf>
    <xf numFmtId="38" fontId="32" fillId="0" borderId="0" xfId="12" applyFont="1" applyAlignment="1">
      <alignment horizontal="center" vertical="center"/>
    </xf>
    <xf numFmtId="38" fontId="107" fillId="0" borderId="0" xfId="12" applyFont="1" applyAlignment="1">
      <alignment vertical="center"/>
    </xf>
    <xf numFmtId="179" fontId="32" fillId="0" borderId="2" xfId="12" applyNumberFormat="1" applyFont="1" applyBorder="1" applyAlignment="1">
      <alignment vertical="center"/>
    </xf>
    <xf numFmtId="38" fontId="32" fillId="0" borderId="0" xfId="12" applyFont="1" applyBorder="1" applyAlignment="1">
      <alignment horizontal="right" vertical="center"/>
    </xf>
    <xf numFmtId="38" fontId="32" fillId="0" borderId="0" xfId="12" applyFont="1" applyAlignment="1">
      <alignment vertical="center" wrapText="1"/>
    </xf>
    <xf numFmtId="179" fontId="32" fillId="0" borderId="2" xfId="12" applyNumberFormat="1" applyFont="1" applyBorder="1" applyAlignment="1">
      <alignment vertical="center" wrapText="1"/>
    </xf>
    <xf numFmtId="38" fontId="32" fillId="0" borderId="2" xfId="12" applyFont="1" applyBorder="1" applyAlignment="1">
      <alignment horizontal="right" vertical="center" wrapText="1"/>
    </xf>
    <xf numFmtId="38" fontId="33" fillId="0" borderId="0" xfId="2" applyFont="1" applyFill="1" applyBorder="1" applyAlignment="1">
      <alignment horizontal="center" vertical="center"/>
    </xf>
    <xf numFmtId="0" fontId="7" fillId="0" borderId="6" xfId="0" applyFont="1" applyFill="1" applyBorder="1" applyAlignment="1">
      <alignment horizontal="center" vertical="center"/>
    </xf>
    <xf numFmtId="0" fontId="70" fillId="0" borderId="0" xfId="0" applyFont="1" applyBorder="1" applyAlignment="1">
      <alignment vertical="center"/>
    </xf>
    <xf numFmtId="0" fontId="31" fillId="0" borderId="0" xfId="0" applyFont="1" applyFill="1" applyAlignment="1">
      <alignment vertical="center"/>
    </xf>
    <xf numFmtId="49" fontId="6" fillId="0" borderId="16" xfId="0" applyNumberFormat="1" applyFont="1" applyBorder="1" applyAlignment="1">
      <alignment horizontal="left" vertical="center"/>
    </xf>
    <xf numFmtId="49" fontId="6" fillId="0" borderId="8" xfId="0" applyNumberFormat="1" applyFont="1" applyBorder="1" applyAlignment="1">
      <alignment horizontal="center" vertical="center"/>
    </xf>
    <xf numFmtId="0" fontId="0" fillId="0" borderId="0" xfId="0" applyFont="1" applyFill="1" applyBorder="1" applyAlignment="1" applyProtection="1">
      <alignment horizontal="center" vertical="center"/>
      <protection locked="0"/>
    </xf>
    <xf numFmtId="0" fontId="1" fillId="0" borderId="108" xfId="0" applyFont="1" applyBorder="1" applyAlignment="1">
      <alignment horizontal="center" vertical="center"/>
    </xf>
    <xf numFmtId="0" fontId="0" fillId="0" borderId="71" xfId="0" applyFont="1" applyBorder="1" applyAlignment="1">
      <alignment vertical="center"/>
    </xf>
    <xf numFmtId="0" fontId="1" fillId="0" borderId="50" xfId="0" applyFont="1" applyFill="1" applyBorder="1" applyAlignment="1">
      <alignment vertical="center"/>
    </xf>
    <xf numFmtId="0" fontId="1" fillId="0" borderId="38" xfId="0" applyFont="1" applyFill="1" applyBorder="1" applyAlignment="1">
      <alignment vertical="center"/>
    </xf>
    <xf numFmtId="0" fontId="55" fillId="0" borderId="50" xfId="8" applyFont="1" applyFill="1" applyBorder="1" applyAlignment="1" applyProtection="1">
      <alignment horizontal="center" vertical="center"/>
      <protection hidden="1"/>
    </xf>
    <xf numFmtId="0" fontId="1" fillId="0" borderId="10" xfId="0" applyFont="1" applyFill="1" applyBorder="1" applyAlignment="1">
      <alignment horizontal="center" vertical="center"/>
    </xf>
    <xf numFmtId="0" fontId="0" fillId="0" borderId="10" xfId="0" applyFont="1" applyFill="1" applyBorder="1" applyAlignment="1">
      <alignment vertical="center"/>
    </xf>
    <xf numFmtId="0" fontId="1" fillId="0" borderId="8" xfId="0" applyFont="1" applyFill="1" applyBorder="1" applyAlignment="1">
      <alignment vertical="center" wrapText="1"/>
    </xf>
    <xf numFmtId="0" fontId="1" fillId="0" borderId="15" xfId="0" applyFont="1" applyFill="1" applyBorder="1" applyAlignment="1">
      <alignment horizontal="center" vertical="center"/>
    </xf>
    <xf numFmtId="0" fontId="1" fillId="0" borderId="10" xfId="0" applyFont="1" applyFill="1" applyBorder="1" applyAlignment="1">
      <alignment vertical="center"/>
    </xf>
    <xf numFmtId="0" fontId="0" fillId="0" borderId="8" xfId="0" applyFont="1" applyFill="1" applyBorder="1" applyAlignment="1">
      <alignment vertical="center" wrapText="1"/>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48" fillId="0" borderId="0" xfId="0" applyFont="1" applyFill="1" applyBorder="1" applyAlignment="1" applyProtection="1">
      <alignment horizontal="center" vertical="center"/>
      <protection hidden="1"/>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48" fillId="0" borderId="1" xfId="0" applyFont="1" applyFill="1" applyBorder="1" applyAlignment="1" applyProtection="1">
      <alignment horizontal="center" vertical="center"/>
      <protection hidden="1"/>
    </xf>
    <xf numFmtId="49" fontId="7" fillId="0" borderId="1" xfId="0" applyNumberFormat="1" applyFont="1" applyFill="1" applyBorder="1" applyAlignment="1" applyProtection="1">
      <alignment horizontal="left" vertical="center" wrapText="1"/>
      <protection locked="0"/>
    </xf>
    <xf numFmtId="0" fontId="1" fillId="0" borderId="3" xfId="0" applyFont="1" applyFill="1" applyBorder="1" applyAlignment="1">
      <alignment vertical="center" wrapText="1"/>
    </xf>
    <xf numFmtId="49" fontId="7" fillId="0" borderId="0" xfId="0" applyNumberFormat="1" applyFont="1" applyFill="1" applyBorder="1" applyAlignment="1" applyProtection="1">
      <alignment horizontal="left" vertical="center" wrapText="1"/>
      <protection locked="0"/>
    </xf>
    <xf numFmtId="0" fontId="1" fillId="0" borderId="16" xfId="0" applyFont="1" applyFill="1" applyBorder="1" applyAlignment="1">
      <alignment horizontal="center" vertical="center"/>
    </xf>
    <xf numFmtId="0" fontId="0" fillId="0" borderId="0" xfId="0" applyFill="1"/>
    <xf numFmtId="0" fontId="8" fillId="0" borderId="3" xfId="0" applyFont="1" applyFill="1" applyBorder="1" applyAlignment="1">
      <alignment horizontal="center" vertical="center"/>
    </xf>
    <xf numFmtId="0" fontId="0" fillId="0" borderId="65" xfId="0" applyBorder="1" applyAlignment="1">
      <alignment horizontal="left" vertical="center"/>
    </xf>
    <xf numFmtId="0" fontId="6" fillId="0" borderId="34" xfId="0" applyFont="1" applyFill="1" applyBorder="1" applyAlignment="1">
      <alignment vertical="center"/>
    </xf>
    <xf numFmtId="0" fontId="0" fillId="0" borderId="47" xfId="0" applyFill="1" applyBorder="1" applyAlignment="1">
      <alignment vertical="center"/>
    </xf>
    <xf numFmtId="49" fontId="7" fillId="0" borderId="69" xfId="0" applyNumberFormat="1" applyFont="1" applyFill="1" applyBorder="1" applyAlignment="1" applyProtection="1">
      <alignment horizontal="center" vertical="center"/>
      <protection hidden="1"/>
    </xf>
    <xf numFmtId="49" fontId="7" fillId="0" borderId="63" xfId="0" applyNumberFormat="1" applyFont="1" applyFill="1" applyBorder="1" applyAlignment="1" applyProtection="1">
      <alignment vertical="center"/>
      <protection hidden="1"/>
    </xf>
    <xf numFmtId="0" fontId="7" fillId="0" borderId="44" xfId="0" applyFont="1" applyFill="1" applyBorder="1" applyAlignment="1" applyProtection="1">
      <alignment vertical="center"/>
      <protection hidden="1"/>
    </xf>
    <xf numFmtId="49" fontId="7" fillId="0" borderId="70" xfId="0" applyNumberFormat="1" applyFont="1" applyFill="1" applyBorder="1" applyAlignment="1" applyProtection="1">
      <alignment horizontal="center" vertical="center"/>
      <protection hidden="1"/>
    </xf>
    <xf numFmtId="49" fontId="7" fillId="0" borderId="33" xfId="0" applyNumberFormat="1" applyFont="1" applyFill="1" applyBorder="1" applyAlignment="1" applyProtection="1">
      <alignment vertical="center"/>
      <protection hidden="1"/>
    </xf>
    <xf numFmtId="0" fontId="7" fillId="0" borderId="58" xfId="0" applyFont="1" applyFill="1" applyBorder="1" applyAlignment="1" applyProtection="1">
      <alignment vertical="center"/>
      <protection hidden="1"/>
    </xf>
    <xf numFmtId="0" fontId="25" fillId="0" borderId="6" xfId="0" applyFont="1" applyFill="1" applyBorder="1" applyAlignment="1">
      <alignment horizontal="center" vertical="center"/>
    </xf>
    <xf numFmtId="0" fontId="97" fillId="0" borderId="6" xfId="0" applyFont="1" applyFill="1" applyBorder="1" applyAlignment="1">
      <alignment horizontal="center" vertical="center"/>
    </xf>
    <xf numFmtId="49" fontId="7" fillId="0" borderId="65" xfId="0" applyNumberFormat="1" applyFont="1" applyFill="1" applyBorder="1" applyAlignment="1" applyProtection="1">
      <alignment horizontal="center" vertical="center"/>
      <protection hidden="1"/>
    </xf>
    <xf numFmtId="0" fontId="82" fillId="0" borderId="0" xfId="0" applyFont="1" applyFill="1" applyAlignment="1" applyProtection="1">
      <alignment vertical="center"/>
      <protection hidden="1"/>
    </xf>
    <xf numFmtId="0" fontId="54" fillId="0" borderId="6" xfId="0" applyFont="1" applyFill="1" applyBorder="1" applyAlignment="1">
      <alignment horizontal="center" vertical="center"/>
    </xf>
    <xf numFmtId="49" fontId="7" fillId="0" borderId="42" xfId="0" applyNumberFormat="1" applyFont="1" applyFill="1" applyBorder="1" applyAlignment="1" applyProtection="1">
      <alignment vertical="center"/>
      <protection hidden="1"/>
    </xf>
    <xf numFmtId="0" fontId="9" fillId="0" borderId="0" xfId="0" applyFont="1" applyAlignment="1" applyProtection="1">
      <alignment vertical="center"/>
      <protection hidden="1"/>
    </xf>
    <xf numFmtId="0" fontId="1" fillId="0" borderId="0" xfId="0" applyFont="1" applyAlignment="1" applyProtection="1">
      <alignment vertical="center"/>
      <protection hidden="1"/>
    </xf>
    <xf numFmtId="0" fontId="0" fillId="0" borderId="6" xfId="0" applyBorder="1" applyAlignment="1" applyProtection="1">
      <alignment horizontal="center" vertical="center"/>
      <protection hidden="1"/>
    </xf>
    <xf numFmtId="38" fontId="7" fillId="0" borderId="6" xfId="2" applyFont="1" applyFill="1" applyBorder="1" applyAlignment="1" applyProtection="1">
      <alignment vertical="center"/>
      <protection locked="0"/>
    </xf>
    <xf numFmtId="0" fontId="1" fillId="0" borderId="0" xfId="0" applyFont="1" applyFill="1" applyAlignment="1" applyProtection="1">
      <alignment vertical="center"/>
      <protection hidden="1"/>
    </xf>
    <xf numFmtId="0" fontId="0" fillId="0" borderId="10" xfId="0" applyFont="1" applyFill="1" applyBorder="1" applyAlignment="1">
      <alignment horizontal="center" vertical="center"/>
    </xf>
    <xf numFmtId="0" fontId="31" fillId="0" borderId="0" xfId="0" applyFont="1" applyFill="1" applyAlignment="1">
      <alignment vertical="center"/>
    </xf>
    <xf numFmtId="0" fontId="1" fillId="0" borderId="0" xfId="0" applyFont="1" applyFill="1" applyAlignment="1">
      <alignment vertical="center"/>
    </xf>
    <xf numFmtId="0" fontId="1" fillId="0" borderId="14" xfId="0" applyFont="1" applyFill="1" applyBorder="1" applyAlignment="1">
      <alignment vertical="center"/>
    </xf>
    <xf numFmtId="0" fontId="0" fillId="0" borderId="20" xfId="0" applyFill="1" applyBorder="1" applyAlignment="1">
      <alignment vertical="center" wrapText="1"/>
    </xf>
    <xf numFmtId="0" fontId="48" fillId="0" borderId="39" xfId="0" applyFont="1" applyFill="1" applyBorder="1" applyAlignment="1" applyProtection="1">
      <alignment horizontal="center" vertical="center"/>
      <protection hidden="1"/>
    </xf>
    <xf numFmtId="49" fontId="55" fillId="0" borderId="1" xfId="0" applyNumberFormat="1" applyFont="1" applyFill="1" applyBorder="1" applyAlignment="1" applyProtection="1">
      <alignment horizontal="left" vertical="center" wrapText="1"/>
    </xf>
    <xf numFmtId="0" fontId="0" fillId="0" borderId="0" xfId="0" applyFont="1" applyFill="1" applyBorder="1" applyAlignment="1">
      <alignment vertical="center" wrapText="1"/>
    </xf>
    <xf numFmtId="49" fontId="7" fillId="0" borderId="0" xfId="0" applyNumberFormat="1"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hidden="1"/>
    </xf>
    <xf numFmtId="0" fontId="110" fillId="0" borderId="4" xfId="0" applyFont="1" applyFill="1" applyBorder="1" applyAlignment="1" applyProtection="1">
      <alignment horizontal="center" vertical="center"/>
      <protection hidden="1"/>
    </xf>
    <xf numFmtId="49" fontId="7" fillId="0" borderId="20" xfId="0" applyNumberFormat="1" applyFont="1" applyFill="1" applyBorder="1" applyAlignment="1" applyProtection="1">
      <alignment horizontal="left" vertical="center" wrapText="1"/>
      <protection locked="0"/>
    </xf>
    <xf numFmtId="191" fontId="7" fillId="0" borderId="3" xfId="0" applyNumberFormat="1" applyFont="1" applyFill="1" applyBorder="1" applyAlignment="1" applyProtection="1">
      <alignment horizontal="left" vertical="center" wrapText="1"/>
    </xf>
    <xf numFmtId="0" fontId="98" fillId="0" borderId="9" xfId="0" applyFont="1" applyFill="1" applyBorder="1" applyAlignment="1" applyProtection="1">
      <alignment horizontal="center" vertical="center"/>
      <protection hidden="1"/>
    </xf>
    <xf numFmtId="0" fontId="98" fillId="0" borderId="50" xfId="0" applyFont="1" applyFill="1" applyBorder="1" applyAlignment="1" applyProtection="1">
      <alignment horizontal="center" vertical="center"/>
      <protection hidden="1"/>
    </xf>
    <xf numFmtId="0" fontId="7" fillId="0" borderId="41" xfId="0" applyFont="1" applyFill="1" applyBorder="1" applyAlignment="1" applyProtection="1">
      <alignment vertical="center"/>
      <protection locked="0"/>
    </xf>
    <xf numFmtId="0" fontId="0" fillId="0" borderId="8" xfId="0" applyFont="1" applyBorder="1" applyAlignment="1">
      <alignment vertical="center"/>
    </xf>
    <xf numFmtId="49" fontId="1" fillId="0" borderId="52" xfId="0" applyNumberFormat="1" applyFont="1" applyBorder="1" applyAlignment="1">
      <alignment horizontal="center" vertical="center"/>
    </xf>
    <xf numFmtId="0" fontId="111" fillId="0" borderId="44" xfId="0" applyFont="1" applyFill="1" applyBorder="1" applyAlignment="1">
      <alignment vertical="center"/>
    </xf>
    <xf numFmtId="49" fontId="1" fillId="0" borderId="9" xfId="0" applyNumberFormat="1" applyFont="1" applyBorder="1" applyAlignment="1">
      <alignment horizontal="center" vertical="center"/>
    </xf>
    <xf numFmtId="0" fontId="111" fillId="0" borderId="31" xfId="0" applyFont="1" applyFill="1" applyBorder="1" applyAlignment="1">
      <alignment vertical="center"/>
    </xf>
    <xf numFmtId="0" fontId="48" fillId="5" borderId="52" xfId="0" applyFont="1" applyFill="1" applyBorder="1" applyAlignment="1" applyProtection="1">
      <alignment horizontal="center" vertical="center"/>
      <protection hidden="1"/>
    </xf>
    <xf numFmtId="0" fontId="48" fillId="5" borderId="48" xfId="0" applyFont="1" applyFill="1" applyBorder="1" applyAlignment="1" applyProtection="1">
      <alignment horizontal="center" vertical="center"/>
      <protection hidden="1"/>
    </xf>
    <xf numFmtId="38" fontId="6" fillId="5" borderId="44" xfId="2" applyFont="1" applyFill="1" applyBorder="1" applyAlignment="1" applyProtection="1">
      <alignment vertical="center"/>
      <protection locked="0"/>
    </xf>
    <xf numFmtId="0" fontId="48" fillId="5" borderId="40" xfId="0" applyFont="1" applyFill="1" applyBorder="1" applyAlignment="1" applyProtection="1">
      <alignment horizontal="center" vertical="center"/>
      <protection hidden="1"/>
    </xf>
    <xf numFmtId="38" fontId="6" fillId="5" borderId="31" xfId="2" applyFont="1" applyFill="1" applyBorder="1" applyAlignment="1" applyProtection="1">
      <alignment vertical="center"/>
      <protection locked="0"/>
    </xf>
    <xf numFmtId="0" fontId="48" fillId="0" borderId="40" xfId="0" applyFont="1" applyBorder="1" applyAlignment="1" applyProtection="1">
      <alignment horizontal="center" vertical="center"/>
      <protection hidden="1"/>
    </xf>
    <xf numFmtId="0" fontId="112" fillId="0" borderId="0" xfId="0" applyFont="1" applyFill="1" applyBorder="1" applyAlignment="1">
      <alignment horizontal="left" vertical="center"/>
    </xf>
    <xf numFmtId="0" fontId="112" fillId="0" borderId="0" xfId="0" applyFont="1" applyFill="1" applyBorder="1" applyAlignment="1" applyProtection="1">
      <alignment horizontal="left" vertical="center"/>
    </xf>
    <xf numFmtId="0" fontId="112" fillId="0" borderId="0" xfId="0" applyFont="1" applyFill="1" applyBorder="1" applyAlignment="1">
      <alignment horizontal="center" vertical="center"/>
    </xf>
    <xf numFmtId="0" fontId="113" fillId="0" borderId="48" xfId="0" applyFont="1" applyFill="1" applyBorder="1" applyAlignment="1">
      <alignment horizontal="center" vertical="center"/>
    </xf>
    <xf numFmtId="0" fontId="113" fillId="0" borderId="0" xfId="0" applyFont="1" applyBorder="1" applyAlignment="1">
      <alignment horizontal="center" vertical="center"/>
    </xf>
    <xf numFmtId="0" fontId="113" fillId="0" borderId="40" xfId="0" applyFont="1" applyBorder="1" applyAlignment="1">
      <alignment horizontal="center" vertical="center"/>
    </xf>
    <xf numFmtId="0" fontId="113" fillId="0" borderId="7" xfId="0" applyFont="1" applyBorder="1" applyAlignment="1">
      <alignment horizontal="right" vertical="center"/>
    </xf>
    <xf numFmtId="0" fontId="113" fillId="0" borderId="142" xfId="0" applyFont="1" applyFill="1" applyBorder="1" applyAlignment="1">
      <alignment horizontal="center" vertical="center"/>
    </xf>
    <xf numFmtId="0" fontId="112" fillId="0" borderId="142" xfId="0" applyFont="1" applyFill="1" applyBorder="1" applyAlignment="1" applyProtection="1">
      <alignment horizontal="right" vertical="center"/>
      <protection locked="0"/>
    </xf>
    <xf numFmtId="0" fontId="113" fillId="0" borderId="142" xfId="0" applyFont="1" applyBorder="1" applyAlignment="1">
      <alignment horizontal="center" vertical="center"/>
    </xf>
    <xf numFmtId="0" fontId="113" fillId="0" borderId="142" xfId="0" applyFont="1" applyBorder="1" applyAlignment="1">
      <alignment horizontal="right" vertical="center"/>
    </xf>
    <xf numFmtId="38" fontId="113" fillId="0" borderId="44" xfId="2" applyFont="1" applyFill="1" applyBorder="1" applyAlignment="1" applyProtection="1">
      <alignment vertical="center"/>
      <protection locked="0"/>
    </xf>
    <xf numFmtId="0" fontId="0" fillId="0" borderId="8" xfId="0" applyFont="1" applyFill="1" applyBorder="1" applyAlignment="1">
      <alignment vertical="center"/>
    </xf>
    <xf numFmtId="0" fontId="113" fillId="0" borderId="141" xfId="0" applyFont="1" applyBorder="1" applyAlignment="1">
      <alignment vertical="center"/>
    </xf>
    <xf numFmtId="0" fontId="113" fillId="0" borderId="0" xfId="0" applyFont="1" applyFill="1" applyBorder="1" applyAlignment="1">
      <alignment horizontal="left" vertical="center"/>
    </xf>
    <xf numFmtId="0" fontId="113" fillId="0" borderId="0" xfId="0" applyFont="1" applyFill="1" applyBorder="1" applyAlignment="1" applyProtection="1">
      <alignment horizontal="left" vertical="center"/>
    </xf>
    <xf numFmtId="0" fontId="113" fillId="0" borderId="0" xfId="0" applyFont="1" applyFill="1" applyBorder="1" applyAlignment="1">
      <alignment horizontal="center" vertical="center"/>
    </xf>
    <xf numFmtId="0" fontId="113" fillId="0" borderId="51" xfId="0" applyFont="1" applyFill="1" applyBorder="1" applyAlignment="1" applyProtection="1">
      <alignment horizontal="right" vertical="center"/>
      <protection locked="0"/>
    </xf>
    <xf numFmtId="0" fontId="113" fillId="0" borderId="0" xfId="0" applyFont="1" applyFill="1" applyBorder="1" applyAlignment="1">
      <alignment vertical="center"/>
    </xf>
    <xf numFmtId="176" fontId="31" fillId="0" borderId="0" xfId="0" applyNumberFormat="1" applyFont="1" applyFill="1" applyBorder="1" applyAlignment="1" applyProtection="1">
      <alignment horizontal="left" vertical="center"/>
      <protection hidden="1"/>
    </xf>
    <xf numFmtId="0" fontId="7" fillId="0" borderId="0" xfId="0" applyNumberFormat="1" applyFont="1" applyFill="1" applyBorder="1" applyAlignment="1" applyProtection="1">
      <alignment horizontal="center" vertical="center"/>
      <protection hidden="1"/>
    </xf>
    <xf numFmtId="0" fontId="31" fillId="0" borderId="13" xfId="0" applyNumberFormat="1" applyFont="1" applyFill="1" applyBorder="1" applyAlignment="1" applyProtection="1">
      <alignment horizontal="center" vertical="center"/>
      <protection hidden="1"/>
    </xf>
    <xf numFmtId="0" fontId="114" fillId="5" borderId="64" xfId="0" applyFont="1" applyFill="1" applyBorder="1" applyAlignment="1" applyProtection="1">
      <alignment horizontal="center" vertical="center"/>
      <protection hidden="1"/>
    </xf>
    <xf numFmtId="38" fontId="109" fillId="5" borderId="3" xfId="2" applyFont="1" applyFill="1" applyBorder="1" applyAlignment="1" applyProtection="1">
      <alignment vertical="center"/>
      <protection locked="0"/>
    </xf>
    <xf numFmtId="0" fontId="109" fillId="5" borderId="0" xfId="0" applyFont="1" applyFill="1" applyAlignment="1" applyProtection="1">
      <alignment vertical="center"/>
      <protection hidden="1"/>
    </xf>
    <xf numFmtId="38" fontId="112" fillId="0" borderId="8" xfId="0" applyNumberFormat="1" applyFont="1" applyFill="1" applyBorder="1" applyAlignment="1" applyProtection="1">
      <alignment vertical="center"/>
      <protection hidden="1"/>
    </xf>
    <xf numFmtId="0" fontId="115" fillId="0" borderId="4" xfId="0" applyFont="1" applyFill="1" applyBorder="1" applyAlignment="1" applyProtection="1">
      <alignment horizontal="center" vertical="center"/>
      <protection hidden="1"/>
    </xf>
    <xf numFmtId="38" fontId="112" fillId="0" borderId="3" xfId="2" applyFont="1" applyFill="1" applyBorder="1" applyAlignment="1" applyProtection="1">
      <alignment vertical="center"/>
      <protection locked="0"/>
    </xf>
    <xf numFmtId="0" fontId="112" fillId="0" borderId="0" xfId="0" applyFont="1" applyFill="1" applyAlignment="1" applyProtection="1">
      <alignment vertical="center"/>
      <protection hidden="1"/>
    </xf>
    <xf numFmtId="38" fontId="112" fillId="0" borderId="60" xfId="2" applyFont="1" applyFill="1" applyBorder="1" applyAlignment="1" applyProtection="1">
      <alignment vertical="center"/>
      <protection hidden="1"/>
    </xf>
    <xf numFmtId="0" fontId="114" fillId="0" borderId="4" xfId="0" applyFont="1" applyFill="1" applyBorder="1" applyAlignment="1" applyProtection="1">
      <alignment horizontal="center" vertical="center"/>
      <protection hidden="1"/>
    </xf>
    <xf numFmtId="38" fontId="109" fillId="0" borderId="3" xfId="2" applyFont="1" applyFill="1" applyBorder="1" applyAlignment="1" applyProtection="1">
      <alignment vertical="center"/>
      <protection locked="0"/>
    </xf>
    <xf numFmtId="0" fontId="109" fillId="0" borderId="0" xfId="0" applyFont="1" applyFill="1" applyAlignment="1" applyProtection="1">
      <alignment vertical="center"/>
      <protection hidden="1"/>
    </xf>
    <xf numFmtId="0" fontId="0" fillId="2" borderId="0" xfId="0" applyFont="1" applyFill="1" applyAlignment="1" applyProtection="1">
      <alignment vertical="center"/>
      <protection hidden="1"/>
    </xf>
    <xf numFmtId="38" fontId="32" fillId="0" borderId="8" xfId="12" applyFont="1" applyBorder="1" applyAlignment="1">
      <alignment horizontal="center" vertical="center"/>
    </xf>
    <xf numFmtId="179" fontId="32" fillId="0" borderId="8" xfId="12" applyNumberFormat="1" applyFont="1" applyBorder="1" applyAlignment="1">
      <alignment vertical="center"/>
    </xf>
    <xf numFmtId="179" fontId="32" fillId="0" borderId="3" xfId="12" applyNumberFormat="1" applyFont="1" applyBorder="1" applyAlignment="1">
      <alignment vertical="center"/>
    </xf>
    <xf numFmtId="0" fontId="19" fillId="0" borderId="0" xfId="0" applyFont="1" applyAlignment="1">
      <alignment horizontal="center" vertical="center"/>
    </xf>
    <xf numFmtId="0" fontId="16" fillId="0" borderId="0" xfId="0" applyFont="1" applyBorder="1" applyAlignment="1">
      <alignment horizontal="left" vertical="center" indent="1"/>
    </xf>
    <xf numFmtId="0" fontId="16" fillId="0" borderId="0" xfId="0" applyFont="1" applyAlignment="1">
      <alignment vertical="center"/>
    </xf>
    <xf numFmtId="0" fontId="0" fillId="0" borderId="10" xfId="0" applyFont="1" applyFill="1" applyBorder="1" applyAlignment="1">
      <alignment horizontal="center" vertical="center"/>
    </xf>
    <xf numFmtId="0" fontId="0" fillId="0" borderId="0" xfId="0" applyFont="1" applyFill="1" applyAlignment="1" applyProtection="1">
      <alignment horizontal="centerContinuous" vertical="center"/>
      <protection hidden="1"/>
    </xf>
    <xf numFmtId="0" fontId="0" fillId="0" borderId="14" xfId="0" applyFont="1" applyFill="1" applyBorder="1" applyAlignment="1">
      <alignment horizontal="center" vertical="center"/>
    </xf>
    <xf numFmtId="0" fontId="0" fillId="0" borderId="1" xfId="0" applyFont="1" applyFill="1" applyBorder="1" applyAlignment="1">
      <alignment vertical="center"/>
    </xf>
    <xf numFmtId="38" fontId="0" fillId="0" borderId="3" xfId="2" applyFont="1" applyFill="1" applyBorder="1" applyAlignment="1">
      <alignment horizontal="left" vertical="center"/>
    </xf>
    <xf numFmtId="0" fontId="0" fillId="0" borderId="2" xfId="0" applyFont="1" applyFill="1" applyBorder="1" applyAlignment="1">
      <alignment horizontal="center" vertical="center"/>
    </xf>
    <xf numFmtId="49" fontId="0" fillId="0" borderId="14" xfId="0" applyNumberFormat="1" applyFont="1" applyFill="1" applyBorder="1" applyAlignment="1">
      <alignment horizontal="center" vertical="center"/>
    </xf>
    <xf numFmtId="0" fontId="0" fillId="0" borderId="15" xfId="0" applyFont="1" applyFill="1" applyBorder="1" applyAlignment="1">
      <alignment vertical="center"/>
    </xf>
    <xf numFmtId="0" fontId="0" fillId="0" borderId="2" xfId="0" applyFont="1" applyFill="1" applyBorder="1" applyAlignment="1">
      <alignment vertical="center"/>
    </xf>
    <xf numFmtId="49" fontId="0" fillId="0" borderId="52" xfId="0" applyNumberFormat="1" applyFont="1" applyFill="1" applyBorder="1" applyAlignment="1">
      <alignment horizontal="center" vertical="center"/>
    </xf>
    <xf numFmtId="49" fontId="0" fillId="0" borderId="71" xfId="0" applyNumberFormat="1" applyFont="1" applyBorder="1" applyAlignment="1">
      <alignment horizontal="center" vertical="center"/>
    </xf>
    <xf numFmtId="0" fontId="0" fillId="0" borderId="63" xfId="0" applyFont="1" applyBorder="1" applyAlignment="1">
      <alignment vertical="center"/>
    </xf>
    <xf numFmtId="0" fontId="0" fillId="0" borderId="63" xfId="0" applyFont="1" applyFill="1" applyBorder="1" applyAlignment="1">
      <alignment vertical="center"/>
    </xf>
    <xf numFmtId="0" fontId="0" fillId="0" borderId="44" xfId="0" applyFont="1" applyFill="1" applyBorder="1" applyAlignment="1">
      <alignment vertical="center"/>
    </xf>
    <xf numFmtId="49" fontId="0" fillId="0" borderId="50"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0" fontId="0" fillId="0" borderId="21" xfId="0" applyFont="1" applyBorder="1" applyAlignment="1">
      <alignment vertical="center"/>
    </xf>
    <xf numFmtId="0" fontId="0" fillId="0" borderId="21" xfId="0" applyFont="1" applyFill="1" applyBorder="1" applyAlignment="1">
      <alignment vertical="center"/>
    </xf>
    <xf numFmtId="0" fontId="0" fillId="0" borderId="31" xfId="0" applyFont="1" applyFill="1" applyBorder="1" applyAlignment="1">
      <alignment vertical="center"/>
    </xf>
    <xf numFmtId="49" fontId="0" fillId="0" borderId="10" xfId="0" applyNumberFormat="1" applyFont="1" applyFill="1" applyBorder="1" applyAlignment="1">
      <alignment horizontal="center" vertical="center"/>
    </xf>
    <xf numFmtId="49" fontId="0" fillId="0" borderId="10" xfId="0" applyNumberFormat="1" applyFont="1" applyBorder="1" applyAlignment="1">
      <alignment horizontal="center" vertical="center"/>
    </xf>
    <xf numFmtId="0" fontId="0" fillId="0" borderId="1" xfId="0" applyFont="1" applyBorder="1" applyAlignment="1">
      <alignment vertical="center"/>
    </xf>
    <xf numFmtId="0" fontId="0" fillId="0" borderId="15" xfId="0" applyFont="1" applyBorder="1" applyAlignment="1">
      <alignment vertical="center"/>
    </xf>
    <xf numFmtId="49" fontId="0" fillId="0" borderId="8" xfId="0" applyNumberFormat="1" applyFont="1" applyBorder="1" applyAlignment="1">
      <alignment horizontal="center" vertical="center"/>
    </xf>
    <xf numFmtId="0" fontId="0" fillId="0" borderId="3" xfId="0" applyFont="1" applyFill="1" applyBorder="1" applyAlignment="1">
      <alignment vertical="center"/>
    </xf>
    <xf numFmtId="49" fontId="0" fillId="0" borderId="2" xfId="0" applyNumberFormat="1" applyFont="1" applyFill="1" applyBorder="1" applyAlignment="1">
      <alignment horizontal="center" vertical="center"/>
    </xf>
    <xf numFmtId="49" fontId="0" fillId="0" borderId="16" xfId="0" applyNumberFormat="1" applyFont="1" applyBorder="1" applyAlignment="1">
      <alignment horizontal="left" vertical="center"/>
    </xf>
    <xf numFmtId="0" fontId="0" fillId="0" borderId="12" xfId="0" applyFont="1" applyBorder="1" applyAlignment="1">
      <alignment horizontal="center" vertical="center"/>
    </xf>
    <xf numFmtId="0" fontId="0" fillId="0" borderId="19" xfId="0" applyFont="1" applyFill="1" applyBorder="1" applyAlignment="1">
      <alignment vertical="center"/>
    </xf>
    <xf numFmtId="0" fontId="0" fillId="0" borderId="20" xfId="0" applyFont="1" applyFill="1" applyBorder="1" applyAlignment="1">
      <alignment vertical="center"/>
    </xf>
    <xf numFmtId="49" fontId="0" fillId="0" borderId="9" xfId="0" applyNumberFormat="1" applyFont="1" applyFill="1" applyBorder="1" applyAlignment="1">
      <alignment horizontal="center" vertical="center"/>
    </xf>
    <xf numFmtId="0" fontId="0" fillId="0" borderId="17" xfId="0" applyFont="1" applyBorder="1" applyAlignment="1">
      <alignment vertical="center"/>
    </xf>
    <xf numFmtId="0" fontId="0" fillId="0" borderId="35" xfId="0" applyFont="1" applyFill="1" applyBorder="1" applyAlignment="1">
      <alignment horizontal="center" vertical="center"/>
    </xf>
    <xf numFmtId="0" fontId="0" fillId="0" borderId="71" xfId="0" applyFont="1" applyFill="1" applyBorder="1" applyAlignment="1">
      <alignment horizontal="center" vertical="center"/>
    </xf>
    <xf numFmtId="0" fontId="0" fillId="0" borderId="72"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108" xfId="0" applyFont="1" applyFill="1" applyBorder="1" applyAlignment="1">
      <alignment horizontal="center" vertical="center"/>
    </xf>
    <xf numFmtId="0" fontId="0" fillId="0" borderId="140" xfId="0" applyFont="1" applyFill="1" applyBorder="1" applyAlignment="1">
      <alignment horizontal="center" vertical="center"/>
    </xf>
    <xf numFmtId="0" fontId="118" fillId="0" borderId="63" xfId="0" applyFont="1" applyFill="1" applyBorder="1" applyAlignment="1">
      <alignment vertical="center"/>
    </xf>
    <xf numFmtId="0" fontId="0" fillId="0" borderId="108" xfId="0" applyFont="1" applyBorder="1" applyAlignment="1">
      <alignment horizontal="center" vertical="center"/>
    </xf>
    <xf numFmtId="0" fontId="0" fillId="0" borderId="9" xfId="0" applyFont="1" applyFill="1" applyBorder="1" applyAlignment="1">
      <alignment vertical="center"/>
    </xf>
    <xf numFmtId="0" fontId="0" fillId="0" borderId="38" xfId="0" applyFont="1" applyFill="1" applyBorder="1" applyAlignment="1">
      <alignment horizontal="center" vertical="center"/>
    </xf>
    <xf numFmtId="0" fontId="0" fillId="0" borderId="13" xfId="0" applyFont="1" applyFill="1" applyBorder="1" applyAlignment="1">
      <alignment vertical="center"/>
    </xf>
    <xf numFmtId="0" fontId="0" fillId="0" borderId="17" xfId="0" applyFont="1" applyFill="1" applyBorder="1" applyAlignment="1">
      <alignment vertical="center"/>
    </xf>
    <xf numFmtId="49" fontId="0" fillId="0" borderId="8" xfId="0" applyNumberFormat="1" applyFont="1" applyFill="1" applyBorder="1" applyAlignment="1">
      <alignment horizontal="left" vertical="center"/>
    </xf>
    <xf numFmtId="0" fontId="7" fillId="0" borderId="15" xfId="0" applyFont="1" applyFill="1" applyBorder="1" applyAlignment="1" applyProtection="1">
      <alignment horizontal="right" vertical="center"/>
      <protection locked="0"/>
    </xf>
    <xf numFmtId="0" fontId="0" fillId="0" borderId="15" xfId="0" applyNumberFormat="1" applyFont="1" applyFill="1" applyBorder="1" applyAlignment="1" applyProtection="1">
      <alignment horizontal="left" vertical="center"/>
      <protection locked="0"/>
    </xf>
    <xf numFmtId="0" fontId="0" fillId="0" borderId="0" xfId="0" applyFont="1" applyFill="1" applyBorder="1"/>
    <xf numFmtId="0" fontId="0" fillId="0" borderId="0" xfId="0" applyFont="1" applyFill="1"/>
    <xf numFmtId="0" fontId="0" fillId="5" borderId="1" xfId="0" applyFont="1" applyFill="1" applyBorder="1" applyAlignment="1">
      <alignment vertical="center"/>
    </xf>
    <xf numFmtId="0" fontId="0" fillId="5" borderId="8" xfId="0" applyFont="1" applyFill="1" applyBorder="1" applyAlignment="1">
      <alignment vertical="center"/>
    </xf>
    <xf numFmtId="0" fontId="112" fillId="0" borderId="1" xfId="0" applyFont="1" applyFill="1" applyBorder="1" applyAlignment="1" applyProtection="1">
      <alignment vertical="center"/>
      <protection hidden="1"/>
    </xf>
    <xf numFmtId="0" fontId="113" fillId="0" borderId="1" xfId="0" applyNumberFormat="1" applyFont="1" applyFill="1" applyBorder="1" applyAlignment="1" applyProtection="1">
      <alignment horizontal="right" vertical="center"/>
      <protection hidden="1"/>
    </xf>
    <xf numFmtId="176" fontId="113" fillId="0" borderId="15" xfId="0" applyNumberFormat="1" applyFont="1" applyFill="1" applyBorder="1" applyAlignment="1" applyProtection="1">
      <alignment horizontal="center" vertical="center"/>
      <protection hidden="1"/>
    </xf>
    <xf numFmtId="178" fontId="113" fillId="0" borderId="1" xfId="0" applyNumberFormat="1" applyFont="1" applyFill="1" applyBorder="1" applyAlignment="1" applyProtection="1">
      <alignment horizontal="center" vertical="center"/>
      <protection hidden="1"/>
    </xf>
    <xf numFmtId="181" fontId="7" fillId="0" borderId="3" xfId="0" applyNumberFormat="1" applyFont="1" applyFill="1" applyBorder="1" applyAlignment="1" applyProtection="1">
      <alignment vertical="center"/>
      <protection hidden="1"/>
    </xf>
    <xf numFmtId="38" fontId="1" fillId="5" borderId="3" xfId="2" applyFont="1" applyFill="1" applyBorder="1" applyAlignment="1" applyProtection="1">
      <alignment vertical="center"/>
      <protection locked="0"/>
    </xf>
    <xf numFmtId="38" fontId="1" fillId="0" borderId="3" xfId="2" applyFont="1" applyFill="1" applyBorder="1" applyAlignment="1" applyProtection="1">
      <alignment vertical="center"/>
      <protection locked="0"/>
    </xf>
    <xf numFmtId="38" fontId="1" fillId="5" borderId="15" xfId="2" applyFont="1" applyFill="1" applyBorder="1" applyAlignment="1" applyProtection="1">
      <alignment vertical="center"/>
      <protection locked="0"/>
    </xf>
    <xf numFmtId="38" fontId="1" fillId="0" borderId="44" xfId="2" applyFont="1" applyFill="1" applyBorder="1" applyAlignment="1" applyProtection="1">
      <alignment vertical="center"/>
      <protection locked="0"/>
    </xf>
    <xf numFmtId="38" fontId="1" fillId="0" borderId="31" xfId="2" applyFont="1" applyFill="1" applyBorder="1" applyAlignment="1" applyProtection="1">
      <alignment vertical="center"/>
      <protection locked="0"/>
    </xf>
    <xf numFmtId="38" fontId="1" fillId="0" borderId="47" xfId="2" applyFont="1" applyFill="1" applyBorder="1" applyAlignment="1" applyProtection="1">
      <alignment vertical="center"/>
      <protection locked="0"/>
    </xf>
    <xf numFmtId="38" fontId="1" fillId="0" borderId="17" xfId="2" applyFont="1" applyFill="1" applyBorder="1" applyAlignment="1" applyProtection="1">
      <alignment vertical="center"/>
      <protection locked="0"/>
    </xf>
    <xf numFmtId="38" fontId="1" fillId="0" borderId="3" xfId="2" applyFont="1" applyFill="1" applyBorder="1" applyAlignment="1" applyProtection="1">
      <alignment vertical="center"/>
      <protection hidden="1"/>
    </xf>
    <xf numFmtId="38" fontId="1" fillId="0" borderId="15" xfId="2" applyFont="1" applyFill="1" applyBorder="1" applyAlignment="1" applyProtection="1">
      <alignment vertical="center"/>
      <protection hidden="1"/>
    </xf>
    <xf numFmtId="38" fontId="1" fillId="0" borderId="44" xfId="2" applyFont="1" applyFill="1" applyBorder="1" applyAlignment="1" applyProtection="1">
      <alignment vertical="center"/>
      <protection hidden="1"/>
    </xf>
    <xf numFmtId="0" fontId="0" fillId="5" borderId="20" xfId="0" applyFont="1" applyFill="1" applyBorder="1" applyAlignment="1" applyProtection="1">
      <alignment horizontal="right" vertical="center"/>
      <protection locked="0"/>
    </xf>
    <xf numFmtId="0" fontId="0" fillId="5" borderId="44" xfId="0" applyFont="1" applyFill="1" applyBorder="1" applyAlignment="1" applyProtection="1">
      <alignment vertical="center"/>
      <protection locked="0"/>
    </xf>
    <xf numFmtId="0" fontId="0" fillId="5" borderId="47" xfId="0" applyFont="1" applyFill="1" applyBorder="1" applyAlignment="1" applyProtection="1">
      <alignment horizontal="right" vertical="center"/>
      <protection locked="0"/>
    </xf>
    <xf numFmtId="0" fontId="0" fillId="5" borderId="31" xfId="0" applyFont="1" applyFill="1" applyBorder="1" applyAlignment="1" applyProtection="1">
      <alignment vertical="center"/>
      <protection locked="0"/>
    </xf>
    <xf numFmtId="2" fontId="0" fillId="5" borderId="3" xfId="2" applyNumberFormat="1" applyFont="1" applyFill="1" applyBorder="1" applyAlignment="1" applyProtection="1">
      <alignment vertical="center"/>
      <protection locked="0"/>
    </xf>
    <xf numFmtId="38" fontId="0" fillId="5" borderId="17" xfId="2" applyNumberFormat="1" applyFont="1" applyFill="1" applyBorder="1" applyAlignment="1" applyProtection="1">
      <alignment vertical="center"/>
      <protection locked="0"/>
    </xf>
    <xf numFmtId="49" fontId="119" fillId="0" borderId="10" xfId="0" applyNumberFormat="1" applyFont="1" applyBorder="1" applyAlignment="1" applyProtection="1">
      <alignment horizontal="center" vertical="center"/>
      <protection hidden="1"/>
    </xf>
    <xf numFmtId="49" fontId="119" fillId="0" borderId="8" xfId="0" applyNumberFormat="1" applyFont="1" applyBorder="1" applyAlignment="1" applyProtection="1">
      <alignment vertical="center"/>
      <protection hidden="1"/>
    </xf>
    <xf numFmtId="0" fontId="119" fillId="0" borderId="3" xfId="0" applyFont="1" applyBorder="1" applyAlignment="1" applyProtection="1">
      <alignment vertical="center"/>
      <protection hidden="1"/>
    </xf>
    <xf numFmtId="0" fontId="0" fillId="0" borderId="13" xfId="0" applyFont="1" applyBorder="1" applyAlignment="1" applyProtection="1">
      <alignment vertical="center"/>
      <protection hidden="1"/>
    </xf>
    <xf numFmtId="0" fontId="0" fillId="0" borderId="8" xfId="0" applyFont="1" applyBorder="1" applyAlignment="1" applyProtection="1">
      <alignment vertical="center"/>
      <protection hidden="1"/>
    </xf>
    <xf numFmtId="0" fontId="31" fillId="0" borderId="0" xfId="0" applyFont="1" applyFill="1" applyAlignment="1">
      <alignment vertical="center"/>
    </xf>
    <xf numFmtId="0" fontId="16" fillId="0" borderId="0" xfId="0" applyFont="1" applyAlignment="1">
      <alignment vertical="center"/>
    </xf>
    <xf numFmtId="0" fontId="27" fillId="0" borderId="6" xfId="0" applyFont="1" applyBorder="1" applyAlignment="1">
      <alignment horizontal="center" vertical="center"/>
    </xf>
    <xf numFmtId="0" fontId="1" fillId="5" borderId="10" xfId="0" applyFont="1" applyFill="1" applyBorder="1" applyAlignment="1">
      <alignment vertical="center"/>
    </xf>
    <xf numFmtId="0" fontId="1" fillId="5" borderId="3" xfId="0" applyFont="1" applyFill="1" applyBorder="1" applyAlignment="1">
      <alignment vertical="center"/>
    </xf>
    <xf numFmtId="0" fontId="5" fillId="11" borderId="4" xfId="0" applyFont="1" applyFill="1" applyBorder="1" applyAlignment="1" applyProtection="1">
      <alignment horizontal="center" vertical="center"/>
      <protection hidden="1"/>
    </xf>
    <xf numFmtId="0" fontId="1" fillId="11" borderId="41" xfId="0" applyFont="1" applyFill="1" applyBorder="1" applyAlignment="1" applyProtection="1">
      <alignment vertical="center"/>
      <protection locked="0"/>
    </xf>
    <xf numFmtId="0" fontId="7" fillId="0" borderId="10" xfId="0" applyFont="1" applyBorder="1" applyAlignment="1" applyProtection="1">
      <alignment horizontal="centerContinuous" vertical="center"/>
      <protection hidden="1"/>
    </xf>
    <xf numFmtId="0" fontId="0" fillId="0" borderId="8" xfId="0" applyBorder="1" applyAlignment="1" applyProtection="1">
      <alignment horizontal="centerContinuous" vertical="center"/>
      <protection hidden="1"/>
    </xf>
    <xf numFmtId="0" fontId="0" fillId="0" borderId="3" xfId="0" applyBorder="1" applyAlignment="1" applyProtection="1">
      <alignment horizontal="centerContinuous" vertical="center"/>
      <protection hidden="1"/>
    </xf>
    <xf numFmtId="0" fontId="7" fillId="0" borderId="42" xfId="0" applyFont="1" applyBorder="1" applyAlignment="1" applyProtection="1">
      <alignment horizontal="center"/>
      <protection hidden="1"/>
    </xf>
    <xf numFmtId="0" fontId="7" fillId="0" borderId="12" xfId="0" applyFont="1" applyBorder="1" applyAlignment="1" applyProtection="1">
      <alignment vertical="center"/>
      <protection hidden="1"/>
    </xf>
    <xf numFmtId="0" fontId="120" fillId="0" borderId="19" xfId="0" applyFont="1" applyBorder="1" applyAlignment="1" applyProtection="1">
      <alignment horizontal="center" vertical="center"/>
      <protection hidden="1"/>
    </xf>
    <xf numFmtId="0" fontId="7" fillId="0" borderId="20" xfId="0" applyFont="1" applyBorder="1" applyAlignment="1" applyProtection="1">
      <alignment horizontal="center" vertical="center"/>
      <protection hidden="1"/>
    </xf>
    <xf numFmtId="0" fontId="7" fillId="0" borderId="43" xfId="0" applyFont="1" applyBorder="1" applyAlignment="1" applyProtection="1">
      <alignment horizontal="center" vertical="top"/>
      <protection hidden="1"/>
    </xf>
    <xf numFmtId="0" fontId="0" fillId="0" borderId="35" xfId="0" applyBorder="1" applyAlignment="1" applyProtection="1">
      <alignment vertical="center"/>
      <protection hidden="1"/>
    </xf>
    <xf numFmtId="0" fontId="120" fillId="0" borderId="21" xfId="0" applyFont="1" applyBorder="1" applyAlignment="1" applyProtection="1">
      <alignment horizontal="center" vertical="center"/>
      <protection hidden="1"/>
    </xf>
    <xf numFmtId="0" fontId="7" fillId="0" borderId="31" xfId="0" applyFont="1" applyBorder="1" applyAlignment="1" applyProtection="1">
      <alignment horizontal="center" vertical="center"/>
      <protection hidden="1"/>
    </xf>
    <xf numFmtId="0" fontId="7" fillId="0" borderId="18" xfId="0" applyFont="1" applyBorder="1" applyAlignment="1" applyProtection="1">
      <alignment horizontal="center"/>
      <protection hidden="1"/>
    </xf>
    <xf numFmtId="0" fontId="1" fillId="0" borderId="0" xfId="0" applyFont="1" applyAlignment="1" applyProtection="1">
      <alignment horizontal="center" vertical="center"/>
      <protection hidden="1"/>
    </xf>
    <xf numFmtId="0" fontId="7" fillId="5" borderId="34" xfId="0" applyFont="1" applyFill="1" applyBorder="1" applyAlignment="1" applyProtection="1">
      <alignment vertical="center"/>
      <protection hidden="1"/>
    </xf>
    <xf numFmtId="0" fontId="7" fillId="5" borderId="33" xfId="0" applyFont="1" applyFill="1" applyBorder="1" applyAlignment="1" applyProtection="1">
      <alignment vertical="center"/>
      <protection hidden="1"/>
    </xf>
    <xf numFmtId="0" fontId="27" fillId="0" borderId="10" xfId="0" applyFont="1" applyBorder="1" applyAlignment="1">
      <alignment vertical="center"/>
    </xf>
    <xf numFmtId="0" fontId="27" fillId="0" borderId="8" xfId="0" applyFont="1" applyBorder="1" applyAlignment="1">
      <alignment vertical="center"/>
    </xf>
    <xf numFmtId="0" fontId="27" fillId="0" borderId="3" xfId="0" applyFont="1" applyBorder="1" applyAlignment="1">
      <alignment vertical="center"/>
    </xf>
    <xf numFmtId="0" fontId="0" fillId="0" borderId="43" xfId="0" applyBorder="1" applyAlignment="1" applyProtection="1">
      <alignment horizontal="center" vertical="center"/>
      <protection hidden="1"/>
    </xf>
    <xf numFmtId="0" fontId="5" fillId="0" borderId="17" xfId="0" applyFont="1" applyFill="1" applyBorder="1" applyAlignment="1" applyProtection="1">
      <alignment horizontal="center" vertical="center" wrapText="1"/>
      <protection hidden="1"/>
    </xf>
    <xf numFmtId="0" fontId="31" fillId="0" borderId="0" xfId="0" applyFont="1" applyFill="1" applyAlignment="1">
      <alignment vertical="center"/>
    </xf>
    <xf numFmtId="0" fontId="7" fillId="0" borderId="0" xfId="0" applyFont="1" applyFill="1" applyAlignment="1">
      <alignment horizontal="center" vertical="center" wrapText="1"/>
    </xf>
    <xf numFmtId="0" fontId="5" fillId="0" borderId="0" xfId="0" applyFont="1" applyFill="1" applyBorder="1" applyAlignment="1" applyProtection="1">
      <alignment horizontal="center" vertical="center" wrapText="1"/>
      <protection hidden="1"/>
    </xf>
    <xf numFmtId="0" fontId="16" fillId="0" borderId="21" xfId="0" applyFont="1" applyFill="1" applyBorder="1" applyAlignment="1">
      <alignment horizontal="left" vertical="center"/>
    </xf>
    <xf numFmtId="0" fontId="0" fillId="0" borderId="5" xfId="0" applyFont="1" applyFill="1" applyBorder="1" applyAlignment="1">
      <alignment horizontal="center" vertical="center"/>
    </xf>
    <xf numFmtId="0" fontId="7" fillId="2" borderId="0" xfId="0" applyFont="1" applyFill="1" applyBorder="1" applyAlignment="1">
      <alignment horizontal="center" vertical="center"/>
    </xf>
    <xf numFmtId="38" fontId="7" fillId="0" borderId="0" xfId="2" applyFont="1" applyFill="1" applyBorder="1" applyAlignment="1">
      <alignment vertical="center"/>
    </xf>
    <xf numFmtId="49" fontId="0" fillId="0" borderId="14" xfId="0" applyNumberFormat="1" applyBorder="1" applyAlignment="1">
      <alignment horizontal="center" vertical="center"/>
    </xf>
    <xf numFmtId="0" fontId="111" fillId="0" borderId="1" xfId="0" applyFont="1" applyBorder="1" applyAlignment="1">
      <alignment vertical="center"/>
    </xf>
    <xf numFmtId="0" fontId="1" fillId="0" borderId="1" xfId="0" applyFont="1" applyBorder="1" applyAlignment="1">
      <alignment vertical="center"/>
    </xf>
    <xf numFmtId="0" fontId="1" fillId="0" borderId="15" xfId="0" applyFont="1" applyBorder="1" applyAlignment="1">
      <alignment vertical="center"/>
    </xf>
    <xf numFmtId="49" fontId="5" fillId="0" borderId="14" xfId="0" applyNumberFormat="1" applyFont="1" applyFill="1" applyBorder="1" applyAlignment="1">
      <alignment horizontal="center" vertical="center"/>
    </xf>
    <xf numFmtId="0" fontId="0" fillId="0" borderId="22" xfId="0" applyBorder="1" applyAlignment="1">
      <alignment vertical="center"/>
    </xf>
    <xf numFmtId="0" fontId="1" fillId="0" borderId="21" xfId="0" applyFont="1" applyBorder="1" applyAlignment="1">
      <alignment vertical="center"/>
    </xf>
    <xf numFmtId="0" fontId="1" fillId="0" borderId="31" xfId="0" applyFont="1" applyBorder="1" applyAlignment="1">
      <alignment vertical="center"/>
    </xf>
    <xf numFmtId="49" fontId="5" fillId="0" borderId="50" xfId="0" applyNumberFormat="1" applyFont="1" applyFill="1" applyBorder="1" applyAlignment="1">
      <alignment horizontal="center" vertical="center"/>
    </xf>
    <xf numFmtId="0" fontId="1" fillId="0" borderId="10" xfId="0" applyFont="1" applyBorder="1" applyAlignment="1">
      <alignment vertical="center"/>
    </xf>
    <xf numFmtId="0" fontId="0" fillId="0" borderId="49" xfId="0" applyBorder="1" applyAlignment="1">
      <alignment horizontal="left" vertical="center" wrapText="1"/>
    </xf>
    <xf numFmtId="0" fontId="1" fillId="0" borderId="3" xfId="0" applyFont="1" applyBorder="1" applyAlignment="1" applyProtection="1">
      <alignment horizontal="center" vertical="center"/>
      <protection hidden="1"/>
    </xf>
    <xf numFmtId="0" fontId="1" fillId="0" borderId="8" xfId="0" applyFont="1" applyBorder="1" applyAlignment="1">
      <alignment vertical="center" wrapText="1"/>
    </xf>
    <xf numFmtId="0" fontId="0" fillId="0" borderId="10" xfId="0" applyBorder="1" applyAlignment="1">
      <alignment horizontal="center" vertical="center"/>
    </xf>
    <xf numFmtId="0" fontId="7" fillId="0" borderId="10" xfId="0" applyFont="1" applyBorder="1" applyAlignment="1">
      <alignment vertical="center"/>
    </xf>
    <xf numFmtId="0" fontId="0" fillId="0" borderId="8" xfId="0" applyBorder="1" applyAlignment="1">
      <alignment vertical="center" wrapText="1"/>
    </xf>
    <xf numFmtId="0" fontId="5" fillId="0" borderId="9" xfId="0" applyFont="1" applyBorder="1" applyAlignment="1" applyProtection="1">
      <alignment horizontal="center" vertical="center"/>
      <protection hidden="1"/>
    </xf>
    <xf numFmtId="0" fontId="48" fillId="0" borderId="13" xfId="0" applyFont="1" applyBorder="1" applyAlignment="1" applyProtection="1">
      <alignment horizontal="center" vertical="center"/>
      <protection hidden="1"/>
    </xf>
    <xf numFmtId="0" fontId="0" fillId="0" borderId="10" xfId="0" applyBorder="1" applyAlignment="1">
      <alignment vertical="center"/>
    </xf>
    <xf numFmtId="0" fontId="1" fillId="0" borderId="37" xfId="0" applyFont="1" applyBorder="1" applyAlignment="1">
      <alignment horizontal="center" vertical="center"/>
    </xf>
    <xf numFmtId="0" fontId="1" fillId="0" borderId="0" xfId="0" applyFont="1" applyAlignment="1">
      <alignment vertical="center"/>
    </xf>
    <xf numFmtId="38" fontId="7" fillId="0" borderId="3" xfId="2" applyFont="1" applyFill="1" applyBorder="1" applyAlignment="1">
      <alignment horizontal="right" vertical="center"/>
    </xf>
    <xf numFmtId="0" fontId="7" fillId="0" borderId="50" xfId="0" applyFont="1" applyFill="1" applyBorder="1" applyAlignment="1" applyProtection="1">
      <alignment horizontal="center" vertical="center"/>
      <protection hidden="1"/>
    </xf>
    <xf numFmtId="0" fontId="7" fillId="0" borderId="70" xfId="0" applyFont="1" applyBorder="1" applyAlignment="1" applyProtection="1">
      <alignment horizontal="left" vertical="center"/>
      <protection hidden="1"/>
    </xf>
    <xf numFmtId="0" fontId="7" fillId="0" borderId="15" xfId="0" applyFont="1" applyBorder="1" applyAlignment="1" applyProtection="1">
      <alignment horizontal="right" vertical="center"/>
      <protection hidden="1"/>
    </xf>
    <xf numFmtId="0" fontId="7" fillId="0" borderId="16" xfId="0" applyFont="1" applyBorder="1" applyAlignment="1" applyProtection="1">
      <alignment horizontal="right" vertical="center"/>
      <protection hidden="1"/>
    </xf>
    <xf numFmtId="0" fontId="31" fillId="0" borderId="0" xfId="0" applyFont="1" applyFill="1" applyAlignment="1" applyProtection="1">
      <alignment horizontal="center" vertical="center"/>
      <protection hidden="1"/>
    </xf>
    <xf numFmtId="0" fontId="7" fillId="0" borderId="0" xfId="0" applyFont="1" applyFill="1" applyAlignment="1" applyProtection="1">
      <alignment horizontal="center"/>
      <protection hidden="1"/>
    </xf>
    <xf numFmtId="0" fontId="31" fillId="0" borderId="18" xfId="0" applyFont="1" applyFill="1" applyBorder="1" applyAlignment="1" applyProtection="1">
      <alignment horizontal="center" vertical="center"/>
      <protection hidden="1"/>
    </xf>
    <xf numFmtId="38" fontId="31" fillId="0" borderId="0" xfId="2" applyFont="1" applyFill="1" applyBorder="1" applyAlignment="1" applyProtection="1">
      <alignment horizontal="center" vertical="center"/>
      <protection hidden="1"/>
    </xf>
    <xf numFmtId="0" fontId="31" fillId="0" borderId="0" xfId="0" applyFont="1" applyFill="1" applyAlignment="1" applyProtection="1">
      <alignment horizontal="center" vertical="center" wrapText="1"/>
      <protection hidden="1"/>
    </xf>
    <xf numFmtId="0" fontId="7" fillId="0" borderId="10" xfId="0" applyFont="1" applyBorder="1" applyAlignment="1" applyProtection="1">
      <alignment vertical="center"/>
      <protection hidden="1"/>
    </xf>
    <xf numFmtId="0" fontId="1" fillId="0" borderId="8" xfId="0" applyFont="1" applyBorder="1" applyAlignment="1" applyProtection="1">
      <alignment vertical="center"/>
      <protection hidden="1"/>
    </xf>
    <xf numFmtId="0" fontId="1" fillId="0" borderId="0" xfId="0" applyFont="1" applyAlignment="1" applyProtection="1">
      <alignment horizontal="centerContinuous" vertical="center"/>
      <protection hidden="1"/>
    </xf>
    <xf numFmtId="0" fontId="0" fillId="0" borderId="0" xfId="0" applyProtection="1">
      <protection hidden="1"/>
    </xf>
    <xf numFmtId="0" fontId="5" fillId="0" borderId="14" xfId="0" applyFont="1" applyBorder="1" applyAlignment="1" applyProtection="1">
      <alignment horizontal="centerContinuous" vertical="center"/>
      <protection hidden="1"/>
    </xf>
    <xf numFmtId="0" fontId="7" fillId="0" borderId="15" xfId="0" applyFont="1" applyBorder="1" applyAlignment="1" applyProtection="1">
      <alignment horizontal="centerContinuous" vertical="center"/>
      <protection hidden="1"/>
    </xf>
    <xf numFmtId="0" fontId="5" fillId="0" borderId="9" xfId="0" applyFont="1" applyBorder="1" applyAlignment="1" applyProtection="1">
      <alignment horizontal="centerContinuous" vertical="center" wrapText="1"/>
      <protection hidden="1"/>
    </xf>
    <xf numFmtId="0" fontId="7" fillId="0" borderId="0" xfId="0" applyFont="1" applyProtection="1">
      <protection hidden="1"/>
    </xf>
    <xf numFmtId="0" fontId="5" fillId="0" borderId="14" xfId="0" applyFont="1" applyBorder="1" applyAlignment="1" applyProtection="1">
      <alignment vertical="center" wrapText="1"/>
      <protection hidden="1"/>
    </xf>
    <xf numFmtId="0" fontId="5" fillId="0" borderId="2" xfId="0" applyFont="1" applyBorder="1" applyAlignment="1" applyProtection="1">
      <alignment vertical="center" wrapText="1"/>
      <protection hidden="1"/>
    </xf>
    <xf numFmtId="0" fontId="29" fillId="0" borderId="0" xfId="0" applyFont="1" applyAlignment="1">
      <alignment vertical="center"/>
    </xf>
    <xf numFmtId="0" fontId="0" fillId="0" borderId="8" xfId="0" applyBorder="1" applyAlignment="1" applyProtection="1">
      <alignment vertical="center"/>
      <protection hidden="1"/>
    </xf>
    <xf numFmtId="0" fontId="1" fillId="0" borderId="0" xfId="0" applyFont="1" applyProtection="1">
      <protection hidden="1"/>
    </xf>
    <xf numFmtId="0" fontId="7" fillId="0" borderId="0" xfId="0" applyFont="1" applyAlignment="1" applyProtection="1">
      <alignment horizontal="left" vertical="center"/>
      <protection hidden="1"/>
    </xf>
    <xf numFmtId="0" fontId="7" fillId="0" borderId="17" xfId="0" applyFont="1" applyBorder="1" applyAlignment="1" applyProtection="1">
      <alignment horizontal="centerContinuous" vertical="center" wrapText="1"/>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38" fontId="7" fillId="5" borderId="30" xfId="3" applyFont="1" applyFill="1" applyBorder="1" applyAlignment="1" applyProtection="1">
      <alignment vertical="center"/>
    </xf>
    <xf numFmtId="38" fontId="7" fillId="5" borderId="28" xfId="3" applyFont="1" applyFill="1" applyBorder="1" applyAlignment="1" applyProtection="1">
      <alignment vertical="center"/>
    </xf>
    <xf numFmtId="179" fontId="7" fillId="5" borderId="28" xfId="3" applyNumberFormat="1" applyFont="1" applyFill="1" applyBorder="1" applyAlignment="1" applyProtection="1">
      <alignment vertical="center"/>
    </xf>
    <xf numFmtId="38" fontId="7" fillId="5" borderId="118" xfId="3" applyFont="1" applyFill="1" applyBorder="1" applyAlignment="1" applyProtection="1">
      <alignment vertical="center"/>
    </xf>
    <xf numFmtId="38" fontId="7" fillId="5" borderId="85" xfId="3" applyFont="1" applyFill="1" applyBorder="1" applyAlignment="1" applyProtection="1">
      <alignment vertical="center"/>
    </xf>
    <xf numFmtId="0" fontId="5" fillId="0" borderId="7" xfId="0" applyFont="1" applyBorder="1" applyAlignment="1" applyProtection="1">
      <alignment vertical="center" wrapText="1"/>
      <protection hidden="1"/>
    </xf>
    <xf numFmtId="0" fontId="7" fillId="0" borderId="1" xfId="0" applyFont="1" applyBorder="1" applyAlignment="1" applyProtection="1">
      <alignment horizontal="left" vertical="center"/>
      <protection hidden="1"/>
    </xf>
    <xf numFmtId="0" fontId="7" fillId="0" borderId="13" xfId="0" applyFont="1" applyBorder="1" applyAlignment="1" applyProtection="1">
      <alignment horizontal="left" vertical="center"/>
      <protection hidden="1"/>
    </xf>
    <xf numFmtId="0" fontId="5" fillId="5" borderId="47" xfId="0" applyFont="1" applyFill="1" applyBorder="1" applyAlignment="1" applyProtection="1">
      <alignment vertical="center" wrapText="1"/>
      <protection hidden="1"/>
    </xf>
    <xf numFmtId="0" fontId="5" fillId="5" borderId="81" xfId="0" applyFont="1" applyFill="1" applyBorder="1" applyAlignment="1" applyProtection="1">
      <alignment vertical="center" wrapText="1"/>
      <protection locked="0"/>
    </xf>
    <xf numFmtId="0" fontId="11" fillId="0" borderId="64" xfId="0" applyFont="1" applyBorder="1" applyAlignment="1">
      <alignment horizontal="center" vertical="center"/>
    </xf>
    <xf numFmtId="38" fontId="7" fillId="0" borderId="145" xfId="12" applyFont="1" applyFill="1" applyBorder="1" applyAlignment="1" applyProtection="1">
      <alignment vertical="center"/>
    </xf>
    <xf numFmtId="0" fontId="11" fillId="0" borderId="48" xfId="0" applyFont="1" applyBorder="1" applyAlignment="1">
      <alignment horizontal="center" vertical="center"/>
    </xf>
    <xf numFmtId="38" fontId="7" fillId="0" borderId="146" xfId="12" applyFont="1" applyFill="1" applyBorder="1" applyAlignment="1" applyProtection="1">
      <alignment vertical="center"/>
    </xf>
    <xf numFmtId="179" fontId="7" fillId="0" borderId="146" xfId="12" applyNumberFormat="1" applyFont="1" applyFill="1" applyBorder="1" applyAlignment="1" applyProtection="1">
      <alignment vertical="center"/>
    </xf>
    <xf numFmtId="0" fontId="11" fillId="0" borderId="52" xfId="0" applyFont="1" applyBorder="1" applyAlignment="1">
      <alignment horizontal="center" vertical="center"/>
    </xf>
    <xf numFmtId="38" fontId="7" fillId="0" borderId="147" xfId="12" applyFont="1" applyFill="1" applyBorder="1" applyAlignment="1" applyProtection="1">
      <alignment vertical="center"/>
    </xf>
    <xf numFmtId="0" fontId="11" fillId="0" borderId="40" xfId="0" applyFont="1" applyBorder="1" applyAlignment="1">
      <alignment horizontal="center" vertical="center"/>
    </xf>
    <xf numFmtId="38" fontId="7" fillId="0" borderId="148" xfId="12" applyFont="1" applyFill="1" applyBorder="1" applyAlignment="1" applyProtection="1">
      <alignment vertical="center"/>
    </xf>
    <xf numFmtId="0" fontId="11" fillId="0" borderId="39" xfId="0" applyFont="1" applyBorder="1" applyAlignment="1">
      <alignment horizontal="center" vertical="center"/>
    </xf>
    <xf numFmtId="38" fontId="5" fillId="0" borderId="82" xfId="12" applyFont="1" applyFill="1" applyBorder="1" applyAlignment="1" applyProtection="1">
      <alignment vertical="center"/>
    </xf>
    <xf numFmtId="38" fontId="5" fillId="0" borderId="149" xfId="12" applyFont="1" applyFill="1" applyBorder="1" applyAlignment="1" applyProtection="1">
      <alignment vertical="center"/>
    </xf>
    <xf numFmtId="38" fontId="5" fillId="0" borderId="28" xfId="12" applyFont="1" applyFill="1" applyBorder="1" applyAlignment="1" applyProtection="1">
      <alignment vertical="center"/>
    </xf>
    <xf numFmtId="38" fontId="5" fillId="0" borderId="146" xfId="12" applyFont="1" applyFill="1" applyBorder="1" applyAlignment="1" applyProtection="1">
      <alignment vertical="center"/>
    </xf>
    <xf numFmtId="38" fontId="5" fillId="0" borderId="85" xfId="12" applyFont="1" applyFill="1" applyBorder="1" applyAlignment="1" applyProtection="1">
      <alignment vertical="center"/>
    </xf>
    <xf numFmtId="38" fontId="5" fillId="0" borderId="148" xfId="12" applyFont="1" applyFill="1" applyBorder="1" applyAlignment="1" applyProtection="1">
      <alignment vertical="center"/>
    </xf>
    <xf numFmtId="0" fontId="11" fillId="0" borderId="50" xfId="0" applyFont="1" applyBorder="1" applyAlignment="1">
      <alignment horizontal="center" vertical="center"/>
    </xf>
    <xf numFmtId="38" fontId="121" fillId="0" borderId="149" xfId="12" applyFont="1" applyFill="1" applyBorder="1" applyAlignment="1" applyProtection="1">
      <alignment vertical="center"/>
    </xf>
    <xf numFmtId="0" fontId="5" fillId="0" borderId="3"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123" fillId="0" borderId="13" xfId="0" applyFont="1" applyBorder="1" applyAlignment="1" applyProtection="1">
      <alignment vertical="center" wrapText="1"/>
      <protection hidden="1"/>
    </xf>
    <xf numFmtId="0" fontId="7" fillId="0" borderId="8" xfId="0" applyFont="1" applyBorder="1" applyAlignment="1" applyProtection="1">
      <alignment horizontal="centerContinuous" vertical="center"/>
      <protection hidden="1"/>
    </xf>
    <xf numFmtId="0" fontId="7" fillId="0" borderId="3" xfId="0" applyFont="1" applyBorder="1" applyAlignment="1" applyProtection="1">
      <alignment horizontal="centerContinuous" vertical="center"/>
      <protection hidden="1"/>
    </xf>
    <xf numFmtId="0" fontId="48" fillId="0" borderId="0" xfId="0" applyFont="1" applyAlignment="1" applyProtection="1">
      <alignment vertical="center"/>
      <protection hidden="1"/>
    </xf>
    <xf numFmtId="38" fontId="5" fillId="0" borderId="151" xfId="12" applyFont="1" applyFill="1" applyBorder="1" applyAlignment="1" applyProtection="1">
      <alignment vertical="center"/>
    </xf>
    <xf numFmtId="38" fontId="5" fillId="0" borderId="152" xfId="12" applyFont="1" applyFill="1" applyBorder="1" applyAlignment="1" applyProtection="1">
      <alignment vertical="center"/>
    </xf>
    <xf numFmtId="49" fontId="7" fillId="0" borderId="0" xfId="0" applyNumberFormat="1" applyFont="1" applyAlignment="1" applyProtection="1">
      <alignment horizontal="center" vertical="center"/>
      <protection hidden="1"/>
    </xf>
    <xf numFmtId="179" fontId="7" fillId="0" borderId="28" xfId="12" applyNumberFormat="1" applyFont="1" applyFill="1" applyBorder="1" applyAlignment="1" applyProtection="1">
      <alignment vertical="center"/>
    </xf>
    <xf numFmtId="38" fontId="7" fillId="0" borderId="85" xfId="12" applyFont="1" applyFill="1" applyBorder="1" applyAlignment="1" applyProtection="1">
      <alignment vertical="center"/>
    </xf>
    <xf numFmtId="0" fontId="7" fillId="0" borderId="8" xfId="0" applyFont="1" applyBorder="1" applyAlignment="1" applyProtection="1">
      <alignment vertical="center"/>
      <protection hidden="1"/>
    </xf>
    <xf numFmtId="0" fontId="7" fillId="0" borderId="0" xfId="0" applyFont="1" applyFill="1" applyAlignment="1" applyProtection="1">
      <alignment horizontal="right" vertical="center"/>
      <protection hidden="1"/>
    </xf>
    <xf numFmtId="0" fontId="5" fillId="0" borderId="125" xfId="11" applyFont="1" applyFill="1" applyBorder="1" applyAlignment="1" applyProtection="1">
      <alignment horizontal="left" vertical="center"/>
      <protection hidden="1"/>
    </xf>
    <xf numFmtId="0" fontId="11" fillId="0" borderId="64" xfId="0" applyFont="1" applyFill="1" applyBorder="1" applyAlignment="1">
      <alignment horizontal="center" vertical="center"/>
    </xf>
    <xf numFmtId="38" fontId="7" fillId="0" borderId="86" xfId="12" applyFont="1" applyFill="1" applyBorder="1" applyAlignment="1" applyProtection="1">
      <alignment vertical="center"/>
    </xf>
    <xf numFmtId="0" fontId="11" fillId="0" borderId="52" xfId="0" applyFont="1" applyFill="1" applyBorder="1" applyAlignment="1">
      <alignment horizontal="center" vertical="center"/>
    </xf>
    <xf numFmtId="0" fontId="11" fillId="0" borderId="48" xfId="0" applyFont="1" applyFill="1" applyBorder="1" applyAlignment="1">
      <alignment horizontal="center" vertical="center"/>
    </xf>
    <xf numFmtId="38" fontId="7" fillId="0" borderId="51" xfId="12" applyFont="1" applyFill="1" applyBorder="1" applyAlignment="1" applyProtection="1">
      <alignment vertical="center"/>
    </xf>
    <xf numFmtId="179" fontId="7" fillId="0" borderId="51" xfId="12" applyNumberFormat="1" applyFont="1" applyFill="1" applyBorder="1" applyAlignment="1" applyProtection="1">
      <alignment vertical="center"/>
    </xf>
    <xf numFmtId="181" fontId="5" fillId="0" borderId="28" xfId="0" applyNumberFormat="1" applyFont="1" applyFill="1" applyBorder="1" applyAlignment="1">
      <alignment vertical="center"/>
    </xf>
    <xf numFmtId="38" fontId="7" fillId="0" borderId="83" xfId="12" applyFont="1" applyFill="1" applyBorder="1" applyAlignment="1" applyProtection="1">
      <alignment vertical="center"/>
    </xf>
    <xf numFmtId="0" fontId="5" fillId="0" borderId="140" xfId="11" applyFont="1" applyFill="1" applyBorder="1" applyAlignment="1" applyProtection="1">
      <alignment horizontal="left" vertical="center"/>
      <protection hidden="1"/>
    </xf>
    <xf numFmtId="0" fontId="11" fillId="0" borderId="40" xfId="0" applyFont="1" applyFill="1" applyBorder="1" applyAlignment="1">
      <alignment horizontal="center" vertical="center"/>
    </xf>
    <xf numFmtId="38" fontId="7" fillId="0" borderId="7" xfId="12" applyFont="1" applyFill="1" applyBorder="1" applyAlignment="1" applyProtection="1">
      <alignment vertical="center"/>
    </xf>
    <xf numFmtId="0" fontId="11" fillId="0" borderId="39" xfId="0" applyFont="1" applyFill="1" applyBorder="1" applyAlignment="1">
      <alignment horizontal="center" vertical="center"/>
    </xf>
    <xf numFmtId="0" fontId="11" fillId="0" borderId="50" xfId="0" applyFont="1" applyFill="1" applyBorder="1" applyAlignment="1">
      <alignment horizontal="center" vertical="center"/>
    </xf>
    <xf numFmtId="38" fontId="121" fillId="0" borderId="81" xfId="12" applyFont="1" applyFill="1" applyBorder="1" applyAlignment="1" applyProtection="1">
      <alignment vertical="center"/>
    </xf>
    <xf numFmtId="38" fontId="7" fillId="0" borderId="81" xfId="12" applyFont="1" applyFill="1" applyBorder="1" applyAlignment="1" applyProtection="1">
      <alignment vertical="center"/>
    </xf>
    <xf numFmtId="0" fontId="7" fillId="0" borderId="0" xfId="0" applyFont="1" applyFill="1" applyAlignment="1" applyProtection="1">
      <alignment horizontal="left" vertical="center"/>
      <protection hidden="1"/>
    </xf>
    <xf numFmtId="0" fontId="7" fillId="0" borderId="13" xfId="0" applyFont="1" applyFill="1" applyBorder="1" applyAlignment="1" applyProtection="1">
      <alignment horizontal="left" vertical="center"/>
      <protection hidden="1"/>
    </xf>
    <xf numFmtId="0" fontId="5" fillId="0" borderId="7" xfId="0" applyFont="1" applyFill="1" applyBorder="1" applyAlignment="1" applyProtection="1">
      <alignment vertical="center" wrapText="1"/>
      <protection hidden="1"/>
    </xf>
    <xf numFmtId="38" fontId="7" fillId="0" borderId="84" xfId="12" applyFont="1" applyFill="1" applyBorder="1" applyAlignment="1" applyProtection="1">
      <alignment vertical="center"/>
    </xf>
    <xf numFmtId="38" fontId="7" fillId="0" borderId="87" xfId="12" applyFont="1" applyFill="1" applyBorder="1" applyAlignment="1" applyProtection="1">
      <alignment vertical="center"/>
    </xf>
    <xf numFmtId="181" fontId="5" fillId="0" borderId="51" xfId="0" applyNumberFormat="1" applyFont="1" applyFill="1" applyBorder="1" applyAlignment="1">
      <alignment vertical="center"/>
    </xf>
    <xf numFmtId="38" fontId="5" fillId="0" borderId="7" xfId="12" applyFont="1" applyFill="1" applyBorder="1" applyAlignment="1" applyProtection="1">
      <alignment vertical="center"/>
    </xf>
    <xf numFmtId="179" fontId="5" fillId="0" borderId="51" xfId="12" applyNumberFormat="1" applyFont="1" applyFill="1" applyBorder="1" applyAlignment="1" applyProtection="1">
      <alignment vertical="center"/>
    </xf>
    <xf numFmtId="38" fontId="7" fillId="11" borderId="81" xfId="3" applyFont="1" applyFill="1" applyBorder="1" applyAlignment="1" applyProtection="1">
      <alignment vertical="center"/>
    </xf>
    <xf numFmtId="0" fontId="5" fillId="11" borderId="14" xfId="11" applyFont="1" applyFill="1" applyBorder="1" applyAlignment="1" applyProtection="1">
      <alignment horizontal="left" vertical="center"/>
      <protection hidden="1"/>
    </xf>
    <xf numFmtId="0" fontId="5" fillId="11" borderId="125" xfId="11" applyFont="1" applyFill="1" applyBorder="1" applyAlignment="1" applyProtection="1">
      <alignment horizontal="left" vertical="center"/>
      <protection hidden="1"/>
    </xf>
    <xf numFmtId="0" fontId="5" fillId="11" borderId="81" xfId="9" applyFont="1" applyFill="1" applyBorder="1" applyAlignment="1" applyProtection="1">
      <alignment vertical="center"/>
      <protection hidden="1"/>
    </xf>
    <xf numFmtId="0" fontId="11" fillId="11" borderId="39" xfId="0" applyFont="1" applyFill="1" applyBorder="1" applyAlignment="1">
      <alignment horizontal="center" vertical="center"/>
    </xf>
    <xf numFmtId="38" fontId="7" fillId="11" borderId="81" xfId="12" applyFont="1" applyFill="1" applyBorder="1" applyAlignment="1" applyProtection="1">
      <alignment vertical="center"/>
    </xf>
    <xf numFmtId="0" fontId="5" fillId="11" borderId="9" xfId="11" applyFont="1" applyFill="1" applyBorder="1" applyAlignment="1" applyProtection="1">
      <alignment horizontal="left" vertical="center"/>
      <protection hidden="1"/>
    </xf>
    <xf numFmtId="0" fontId="5" fillId="11" borderId="126" xfId="11" applyFont="1" applyFill="1" applyBorder="1" applyAlignment="1" applyProtection="1">
      <alignment horizontal="left" vertical="center"/>
      <protection hidden="1"/>
    </xf>
    <xf numFmtId="0" fontId="5" fillId="11" borderId="62" xfId="9" applyFont="1" applyFill="1" applyBorder="1" applyAlignment="1" applyProtection="1">
      <alignment vertical="center"/>
      <protection hidden="1"/>
    </xf>
    <xf numFmtId="0" fontId="11" fillId="11" borderId="50" xfId="0" applyFont="1" applyFill="1" applyBorder="1" applyAlignment="1">
      <alignment horizontal="center" vertical="center"/>
    </xf>
    <xf numFmtId="38" fontId="7" fillId="11" borderId="62" xfId="12" applyFont="1" applyFill="1" applyBorder="1" applyAlignment="1" applyProtection="1">
      <alignment horizontal="right" vertical="center"/>
    </xf>
    <xf numFmtId="0" fontId="98" fillId="11" borderId="39" xfId="0" applyFont="1" applyFill="1" applyBorder="1" applyAlignment="1" applyProtection="1">
      <alignment horizontal="center" vertical="center"/>
      <protection hidden="1"/>
    </xf>
    <xf numFmtId="0" fontId="5" fillId="11" borderId="81" xfId="0" applyFont="1" applyFill="1" applyBorder="1" applyAlignment="1" applyProtection="1">
      <alignment vertical="center" wrapText="1"/>
      <protection locked="0"/>
    </xf>
    <xf numFmtId="0" fontId="98" fillId="11" borderId="48" xfId="0" applyFont="1" applyFill="1" applyBorder="1" applyAlignment="1" applyProtection="1">
      <alignment horizontal="center" vertical="center"/>
      <protection hidden="1"/>
    </xf>
    <xf numFmtId="0" fontId="5" fillId="11" borderId="51" xfId="0" applyFont="1" applyFill="1" applyBorder="1" applyAlignment="1" applyProtection="1">
      <alignment vertical="center" wrapText="1"/>
      <protection locked="0"/>
    </xf>
    <xf numFmtId="0" fontId="98" fillId="11" borderId="50" xfId="0" applyFont="1" applyFill="1" applyBorder="1" applyAlignment="1" applyProtection="1">
      <alignment horizontal="center" vertical="center"/>
      <protection hidden="1"/>
    </xf>
    <xf numFmtId="0" fontId="5" fillId="11" borderId="31" xfId="0" applyFont="1" applyFill="1" applyBorder="1" applyAlignment="1" applyProtection="1">
      <alignment vertical="center" wrapText="1"/>
      <protection locked="0"/>
    </xf>
    <xf numFmtId="0" fontId="98" fillId="11" borderId="40" xfId="0" applyFont="1" applyFill="1" applyBorder="1" applyAlignment="1" applyProtection="1">
      <alignment horizontal="center" vertical="center"/>
      <protection hidden="1"/>
    </xf>
    <xf numFmtId="0" fontId="5" fillId="11" borderId="17" xfId="0" applyFont="1" applyFill="1" applyBorder="1" applyAlignment="1" applyProtection="1">
      <alignment vertical="center" wrapText="1"/>
      <protection locked="0"/>
    </xf>
    <xf numFmtId="0" fontId="98" fillId="11" borderId="64" xfId="0" applyFont="1" applyFill="1" applyBorder="1" applyAlignment="1" applyProtection="1">
      <alignment horizontal="center" vertical="center"/>
      <protection hidden="1"/>
    </xf>
    <xf numFmtId="177" fontId="7" fillId="11" borderId="41" xfId="0" applyNumberFormat="1" applyFont="1" applyFill="1" applyBorder="1" applyAlignment="1" applyProtection="1">
      <alignment vertical="center"/>
      <protection locked="0"/>
    </xf>
    <xf numFmtId="0" fontId="98" fillId="11" borderId="4" xfId="0" applyFont="1" applyFill="1" applyBorder="1" applyAlignment="1" applyProtection="1">
      <alignment horizontal="center" vertical="center"/>
      <protection hidden="1"/>
    </xf>
    <xf numFmtId="38" fontId="5" fillId="11" borderId="81" xfId="12" applyFont="1" applyFill="1" applyBorder="1" applyAlignment="1" applyProtection="1">
      <alignment vertical="center"/>
      <protection locked="0"/>
    </xf>
    <xf numFmtId="38" fontId="122" fillId="11" borderId="82" xfId="12" applyFont="1" applyFill="1" applyBorder="1" applyAlignment="1" applyProtection="1">
      <alignment horizontal="center" vertical="center"/>
      <protection hidden="1"/>
    </xf>
    <xf numFmtId="38" fontId="5" fillId="11" borderId="149" xfId="12" applyFont="1" applyFill="1" applyBorder="1" applyAlignment="1" applyProtection="1">
      <alignment vertical="center"/>
      <protection locked="0"/>
    </xf>
    <xf numFmtId="38" fontId="5" fillId="11" borderId="51" xfId="12" applyFont="1" applyFill="1" applyBorder="1" applyAlignment="1" applyProtection="1">
      <alignment vertical="center"/>
      <protection locked="0"/>
    </xf>
    <xf numFmtId="38" fontId="122" fillId="11" borderId="28" xfId="12" applyFont="1" applyFill="1" applyBorder="1" applyAlignment="1" applyProtection="1">
      <alignment horizontal="center" vertical="center"/>
      <protection hidden="1"/>
    </xf>
    <xf numFmtId="38" fontId="5" fillId="11" borderId="146" xfId="12" applyFont="1" applyFill="1" applyBorder="1" applyAlignment="1" applyProtection="1">
      <alignment vertical="center"/>
      <protection locked="0"/>
    </xf>
    <xf numFmtId="181" fontId="5" fillId="11" borderId="51" xfId="0" applyNumberFormat="1" applyFont="1" applyFill="1" applyBorder="1" applyAlignment="1" applyProtection="1">
      <alignment vertical="center"/>
      <protection locked="0"/>
    </xf>
    <xf numFmtId="181" fontId="122" fillId="11" borderId="28" xfId="0" applyNumberFormat="1" applyFont="1" applyFill="1" applyBorder="1" applyAlignment="1" applyProtection="1">
      <alignment horizontal="center" vertical="center"/>
      <protection hidden="1"/>
    </xf>
    <xf numFmtId="181" fontId="5" fillId="11" borderId="146" xfId="0" applyNumberFormat="1" applyFont="1" applyFill="1" applyBorder="1" applyAlignment="1" applyProtection="1">
      <alignment vertical="center"/>
      <protection locked="0"/>
    </xf>
    <xf numFmtId="0" fontId="98" fillId="11" borderId="104" xfId="0" applyFont="1" applyFill="1" applyBorder="1" applyAlignment="1" applyProtection="1">
      <alignment horizontal="center" vertical="center"/>
      <protection hidden="1"/>
    </xf>
    <xf numFmtId="38" fontId="5" fillId="11" borderId="84" xfId="12" applyFont="1" applyFill="1" applyBorder="1" applyAlignment="1" applyProtection="1">
      <alignment vertical="center"/>
      <protection locked="0"/>
    </xf>
    <xf numFmtId="38" fontId="122" fillId="11" borderId="151" xfId="12" applyFont="1" applyFill="1" applyBorder="1" applyAlignment="1" applyProtection="1">
      <alignment horizontal="center" vertical="center"/>
      <protection hidden="1"/>
    </xf>
    <xf numFmtId="38" fontId="5" fillId="11" borderId="150" xfId="12" applyFont="1" applyFill="1" applyBorder="1" applyAlignment="1" applyProtection="1">
      <alignment vertical="center"/>
      <protection locked="0"/>
    </xf>
    <xf numFmtId="38" fontId="122" fillId="11" borderId="146" xfId="12" applyFont="1" applyFill="1" applyBorder="1" applyAlignment="1" applyProtection="1">
      <alignment horizontal="center" vertical="center"/>
      <protection hidden="1"/>
    </xf>
    <xf numFmtId="179" fontId="5" fillId="11" borderId="51" xfId="12" applyNumberFormat="1" applyFont="1" applyFill="1" applyBorder="1" applyAlignment="1" applyProtection="1">
      <alignment vertical="center"/>
      <protection locked="0"/>
    </xf>
    <xf numFmtId="179" fontId="5" fillId="11" borderId="146" xfId="12" applyNumberFormat="1" applyFont="1" applyFill="1" applyBorder="1" applyAlignment="1" applyProtection="1">
      <alignment vertical="center"/>
      <protection locked="0"/>
    </xf>
    <xf numFmtId="38" fontId="5" fillId="11" borderId="7" xfId="12" applyFont="1" applyFill="1" applyBorder="1" applyAlignment="1" applyProtection="1">
      <alignment vertical="center"/>
      <protection locked="0"/>
    </xf>
    <xf numFmtId="38" fontId="122" fillId="11" borderId="148" xfId="12" applyFont="1" applyFill="1" applyBorder="1" applyAlignment="1" applyProtection="1">
      <alignment horizontal="center" vertical="center"/>
      <protection hidden="1"/>
    </xf>
    <xf numFmtId="38" fontId="122" fillId="11" borderId="85" xfId="12" applyFont="1" applyFill="1" applyBorder="1" applyAlignment="1" applyProtection="1">
      <alignment horizontal="center" vertical="center"/>
      <protection hidden="1"/>
    </xf>
    <xf numFmtId="38" fontId="5" fillId="11" borderId="148" xfId="12" applyFont="1" applyFill="1" applyBorder="1" applyAlignment="1" applyProtection="1">
      <alignment vertical="center"/>
      <protection locked="0"/>
    </xf>
    <xf numFmtId="38" fontId="5" fillId="11" borderId="81" xfId="12" applyFont="1" applyFill="1" applyBorder="1" applyAlignment="1" applyProtection="1">
      <alignment vertical="center"/>
    </xf>
    <xf numFmtId="38" fontId="122" fillId="11" borderId="51" xfId="12" applyFont="1" applyFill="1" applyBorder="1" applyAlignment="1" applyProtection="1">
      <alignment horizontal="center" vertical="center"/>
      <protection hidden="1"/>
    </xf>
    <xf numFmtId="38" fontId="5" fillId="11" borderId="81" xfId="12" applyFont="1" applyFill="1" applyBorder="1" applyAlignment="1" applyProtection="1">
      <alignment vertical="center"/>
      <protection hidden="1"/>
    </xf>
    <xf numFmtId="0" fontId="3" fillId="11" borderId="40" xfId="0" applyFont="1" applyFill="1" applyBorder="1" applyAlignment="1" applyProtection="1">
      <alignment horizontal="center" vertical="center"/>
      <protection hidden="1"/>
    </xf>
    <xf numFmtId="38" fontId="5" fillId="11" borderId="7" xfId="12" applyFont="1" applyFill="1" applyBorder="1" applyAlignment="1" applyProtection="1">
      <alignment vertical="center"/>
      <protection hidden="1"/>
    </xf>
    <xf numFmtId="49" fontId="7" fillId="12" borderId="2" xfId="0" applyNumberFormat="1" applyFont="1" applyFill="1" applyBorder="1" applyAlignment="1" applyProtection="1">
      <alignment vertical="center"/>
      <protection hidden="1"/>
    </xf>
    <xf numFmtId="49" fontId="7" fillId="12" borderId="42" xfId="0" applyNumberFormat="1" applyFont="1" applyFill="1" applyBorder="1" applyAlignment="1" applyProtection="1">
      <alignment vertical="center"/>
      <protection hidden="1"/>
    </xf>
    <xf numFmtId="49" fontId="7" fillId="12" borderId="69" xfId="0" applyNumberFormat="1" applyFont="1" applyFill="1" applyBorder="1" applyAlignment="1" applyProtection="1">
      <alignment horizontal="center" vertical="center"/>
      <protection hidden="1"/>
    </xf>
    <xf numFmtId="49" fontId="7" fillId="12" borderId="63" xfId="0" applyNumberFormat="1" applyFont="1" applyFill="1" applyBorder="1" applyAlignment="1" applyProtection="1">
      <alignment vertical="center"/>
      <protection hidden="1"/>
    </xf>
    <xf numFmtId="0" fontId="7" fillId="12" borderId="44" xfId="0" applyFont="1" applyFill="1" applyBorder="1" applyAlignment="1" applyProtection="1">
      <alignment vertical="center"/>
      <protection hidden="1"/>
    </xf>
    <xf numFmtId="38" fontId="7" fillId="12" borderId="51" xfId="2" applyFont="1" applyFill="1" applyBorder="1" applyAlignment="1" applyProtection="1">
      <alignment vertical="center"/>
      <protection hidden="1"/>
    </xf>
    <xf numFmtId="0" fontId="11" fillId="12" borderId="48" xfId="0" applyFont="1" applyFill="1" applyBorder="1" applyAlignment="1" applyProtection="1">
      <alignment horizontal="center" vertical="center"/>
      <protection hidden="1"/>
    </xf>
    <xf numFmtId="0" fontId="7" fillId="12" borderId="0" xfId="0" applyFont="1" applyFill="1" applyAlignment="1" applyProtection="1">
      <alignment vertical="center"/>
      <protection hidden="1"/>
    </xf>
    <xf numFmtId="49" fontId="7" fillId="12" borderId="52" xfId="0" applyNumberFormat="1" applyFont="1" applyFill="1" applyBorder="1" applyAlignment="1" applyProtection="1">
      <alignment horizontal="center" vertical="center"/>
      <protection hidden="1"/>
    </xf>
    <xf numFmtId="0" fontId="7" fillId="12" borderId="71" xfId="0" applyFont="1" applyFill="1" applyBorder="1" applyAlignment="1" applyProtection="1">
      <alignment horizontal="right" vertical="center" wrapText="1"/>
      <protection hidden="1"/>
    </xf>
    <xf numFmtId="0" fontId="7" fillId="12" borderId="44" xfId="0" applyFont="1" applyFill="1" applyBorder="1" applyAlignment="1" applyProtection="1">
      <alignment vertical="center" wrapText="1"/>
      <protection hidden="1"/>
    </xf>
    <xf numFmtId="38" fontId="7" fillId="12" borderId="44" xfId="2" applyFont="1" applyFill="1" applyBorder="1" applyAlignment="1" applyProtection="1">
      <alignment vertical="center"/>
      <protection locked="0"/>
    </xf>
    <xf numFmtId="49" fontId="7" fillId="12" borderId="67" xfId="0" applyNumberFormat="1" applyFont="1" applyFill="1" applyBorder="1" applyAlignment="1" applyProtection="1">
      <alignment horizontal="center" vertical="center"/>
      <protection hidden="1"/>
    </xf>
    <xf numFmtId="49" fontId="7" fillId="12" borderId="65" xfId="0" applyNumberFormat="1" applyFont="1" applyFill="1" applyBorder="1" applyAlignment="1" applyProtection="1">
      <alignment horizontal="center" vertical="center"/>
      <protection hidden="1"/>
    </xf>
    <xf numFmtId="0" fontId="7" fillId="12" borderId="63" xfId="0" applyFont="1" applyFill="1" applyBorder="1" applyAlignment="1" applyProtection="1">
      <alignment horizontal="center" vertical="center" wrapText="1"/>
      <protection hidden="1"/>
    </xf>
    <xf numFmtId="38" fontId="7" fillId="12" borderId="44" xfId="2" applyFont="1" applyFill="1" applyBorder="1" applyAlignment="1" applyProtection="1">
      <alignment vertical="center"/>
    </xf>
    <xf numFmtId="49" fontId="7" fillId="12" borderId="42" xfId="0" applyNumberFormat="1" applyFont="1" applyFill="1" applyBorder="1" applyAlignment="1" applyProtection="1">
      <alignment horizontal="center" vertical="center"/>
      <protection hidden="1"/>
    </xf>
    <xf numFmtId="49" fontId="7" fillId="12" borderId="70" xfId="0" applyNumberFormat="1" applyFont="1" applyFill="1" applyBorder="1" applyAlignment="1" applyProtection="1">
      <alignment horizontal="center" vertical="center"/>
      <protection hidden="1"/>
    </xf>
    <xf numFmtId="49" fontId="7" fillId="0" borderId="71" xfId="0" applyNumberFormat="1" applyFont="1" applyBorder="1" applyAlignment="1" applyProtection="1">
      <alignment vertical="center"/>
      <protection hidden="1"/>
    </xf>
    <xf numFmtId="49" fontId="7" fillId="0" borderId="22" xfId="0" applyNumberFormat="1" applyFont="1" applyBorder="1" applyAlignment="1" applyProtection="1">
      <alignment vertical="center"/>
      <protection hidden="1"/>
    </xf>
    <xf numFmtId="0" fontId="7" fillId="0" borderId="3" xfId="0" applyFont="1" applyBorder="1" applyAlignment="1" applyProtection="1">
      <alignment horizontal="center" vertical="center"/>
      <protection hidden="1"/>
    </xf>
    <xf numFmtId="0" fontId="31" fillId="0" borderId="16" xfId="0" applyFont="1" applyFill="1" applyBorder="1" applyAlignment="1" applyProtection="1">
      <alignment vertical="center"/>
    </xf>
    <xf numFmtId="49" fontId="7" fillId="0" borderId="153" xfId="0" applyNumberFormat="1" applyFont="1" applyBorder="1" applyAlignment="1" applyProtection="1">
      <alignment vertical="center"/>
      <protection hidden="1"/>
    </xf>
    <xf numFmtId="38" fontId="7" fillId="0" borderId="20" xfId="2" applyFont="1" applyFill="1" applyBorder="1" applyAlignment="1" applyProtection="1">
      <alignment vertical="center"/>
    </xf>
    <xf numFmtId="0" fontId="7" fillId="0" borderId="19" xfId="0" applyFont="1" applyFill="1" applyBorder="1" applyAlignment="1" applyProtection="1">
      <alignment horizontal="center" vertical="center"/>
      <protection hidden="1"/>
    </xf>
    <xf numFmtId="38" fontId="7" fillId="0" borderId="112" xfId="2" applyFont="1" applyFill="1" applyBorder="1" applyAlignment="1" applyProtection="1">
      <alignment vertical="center"/>
      <protection hidden="1"/>
    </xf>
    <xf numFmtId="49" fontId="7" fillId="5" borderId="9" xfId="0" applyNumberFormat="1" applyFont="1" applyFill="1" applyBorder="1" applyAlignment="1" applyProtection="1">
      <alignment horizontal="center" vertical="center"/>
      <protection hidden="1"/>
    </xf>
    <xf numFmtId="49" fontId="7" fillId="5" borderId="12" xfId="0" applyNumberFormat="1" applyFont="1" applyFill="1" applyBorder="1" applyAlignment="1" applyProtection="1">
      <alignment vertical="center"/>
      <protection hidden="1"/>
    </xf>
    <xf numFmtId="0" fontId="7" fillId="5" borderId="34" xfId="0" applyFont="1" applyFill="1" applyBorder="1" applyAlignment="1" applyProtection="1">
      <alignment horizontal="center" vertical="center"/>
      <protection hidden="1"/>
    </xf>
    <xf numFmtId="49" fontId="7" fillId="5" borderId="70" xfId="0" applyNumberFormat="1" applyFont="1" applyFill="1" applyBorder="1" applyAlignment="1" applyProtection="1">
      <alignment vertical="center"/>
      <protection hidden="1"/>
    </xf>
    <xf numFmtId="49" fontId="7" fillId="5" borderId="69" xfId="0" applyNumberFormat="1" applyFont="1" applyFill="1" applyBorder="1" applyAlignment="1" applyProtection="1">
      <alignment vertical="center"/>
      <protection hidden="1"/>
    </xf>
    <xf numFmtId="0" fontId="5" fillId="0" borderId="0" xfId="0" applyFont="1" applyAlignment="1" applyProtection="1">
      <alignment vertical="center"/>
      <protection hidden="1"/>
    </xf>
    <xf numFmtId="0" fontId="1" fillId="0" borderId="3" xfId="0" applyFont="1" applyBorder="1" applyAlignment="1" applyProtection="1">
      <alignment horizontal="centerContinuous" vertical="center"/>
      <protection hidden="1"/>
    </xf>
    <xf numFmtId="0" fontId="0" fillId="0" borderId="10" xfId="0" applyBorder="1" applyAlignment="1" applyProtection="1">
      <alignment vertical="center"/>
      <protection hidden="1"/>
    </xf>
    <xf numFmtId="0" fontId="1" fillId="0" borderId="10" xfId="0" applyFont="1" applyBorder="1" applyAlignment="1" applyProtection="1">
      <alignment horizontal="centerContinuous" vertical="center"/>
      <protection hidden="1"/>
    </xf>
    <xf numFmtId="0" fontId="5" fillId="0" borderId="0" xfId="0" applyFont="1" applyAlignment="1" applyProtection="1">
      <alignment horizontal="centerContinuous" vertical="center"/>
      <protection hidden="1"/>
    </xf>
    <xf numFmtId="0" fontId="1" fillId="0" borderId="0" xfId="0" applyFont="1" applyAlignment="1" applyProtection="1">
      <alignment horizontal="left" vertical="center"/>
      <protection hidden="1"/>
    </xf>
    <xf numFmtId="0" fontId="7" fillId="0" borderId="6" xfId="0" applyFont="1" applyBorder="1" applyAlignment="1" applyProtection="1">
      <alignment horizontal="center" vertical="center"/>
      <protection hidden="1"/>
    </xf>
    <xf numFmtId="0" fontId="7" fillId="0" borderId="10" xfId="0" applyFont="1" applyBorder="1" applyAlignment="1" applyProtection="1">
      <alignment horizontal="left" vertical="center" indent="1"/>
      <protection hidden="1"/>
    </xf>
    <xf numFmtId="0" fontId="7" fillId="0" borderId="3" xfId="0" applyFont="1" applyBorder="1" applyAlignment="1" applyProtection="1">
      <alignment horizontal="left" vertical="center" indent="1"/>
      <protection hidden="1"/>
    </xf>
    <xf numFmtId="0" fontId="5" fillId="0" borderId="0" xfId="0" applyFont="1" applyAlignment="1" applyProtection="1">
      <alignment horizontal="centerContinuous" vertical="center" wrapText="1"/>
      <protection hidden="1"/>
    </xf>
    <xf numFmtId="0" fontId="1" fillId="0" borderId="0" xfId="0" applyFont="1" applyAlignment="1" applyProtection="1">
      <alignment horizontal="left" vertical="center"/>
      <protection locked="0" hidden="1"/>
    </xf>
    <xf numFmtId="0" fontId="5" fillId="11" borderId="3" xfId="0" applyFont="1" applyFill="1" applyBorder="1" applyAlignment="1" applyProtection="1">
      <alignment vertical="center" wrapText="1"/>
      <protection locked="0"/>
    </xf>
    <xf numFmtId="0" fontId="110" fillId="0" borderId="4" xfId="0" applyFont="1" applyBorder="1" applyAlignment="1" applyProtection="1">
      <alignment horizontal="center" vertical="center"/>
      <protection hidden="1"/>
    </xf>
    <xf numFmtId="0" fontId="5" fillId="11" borderId="3" xfId="0" applyFont="1" applyFill="1" applyBorder="1" applyAlignment="1" applyProtection="1">
      <alignment horizontal="center" vertical="center" wrapText="1"/>
      <protection locked="0"/>
    </xf>
    <xf numFmtId="0" fontId="5" fillId="0" borderId="3" xfId="0" applyFont="1" applyBorder="1" applyAlignment="1" applyProtection="1">
      <alignment vertical="center" wrapText="1"/>
      <protection locked="0"/>
    </xf>
    <xf numFmtId="0" fontId="5" fillId="0" borderId="3" xfId="0" applyFont="1" applyBorder="1" applyAlignment="1" applyProtection="1">
      <alignment horizontal="center" vertical="center" wrapText="1"/>
      <protection locked="0"/>
    </xf>
    <xf numFmtId="0" fontId="7" fillId="0" borderId="0" xfId="0" applyFont="1" applyAlignment="1" applyProtection="1">
      <alignment horizontal="right" vertical="top"/>
      <protection hidden="1"/>
    </xf>
    <xf numFmtId="0" fontId="1" fillId="0" borderId="0" xfId="0" applyFont="1" applyAlignment="1" applyProtection="1">
      <alignment horizontal="centerContinuous"/>
      <protection hidden="1"/>
    </xf>
    <xf numFmtId="192" fontId="0" fillId="0" borderId="104" xfId="0" applyNumberFormat="1" applyBorder="1" applyAlignment="1" applyProtection="1">
      <alignment vertical="center"/>
      <protection hidden="1"/>
    </xf>
    <xf numFmtId="192" fontId="124" fillId="0" borderId="52" xfId="0" applyNumberFormat="1" applyFont="1" applyBorder="1" applyAlignment="1" applyProtection="1">
      <alignment vertical="center"/>
      <protection hidden="1"/>
    </xf>
    <xf numFmtId="192" fontId="111" fillId="0" borderId="52" xfId="0" applyNumberFormat="1" applyFont="1" applyBorder="1" applyAlignment="1" applyProtection="1">
      <alignment vertical="center"/>
      <protection hidden="1"/>
    </xf>
    <xf numFmtId="0" fontId="7" fillId="0" borderId="69" xfId="0" applyFont="1" applyFill="1" applyBorder="1" applyAlignment="1" applyProtection="1">
      <alignment horizontal="center" vertical="center"/>
      <protection hidden="1"/>
    </xf>
    <xf numFmtId="0" fontId="5" fillId="0" borderId="35" xfId="0" applyFont="1" applyFill="1" applyBorder="1" applyAlignment="1" applyProtection="1">
      <alignment horizontal="center" vertical="center"/>
      <protection hidden="1"/>
    </xf>
    <xf numFmtId="38" fontId="7" fillId="0" borderId="17" xfId="2" applyFont="1" applyFill="1" applyBorder="1" applyAlignment="1" applyProtection="1">
      <alignment vertical="center" wrapText="1"/>
      <protection locked="0"/>
    </xf>
    <xf numFmtId="0" fontId="11" fillId="0" borderId="143" xfId="0" applyFont="1" applyFill="1" applyBorder="1" applyAlignment="1" applyProtection="1">
      <alignment horizontal="center" vertical="center"/>
      <protection hidden="1"/>
    </xf>
    <xf numFmtId="0" fontId="11" fillId="0" borderId="41" xfId="0" applyFont="1" applyFill="1" applyBorder="1" applyAlignment="1" applyProtection="1">
      <alignment horizontal="center" vertical="center"/>
      <protection hidden="1"/>
    </xf>
    <xf numFmtId="0" fontId="11" fillId="0" borderId="144" xfId="0" applyFont="1" applyFill="1" applyBorder="1" applyAlignment="1" applyProtection="1">
      <alignment horizontal="center" vertical="center"/>
      <protection hidden="1"/>
    </xf>
    <xf numFmtId="0" fontId="11" fillId="0" borderId="81" xfId="0" applyFont="1" applyFill="1" applyBorder="1" applyAlignment="1" applyProtection="1">
      <alignment horizontal="center" vertical="center"/>
      <protection hidden="1"/>
    </xf>
    <xf numFmtId="0" fontId="11" fillId="0" borderId="126" xfId="0" applyFont="1" applyFill="1" applyBorder="1" applyAlignment="1" applyProtection="1">
      <alignment horizontal="center" vertical="center"/>
      <protection hidden="1"/>
    </xf>
    <xf numFmtId="0" fontId="31" fillId="0" borderId="16" xfId="0" applyFont="1" applyFill="1" applyBorder="1" applyAlignment="1" applyProtection="1">
      <alignment horizontal="centerContinuous" vertical="center"/>
      <protection hidden="1"/>
    </xf>
    <xf numFmtId="0" fontId="31" fillId="0" borderId="2" xfId="0" applyFont="1" applyFill="1" applyBorder="1" applyAlignment="1" applyProtection="1">
      <alignment horizontal="centerContinuous" vertical="center"/>
      <protection hidden="1"/>
    </xf>
    <xf numFmtId="0" fontId="31" fillId="0" borderId="42" xfId="0" applyFont="1" applyFill="1" applyBorder="1" applyAlignment="1" applyProtection="1">
      <alignment horizontal="centerContinuous" vertical="center"/>
      <protection hidden="1"/>
    </xf>
    <xf numFmtId="0" fontId="5" fillId="0" borderId="2" xfId="0" applyFont="1" applyFill="1" applyBorder="1" applyAlignment="1" applyProtection="1">
      <alignment horizontal="center" vertical="center"/>
      <protection hidden="1"/>
    </xf>
    <xf numFmtId="0" fontId="5" fillId="0" borderId="126"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5" borderId="143" xfId="0" applyFont="1" applyFill="1" applyBorder="1" applyAlignment="1" applyProtection="1">
      <alignment horizontal="center" vertical="center"/>
      <protection hidden="1"/>
    </xf>
    <xf numFmtId="0" fontId="5" fillId="5" borderId="49" xfId="0" applyFont="1" applyFill="1" applyBorder="1" applyAlignment="1" applyProtection="1">
      <alignment horizontal="center" vertical="center"/>
      <protection hidden="1"/>
    </xf>
    <xf numFmtId="38" fontId="7" fillId="5" borderId="6" xfId="0" applyNumberFormat="1" applyFont="1" applyFill="1" applyBorder="1" applyAlignment="1" applyProtection="1">
      <alignment vertical="center"/>
      <protection hidden="1"/>
    </xf>
    <xf numFmtId="0" fontId="11" fillId="0" borderId="126" xfId="0" applyFont="1" applyFill="1" applyBorder="1" applyAlignment="1" applyProtection="1">
      <alignment horizontal="center" vertical="center" wrapText="1"/>
      <protection hidden="1"/>
    </xf>
    <xf numFmtId="0" fontId="11" fillId="0" borderId="126" xfId="0" applyFont="1" applyFill="1" applyBorder="1" applyAlignment="1" applyProtection="1">
      <alignment horizontal="left" vertical="center" wrapText="1"/>
      <protection hidden="1"/>
    </xf>
    <xf numFmtId="0" fontId="11" fillId="0" borderId="62" xfId="0" applyFont="1" applyFill="1" applyBorder="1" applyAlignment="1" applyProtection="1">
      <alignment horizontal="center" vertical="center" wrapText="1"/>
      <protection hidden="1"/>
    </xf>
    <xf numFmtId="0" fontId="5" fillId="0" borderId="16" xfId="0" applyFont="1" applyFill="1" applyBorder="1" applyAlignment="1" applyProtection="1">
      <alignment horizontal="center" vertical="center" wrapText="1"/>
      <protection hidden="1"/>
    </xf>
    <xf numFmtId="49" fontId="7" fillId="0" borderId="69" xfId="0" applyNumberFormat="1" applyFont="1" applyBorder="1" applyAlignment="1" applyProtection="1">
      <alignment horizontal="center" vertical="center"/>
      <protection hidden="1"/>
    </xf>
    <xf numFmtId="38" fontId="7" fillId="0" borderId="30" xfId="12" applyFont="1" applyFill="1" applyBorder="1" applyAlignment="1" applyProtection="1">
      <alignment vertical="center"/>
    </xf>
    <xf numFmtId="38" fontId="7" fillId="0" borderId="28" xfId="12" applyFont="1" applyFill="1" applyBorder="1" applyAlignment="1" applyProtection="1">
      <alignment vertical="center"/>
    </xf>
    <xf numFmtId="38" fontId="7" fillId="0" borderId="127" xfId="12" applyFont="1" applyFill="1" applyBorder="1" applyAlignment="1" applyProtection="1">
      <alignment vertical="center"/>
    </xf>
    <xf numFmtId="0" fontId="5" fillId="5" borderId="44" xfId="0" applyFont="1" applyFill="1" applyBorder="1" applyAlignment="1" applyProtection="1">
      <alignment vertical="center" wrapText="1"/>
      <protection hidden="1"/>
    </xf>
    <xf numFmtId="0" fontId="98" fillId="0" borderId="39" xfId="0" applyFont="1" applyBorder="1" applyAlignment="1" applyProtection="1">
      <alignment horizontal="center" vertical="center"/>
      <protection hidden="1"/>
    </xf>
    <xf numFmtId="0" fontId="98" fillId="0" borderId="48" xfId="0" applyFont="1" applyBorder="1" applyAlignment="1" applyProtection="1">
      <alignment horizontal="center" vertical="center"/>
      <protection hidden="1"/>
    </xf>
    <xf numFmtId="0" fontId="98" fillId="0" borderId="40" xfId="0" applyFont="1" applyBorder="1" applyAlignment="1" applyProtection="1">
      <alignment horizontal="center" vertical="center"/>
      <protection hidden="1"/>
    </xf>
    <xf numFmtId="0" fontId="98" fillId="0" borderId="50" xfId="0" applyFont="1" applyBorder="1" applyAlignment="1" applyProtection="1">
      <alignment horizontal="center" vertical="center"/>
      <protection hidden="1"/>
    </xf>
    <xf numFmtId="0" fontId="98" fillId="0" borderId="104" xfId="0" applyFont="1" applyBorder="1" applyAlignment="1" applyProtection="1">
      <alignment horizontal="center" vertical="center"/>
      <protection hidden="1"/>
    </xf>
    <xf numFmtId="0" fontId="3" fillId="0" borderId="50" xfId="0" applyFont="1" applyBorder="1" applyAlignment="1" applyProtection="1">
      <alignment horizontal="center" vertical="center"/>
      <protection hidden="1"/>
    </xf>
    <xf numFmtId="0" fontId="11" fillId="11" borderId="64" xfId="0" applyFont="1" applyFill="1" applyBorder="1" applyAlignment="1" applyProtection="1">
      <alignment horizontal="center" vertical="center"/>
    </xf>
    <xf numFmtId="38" fontId="7" fillId="11" borderId="86" xfId="3" applyFont="1" applyFill="1" applyBorder="1" applyAlignment="1" applyProtection="1">
      <alignment vertical="center"/>
    </xf>
    <xf numFmtId="38" fontId="5" fillId="11" borderId="82" xfId="3" applyFont="1" applyFill="1" applyBorder="1" applyAlignment="1" applyProtection="1">
      <alignment vertical="center"/>
    </xf>
    <xf numFmtId="0" fontId="11" fillId="11" borderId="48" xfId="0" applyFont="1" applyFill="1" applyBorder="1" applyAlignment="1" applyProtection="1">
      <alignment horizontal="center" vertical="center"/>
    </xf>
    <xf numFmtId="38" fontId="7" fillId="11" borderId="51" xfId="3" applyFont="1" applyFill="1" applyBorder="1" applyAlignment="1" applyProtection="1">
      <alignment vertical="center"/>
    </xf>
    <xf numFmtId="38" fontId="5" fillId="11" borderId="28" xfId="3" applyFont="1" applyFill="1" applyBorder="1" applyAlignment="1" applyProtection="1">
      <alignment vertical="center"/>
    </xf>
    <xf numFmtId="179" fontId="7" fillId="11" borderId="51" xfId="3" applyNumberFormat="1" applyFont="1" applyFill="1" applyBorder="1" applyAlignment="1" applyProtection="1">
      <alignment vertical="center"/>
    </xf>
    <xf numFmtId="179" fontId="5" fillId="11" borderId="28" xfId="3" applyNumberFormat="1" applyFont="1" applyFill="1" applyBorder="1" applyAlignment="1" applyProtection="1">
      <alignment vertical="center"/>
    </xf>
    <xf numFmtId="0" fontId="11" fillId="11" borderId="67" xfId="0" applyFont="1" applyFill="1" applyBorder="1" applyAlignment="1" applyProtection="1">
      <alignment horizontal="center" vertical="center"/>
    </xf>
    <xf numFmtId="0" fontId="11" fillId="11" borderId="39" xfId="0" applyFont="1" applyFill="1" applyBorder="1" applyAlignment="1" applyProtection="1">
      <alignment horizontal="center" vertical="center"/>
    </xf>
    <xf numFmtId="0" fontId="11" fillId="11" borderId="50" xfId="0" applyFont="1" applyFill="1" applyBorder="1" applyAlignment="1" applyProtection="1">
      <alignment horizontal="center" vertical="center"/>
    </xf>
    <xf numFmtId="38" fontId="7" fillId="11" borderId="62" xfId="3" applyFont="1" applyFill="1" applyBorder="1" applyAlignment="1" applyProtection="1">
      <alignment vertical="center"/>
    </xf>
    <xf numFmtId="0" fontId="11" fillId="11" borderId="39" xfId="0" applyFont="1" applyFill="1" applyBorder="1" applyAlignment="1" applyProtection="1">
      <alignment horizontal="center" vertical="center"/>
      <protection hidden="1"/>
    </xf>
    <xf numFmtId="0" fontId="11" fillId="11" borderId="48" xfId="0" applyFont="1" applyFill="1" applyBorder="1" applyAlignment="1" applyProtection="1">
      <alignment horizontal="center" vertical="center"/>
      <protection hidden="1"/>
    </xf>
    <xf numFmtId="0" fontId="5" fillId="11" borderId="44" xfId="0" applyFont="1" applyFill="1" applyBorder="1" applyAlignment="1" applyProtection="1">
      <alignment vertical="center" wrapText="1"/>
      <protection hidden="1"/>
    </xf>
    <xf numFmtId="0" fontId="11" fillId="11" borderId="50" xfId="0" applyFont="1" applyFill="1" applyBorder="1" applyAlignment="1" applyProtection="1">
      <alignment horizontal="center" vertical="center"/>
      <protection hidden="1"/>
    </xf>
    <xf numFmtId="0" fontId="11" fillId="11" borderId="4" xfId="0" applyFont="1" applyFill="1" applyBorder="1" applyAlignment="1" applyProtection="1">
      <alignment horizontal="center" vertical="center"/>
      <protection hidden="1"/>
    </xf>
    <xf numFmtId="177" fontId="7" fillId="11" borderId="51" xfId="0" applyNumberFormat="1" applyFont="1" applyFill="1" applyBorder="1" applyAlignment="1" applyProtection="1">
      <alignment vertical="center"/>
      <protection locked="0"/>
    </xf>
    <xf numFmtId="0" fontId="5" fillId="0" borderId="81" xfId="9" applyFont="1" applyBorder="1" applyAlignment="1" applyProtection="1">
      <alignment vertical="center"/>
      <protection hidden="1"/>
    </xf>
    <xf numFmtId="0" fontId="5" fillId="0" borderId="2" xfId="0" applyFont="1" applyBorder="1" applyAlignment="1" applyProtection="1">
      <alignment vertical="center"/>
      <protection hidden="1"/>
    </xf>
    <xf numFmtId="0" fontId="5" fillId="0" borderId="107" xfId="0" applyFont="1" applyBorder="1" applyAlignment="1" applyProtection="1">
      <alignment vertical="center"/>
      <protection hidden="1"/>
    </xf>
    <xf numFmtId="0" fontId="5" fillId="0" borderId="51" xfId="9" applyFont="1" applyBorder="1" applyAlignment="1" applyProtection="1">
      <alignment vertical="center"/>
      <protection hidden="1"/>
    </xf>
    <xf numFmtId="0" fontId="5" fillId="0" borderId="84" xfId="9" applyFont="1" applyBorder="1" applyAlignment="1" applyProtection="1">
      <alignment vertical="center"/>
      <protection hidden="1"/>
    </xf>
    <xf numFmtId="0" fontId="5" fillId="0" borderId="52" xfId="0" applyFont="1" applyBorder="1" applyAlignment="1" applyProtection="1">
      <alignment vertical="center"/>
      <protection hidden="1"/>
    </xf>
    <xf numFmtId="0" fontId="5" fillId="0" borderId="108" xfId="0" applyFont="1" applyBorder="1" applyAlignment="1" applyProtection="1">
      <alignment vertical="center"/>
      <protection hidden="1"/>
    </xf>
    <xf numFmtId="0" fontId="5" fillId="0" borderId="126" xfId="0" applyFont="1" applyBorder="1" applyAlignment="1" applyProtection="1">
      <alignment vertical="center"/>
      <protection hidden="1"/>
    </xf>
    <xf numFmtId="0" fontId="5" fillId="0" borderId="83" xfId="9" applyFont="1" applyBorder="1" applyAlignment="1" applyProtection="1">
      <alignment vertical="center"/>
      <protection hidden="1"/>
    </xf>
    <xf numFmtId="0" fontId="5" fillId="0" borderId="7" xfId="9" applyFont="1" applyBorder="1" applyAlignment="1" applyProtection="1">
      <alignment vertical="center"/>
      <protection hidden="1"/>
    </xf>
    <xf numFmtId="0" fontId="5" fillId="0" borderId="1" xfId="11" applyFont="1" applyBorder="1" applyAlignment="1" applyProtection="1">
      <alignment horizontal="left" vertical="center"/>
      <protection hidden="1"/>
    </xf>
    <xf numFmtId="0" fontId="5" fillId="0" borderId="9" xfId="11" applyFont="1" applyBorder="1" applyAlignment="1" applyProtection="1">
      <alignment horizontal="left" vertical="center"/>
      <protection hidden="1"/>
    </xf>
    <xf numFmtId="0" fontId="5" fillId="0" borderId="126" xfId="11" applyFont="1" applyBorder="1" applyAlignment="1" applyProtection="1">
      <alignment horizontal="left" vertical="center"/>
      <protection hidden="1"/>
    </xf>
    <xf numFmtId="0" fontId="5" fillId="0" borderId="62" xfId="9" applyFont="1" applyBorder="1" applyAlignment="1" applyProtection="1">
      <alignment vertical="center"/>
      <protection hidden="1"/>
    </xf>
    <xf numFmtId="0" fontId="98" fillId="0" borderId="52" xfId="0" applyFont="1" applyBorder="1" applyAlignment="1" applyProtection="1">
      <alignment horizontal="center" vertical="center"/>
      <protection hidden="1"/>
    </xf>
    <xf numFmtId="0" fontId="98" fillId="0" borderId="67" xfId="0" applyFont="1" applyBorder="1" applyAlignment="1" applyProtection="1">
      <alignment horizontal="center" vertical="center"/>
      <protection hidden="1"/>
    </xf>
    <xf numFmtId="38" fontId="122" fillId="0" borderId="82" xfId="12" applyFont="1" applyFill="1" applyBorder="1" applyAlignment="1" applyProtection="1">
      <alignment vertical="center"/>
    </xf>
    <xf numFmtId="38" fontId="122" fillId="0" borderId="28" xfId="12" applyFont="1" applyFill="1" applyBorder="1" applyAlignment="1" applyProtection="1">
      <alignment vertical="center"/>
    </xf>
    <xf numFmtId="38" fontId="122" fillId="0" borderId="151" xfId="12" applyFont="1" applyFill="1" applyBorder="1" applyAlignment="1" applyProtection="1">
      <alignment vertical="center"/>
    </xf>
    <xf numFmtId="38" fontId="122" fillId="0" borderId="150" xfId="12" applyFont="1" applyFill="1" applyBorder="1" applyAlignment="1" applyProtection="1">
      <alignment vertical="center"/>
    </xf>
    <xf numFmtId="38" fontId="7" fillId="0" borderId="151" xfId="12" applyFont="1" applyFill="1" applyBorder="1" applyAlignment="1" applyProtection="1">
      <alignment vertical="center"/>
    </xf>
    <xf numFmtId="38" fontId="122" fillId="0" borderId="146" xfId="12" applyFont="1" applyFill="1" applyBorder="1" applyAlignment="1" applyProtection="1">
      <alignment vertical="center"/>
    </xf>
    <xf numFmtId="38" fontId="122" fillId="0" borderId="148" xfId="12" applyFont="1" applyFill="1" applyBorder="1" applyAlignment="1" applyProtection="1">
      <alignment vertical="center"/>
    </xf>
    <xf numFmtId="38" fontId="122" fillId="0" borderId="85" xfId="12" applyFont="1" applyFill="1" applyBorder="1" applyAlignment="1" applyProtection="1">
      <alignment vertical="center"/>
    </xf>
    <xf numFmtId="38" fontId="122" fillId="0" borderId="152" xfId="12" applyFont="1" applyFill="1" applyBorder="1" applyAlignment="1" applyProtection="1">
      <alignment vertical="center"/>
    </xf>
    <xf numFmtId="38" fontId="7" fillId="0" borderId="150" xfId="12" applyFont="1" applyFill="1" applyBorder="1" applyAlignment="1" applyProtection="1">
      <alignment vertical="center"/>
    </xf>
    <xf numFmtId="0" fontId="1" fillId="0" borderId="15"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98" fillId="0" borderId="4" xfId="0"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5" fillId="0" borderId="2" xfId="0" applyFont="1" applyFill="1" applyBorder="1" applyAlignment="1" applyProtection="1">
      <alignment horizontal="center" wrapText="1"/>
      <protection hidden="1"/>
    </xf>
    <xf numFmtId="0" fontId="5" fillId="0" borderId="10" xfId="0" applyFont="1" applyFill="1" applyBorder="1" applyAlignment="1" applyProtection="1">
      <alignment horizontal="centerContinuous" vertical="center"/>
      <protection hidden="1"/>
    </xf>
    <xf numFmtId="0" fontId="1" fillId="0" borderId="14" xfId="0" applyFont="1" applyFill="1" applyBorder="1" applyAlignment="1" applyProtection="1">
      <alignment vertical="center"/>
      <protection hidden="1"/>
    </xf>
    <xf numFmtId="181" fontId="122" fillId="0" borderId="28" xfId="0" applyNumberFormat="1" applyFont="1" applyFill="1" applyBorder="1" applyAlignment="1">
      <alignment vertical="center"/>
    </xf>
    <xf numFmtId="0" fontId="5" fillId="0" borderId="107" xfId="11" applyFont="1" applyFill="1" applyBorder="1" applyAlignment="1" applyProtection="1">
      <alignment horizontal="left" vertical="center"/>
      <protection hidden="1"/>
    </xf>
    <xf numFmtId="0" fontId="11" fillId="0" borderId="104" xfId="0" applyFont="1" applyFill="1" applyBorder="1" applyAlignment="1">
      <alignment horizontal="center" vertical="center"/>
    </xf>
    <xf numFmtId="181" fontId="122" fillId="0" borderId="146" xfId="0" applyNumberFormat="1" applyFont="1" applyFill="1" applyBorder="1" applyAlignment="1">
      <alignment vertical="center"/>
    </xf>
    <xf numFmtId="0" fontId="5" fillId="11" borderId="64" xfId="11" applyFont="1" applyFill="1" applyBorder="1" applyAlignment="1" applyProtection="1">
      <alignment horizontal="left" vertical="center"/>
      <protection hidden="1"/>
    </xf>
    <xf numFmtId="38" fontId="7" fillId="11" borderId="86" xfId="12" applyFont="1" applyFill="1" applyBorder="1" applyAlignment="1" applyProtection="1">
      <alignment vertical="center"/>
    </xf>
    <xf numFmtId="0" fontId="5" fillId="11" borderId="50" xfId="11" applyFont="1" applyFill="1" applyBorder="1" applyAlignment="1" applyProtection="1">
      <alignment horizontal="left" vertical="center"/>
      <protection hidden="1"/>
    </xf>
    <xf numFmtId="38" fontId="7" fillId="11" borderId="62" xfId="12" applyFont="1" applyFill="1" applyBorder="1" applyAlignment="1" applyProtection="1">
      <alignment vertical="center"/>
    </xf>
    <xf numFmtId="38" fontId="7" fillId="11" borderId="7" xfId="12" applyFont="1" applyFill="1" applyBorder="1" applyAlignment="1" applyProtection="1">
      <alignment vertical="center"/>
    </xf>
    <xf numFmtId="38" fontId="5" fillId="11" borderId="87" xfId="12" applyFont="1" applyFill="1" applyBorder="1" applyAlignment="1" applyProtection="1">
      <alignment vertical="center"/>
      <protection locked="0"/>
    </xf>
    <xf numFmtId="0" fontId="98" fillId="11" borderId="52" xfId="0" applyFont="1" applyFill="1" applyBorder="1" applyAlignment="1" applyProtection="1">
      <alignment horizontal="center" vertical="center"/>
      <protection hidden="1"/>
    </xf>
    <xf numFmtId="38" fontId="122" fillId="11" borderId="152" xfId="12" applyFont="1" applyFill="1" applyBorder="1" applyAlignment="1" applyProtection="1">
      <alignment horizontal="center" vertical="center"/>
      <protection hidden="1"/>
    </xf>
    <xf numFmtId="38" fontId="5" fillId="11" borderId="82" xfId="12" applyFont="1" applyFill="1" applyBorder="1" applyAlignment="1" applyProtection="1">
      <alignment vertical="center"/>
      <protection locked="0"/>
    </xf>
    <xf numFmtId="38" fontId="5" fillId="11" borderId="28" xfId="12" applyFont="1" applyFill="1" applyBorder="1" applyAlignment="1" applyProtection="1">
      <alignment vertical="center"/>
      <protection locked="0"/>
    </xf>
    <xf numFmtId="181" fontId="5" fillId="11" borderId="28" xfId="0" applyNumberFormat="1" applyFont="1" applyFill="1" applyBorder="1" applyAlignment="1" applyProtection="1">
      <alignment vertical="center"/>
      <protection locked="0"/>
    </xf>
    <xf numFmtId="38" fontId="5" fillId="11" borderId="151" xfId="12" applyFont="1" applyFill="1" applyBorder="1" applyAlignment="1" applyProtection="1">
      <alignment vertical="center"/>
      <protection locked="0"/>
    </xf>
    <xf numFmtId="38" fontId="5" fillId="11" borderId="85" xfId="12" applyFont="1" applyFill="1" applyBorder="1" applyAlignment="1" applyProtection="1">
      <alignment vertical="center"/>
      <protection locked="0"/>
    </xf>
    <xf numFmtId="38" fontId="7" fillId="11" borderId="83" xfId="12" applyFont="1" applyFill="1" applyBorder="1" applyAlignment="1" applyProtection="1">
      <alignment vertical="center"/>
    </xf>
    <xf numFmtId="38" fontId="7" fillId="11" borderId="30" xfId="12" applyFont="1" applyFill="1" applyBorder="1" applyAlignment="1" applyProtection="1">
      <alignment vertical="center"/>
    </xf>
    <xf numFmtId="38" fontId="7" fillId="11" borderId="127" xfId="12" applyFont="1" applyFill="1" applyBorder="1" applyAlignment="1" applyProtection="1">
      <alignment vertical="center"/>
    </xf>
    <xf numFmtId="38" fontId="5" fillId="11" borderId="87" xfId="12" applyFont="1" applyFill="1" applyBorder="1" applyAlignment="1" applyProtection="1">
      <alignment vertical="center"/>
      <protection hidden="1"/>
    </xf>
    <xf numFmtId="0" fontId="98" fillId="11" borderId="67" xfId="0" applyFont="1" applyFill="1" applyBorder="1" applyAlignment="1" applyProtection="1">
      <alignment horizontal="center" vertical="center"/>
      <protection hidden="1"/>
    </xf>
    <xf numFmtId="38" fontId="5" fillId="11" borderId="62" xfId="12" applyFont="1" applyFill="1" applyBorder="1" applyAlignment="1" applyProtection="1">
      <alignment vertical="center"/>
      <protection hidden="1"/>
    </xf>
    <xf numFmtId="0" fontId="3" fillId="11" borderId="50" xfId="0" applyFont="1" applyFill="1" applyBorder="1" applyAlignment="1" applyProtection="1">
      <alignment horizontal="center" vertical="center"/>
      <protection hidden="1"/>
    </xf>
    <xf numFmtId="0" fontId="27" fillId="13" borderId="6" xfId="0" applyFont="1" applyFill="1" applyBorder="1" applyAlignment="1">
      <alignment horizontal="center" vertical="center"/>
    </xf>
    <xf numFmtId="0" fontId="25" fillId="0" borderId="18" xfId="0" applyFont="1" applyBorder="1" applyAlignment="1">
      <alignment vertical="center" textRotation="255"/>
    </xf>
    <xf numFmtId="0" fontId="25" fillId="0" borderId="43" xfId="0" applyFont="1" applyBorder="1" applyAlignment="1">
      <alignment vertical="center" textRotation="255"/>
    </xf>
    <xf numFmtId="0" fontId="7" fillId="13" borderId="0" xfId="0" applyFont="1" applyFill="1" applyAlignment="1">
      <alignment vertical="center"/>
    </xf>
    <xf numFmtId="0" fontId="25" fillId="13" borderId="43" xfId="0" applyFont="1" applyFill="1" applyBorder="1" applyAlignment="1">
      <alignment vertical="center" textRotation="255" readingOrder="1"/>
    </xf>
    <xf numFmtId="0" fontId="25" fillId="0" borderId="6" xfId="0" applyFont="1" applyBorder="1" applyAlignment="1">
      <alignment vertical="center" textRotation="255" wrapText="1" readingOrder="1"/>
    </xf>
    <xf numFmtId="49" fontId="7" fillId="0" borderId="50" xfId="0" applyNumberFormat="1" applyFont="1" applyBorder="1" applyAlignment="1" applyProtection="1">
      <alignment horizontal="center" vertical="center"/>
      <protection hidden="1"/>
    </xf>
    <xf numFmtId="49" fontId="7" fillId="0" borderId="22" xfId="0" applyNumberFormat="1" applyFont="1" applyBorder="1" applyAlignment="1" applyProtection="1">
      <alignment horizontal="right" vertical="center"/>
      <protection hidden="1"/>
    </xf>
    <xf numFmtId="38" fontId="7" fillId="0" borderId="21" xfId="0" applyNumberFormat="1" applyFont="1" applyBorder="1" applyAlignment="1" applyProtection="1">
      <alignment vertical="center"/>
      <protection hidden="1"/>
    </xf>
    <xf numFmtId="0" fontId="11" fillId="0" borderId="40" xfId="0" applyFont="1" applyBorder="1" applyAlignment="1" applyProtection="1">
      <alignment horizontal="center" vertical="center"/>
      <protection hidden="1"/>
    </xf>
    <xf numFmtId="38" fontId="7" fillId="0" borderId="31" xfId="2" applyFont="1" applyFill="1" applyBorder="1" applyAlignment="1" applyProtection="1">
      <alignment vertical="center"/>
      <protection hidden="1"/>
    </xf>
    <xf numFmtId="0" fontId="11" fillId="0" borderId="101" xfId="0" applyFont="1" applyBorder="1" applyAlignment="1" applyProtection="1">
      <alignment horizontal="center" vertical="center"/>
      <protection hidden="1"/>
    </xf>
    <xf numFmtId="0" fontId="11" fillId="0" borderId="48" xfId="0" applyFont="1" applyBorder="1" applyAlignment="1" applyProtection="1">
      <alignment horizontal="center" vertical="center"/>
      <protection hidden="1"/>
    </xf>
    <xf numFmtId="0" fontId="1" fillId="2" borderId="0" xfId="0" applyFont="1" applyFill="1" applyAlignment="1" applyProtection="1">
      <alignment vertical="center"/>
      <protection hidden="1"/>
    </xf>
    <xf numFmtId="0" fontId="112" fillId="0" borderId="154" xfId="0" applyFont="1" applyFill="1" applyBorder="1" applyAlignment="1">
      <alignment horizontal="center" vertical="center"/>
    </xf>
    <xf numFmtId="0" fontId="112" fillId="0" borderId="154" xfId="0" applyFont="1" applyFill="1" applyBorder="1" applyAlignment="1" applyProtection="1">
      <alignment horizontal="right" vertical="center"/>
      <protection locked="0"/>
    </xf>
    <xf numFmtId="0" fontId="113" fillId="0" borderId="67" xfId="0" applyFont="1" applyFill="1" applyBorder="1" applyAlignment="1">
      <alignment horizontal="center" vertical="center"/>
    </xf>
    <xf numFmtId="0" fontId="113" fillId="0" borderId="87" xfId="0" applyFont="1" applyFill="1" applyBorder="1" applyAlignment="1" applyProtection="1">
      <alignment horizontal="right" vertical="center"/>
      <protection locked="0"/>
    </xf>
    <xf numFmtId="0" fontId="18" fillId="0" borderId="0" xfId="0" applyFont="1" applyAlignment="1">
      <alignment horizontal="distributed" vertical="center"/>
    </xf>
    <xf numFmtId="0" fontId="31" fillId="0" borderId="0" xfId="0" applyFont="1" applyAlignment="1">
      <alignment vertical="center"/>
    </xf>
    <xf numFmtId="0" fontId="23" fillId="0" borderId="0" xfId="0" applyFont="1" applyBorder="1" applyAlignment="1">
      <alignment horizontal="left" vertical="center"/>
    </xf>
    <xf numFmtId="0" fontId="16" fillId="0" borderId="1" xfId="0" applyFont="1" applyBorder="1" applyAlignment="1">
      <alignment vertical="center" wrapText="1"/>
    </xf>
    <xf numFmtId="0" fontId="16" fillId="0" borderId="0" xfId="0" applyFont="1" applyAlignment="1">
      <alignment vertical="center" wrapText="1"/>
    </xf>
    <xf numFmtId="0" fontId="18" fillId="0" borderId="0" xfId="0" applyFont="1" applyAlignment="1">
      <alignment horizontal="distributed" vertical="center" wrapText="1"/>
    </xf>
    <xf numFmtId="0" fontId="24" fillId="0" borderId="10" xfId="0" applyFont="1" applyBorder="1" applyAlignment="1">
      <alignment horizontal="center" vertical="center"/>
    </xf>
    <xf numFmtId="0" fontId="24" fillId="0" borderId="3" xfId="0" applyFont="1" applyBorder="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6" fillId="0" borderId="0" xfId="0" applyFont="1" applyAlignment="1">
      <alignment horizontal="center" vertical="center"/>
    </xf>
    <xf numFmtId="0" fontId="23" fillId="0" borderId="0" xfId="0" applyFont="1" applyFill="1" applyBorder="1" applyAlignment="1">
      <alignment horizontal="left" vertical="center"/>
    </xf>
    <xf numFmtId="0" fontId="16" fillId="0" borderId="0" xfId="0" applyFont="1" applyAlignment="1">
      <alignment vertical="center"/>
    </xf>
    <xf numFmtId="0" fontId="16" fillId="0" borderId="0" xfId="0" applyFont="1" applyBorder="1" applyAlignment="1">
      <alignment vertical="center" wrapText="1"/>
    </xf>
    <xf numFmtId="0" fontId="18" fillId="0" borderId="0" xfId="0" applyFont="1" applyFill="1" applyAlignment="1">
      <alignment horizontal="distributed" vertical="center" wrapText="1"/>
    </xf>
    <xf numFmtId="0" fontId="18" fillId="0" borderId="0" xfId="0" applyFont="1" applyFill="1" applyAlignment="1">
      <alignment horizontal="distributed" vertical="center"/>
    </xf>
    <xf numFmtId="0" fontId="63" fillId="4" borderId="10" xfId="0" applyFont="1" applyFill="1" applyBorder="1" applyAlignment="1">
      <alignment horizontal="center" vertical="center"/>
    </xf>
    <xf numFmtId="0" fontId="63" fillId="4" borderId="8" xfId="0" applyFont="1" applyFill="1" applyBorder="1" applyAlignment="1">
      <alignment horizontal="center" vertical="center"/>
    </xf>
    <xf numFmtId="0" fontId="60" fillId="0" borderId="0" xfId="0" applyFont="1" applyAlignment="1">
      <alignment horizontal="center" vertical="center"/>
    </xf>
    <xf numFmtId="0" fontId="61" fillId="4" borderId="10" xfId="0" applyFont="1" applyFill="1" applyBorder="1" applyAlignment="1">
      <alignment horizontal="center" vertical="center" wrapText="1"/>
    </xf>
    <xf numFmtId="0" fontId="61" fillId="4" borderId="8"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27" fillId="0" borderId="6" xfId="0" applyFont="1" applyBorder="1" applyAlignment="1">
      <alignment horizontal="center" vertical="center"/>
    </xf>
    <xf numFmtId="0" fontId="25" fillId="10" borderId="110" xfId="0" applyFont="1" applyFill="1" applyBorder="1" applyAlignment="1" applyProtection="1">
      <alignment horizontal="center" vertical="center"/>
      <protection locked="0"/>
    </xf>
    <xf numFmtId="0" fontId="27" fillId="0" borderId="11" xfId="0" applyFont="1" applyFill="1" applyBorder="1" applyAlignment="1">
      <alignment horizontal="left" vertical="center"/>
    </xf>
    <xf numFmtId="0" fontId="27" fillId="0" borderId="110" xfId="0" applyFont="1" applyFill="1" applyBorder="1" applyAlignment="1">
      <alignment horizontal="left" vertical="center"/>
    </xf>
    <xf numFmtId="0" fontId="64" fillId="0" borderId="0" xfId="0" applyFont="1" applyAlignment="1">
      <alignment horizontal="left" vertical="center"/>
    </xf>
    <xf numFmtId="0" fontId="31" fillId="0" borderId="13" xfId="0" applyFont="1" applyBorder="1" applyAlignment="1">
      <alignment horizontal="left"/>
    </xf>
    <xf numFmtId="0" fontId="64" fillId="0" borderId="0" xfId="0" applyFont="1" applyAlignment="1">
      <alignment vertical="center"/>
    </xf>
    <xf numFmtId="0" fontId="62" fillId="4" borderId="6" xfId="0" applyFont="1" applyFill="1" applyBorder="1" applyAlignment="1">
      <alignment horizontal="center" vertical="center" wrapText="1"/>
    </xf>
    <xf numFmtId="0" fontId="13" fillId="0" borderId="6" xfId="0" applyFont="1" applyBorder="1" applyAlignment="1">
      <alignment horizontal="left" vertical="center" wrapText="1"/>
    </xf>
    <xf numFmtId="0" fontId="62" fillId="4" borderId="6" xfId="0" applyFont="1" applyFill="1" applyBorder="1" applyAlignment="1">
      <alignment horizontal="center" vertical="center"/>
    </xf>
    <xf numFmtId="0" fontId="7" fillId="10" borderId="6" xfId="0" applyFont="1" applyFill="1" applyBorder="1" applyAlignment="1">
      <alignment horizontal="center" vertical="center"/>
    </xf>
    <xf numFmtId="0" fontId="7" fillId="0" borderId="6" xfId="0" applyFont="1" applyBorder="1" applyAlignment="1">
      <alignment horizontal="left" vertical="center" wrapText="1"/>
    </xf>
    <xf numFmtId="0" fontId="25" fillId="10" borderId="66" xfId="0" applyFont="1" applyFill="1" applyBorder="1" applyAlignment="1" applyProtection="1">
      <alignment horizontal="center" vertical="center"/>
      <protection locked="0"/>
    </xf>
    <xf numFmtId="0" fontId="25" fillId="10" borderId="11" xfId="0" applyFont="1" applyFill="1" applyBorder="1" applyAlignment="1" applyProtection="1">
      <alignment horizontal="center" vertical="center"/>
      <protection locked="0"/>
    </xf>
    <xf numFmtId="0" fontId="25" fillId="0" borderId="18" xfId="0" applyFont="1" applyBorder="1" applyAlignment="1">
      <alignment horizontal="center" vertical="center" textRotation="255"/>
    </xf>
    <xf numFmtId="0" fontId="25" fillId="0" borderId="42" xfId="0" applyFont="1" applyBorder="1" applyAlignment="1">
      <alignment horizontal="center" vertical="center" textRotation="255"/>
    </xf>
    <xf numFmtId="0" fontId="25" fillId="0" borderId="43" xfId="0" applyFont="1" applyBorder="1" applyAlignment="1">
      <alignment horizontal="center" vertical="center" textRotation="255"/>
    </xf>
    <xf numFmtId="0" fontId="21" fillId="0" borderId="0" xfId="0" applyFont="1" applyAlignment="1">
      <alignment vertical="center"/>
    </xf>
    <xf numFmtId="0" fontId="25" fillId="0" borderId="6" xfId="0" applyFont="1" applyBorder="1" applyAlignment="1">
      <alignment horizontal="left" vertical="center" wrapText="1"/>
    </xf>
    <xf numFmtId="0" fontId="65" fillId="4" borderId="6" xfId="0" applyFont="1" applyFill="1" applyBorder="1" applyAlignment="1">
      <alignment horizontal="center" vertical="center" wrapText="1"/>
    </xf>
    <xf numFmtId="0" fontId="25" fillId="10" borderId="128" xfId="0" applyFont="1" applyFill="1" applyBorder="1" applyAlignment="1" applyProtection="1">
      <alignment horizontal="center" vertical="center"/>
      <protection locked="0"/>
    </xf>
    <xf numFmtId="0" fontId="27" fillId="10" borderId="11" xfId="0" applyFont="1" applyFill="1" applyBorder="1" applyAlignment="1" applyProtection="1">
      <alignment horizontal="center" vertical="center"/>
      <protection locked="0"/>
    </xf>
    <xf numFmtId="0" fontId="27" fillId="10" borderId="66" xfId="0" applyFont="1" applyFill="1" applyBorder="1" applyAlignment="1" applyProtection="1">
      <alignment horizontal="center" vertical="center"/>
      <protection locked="0"/>
    </xf>
    <xf numFmtId="0" fontId="27" fillId="10" borderId="6" xfId="0" applyFont="1" applyFill="1" applyBorder="1" applyAlignment="1" applyProtection="1">
      <alignment horizontal="center" vertical="center"/>
      <protection locked="0"/>
    </xf>
    <xf numFmtId="0" fontId="27" fillId="10" borderId="110" xfId="0" applyFont="1" applyFill="1" applyBorder="1" applyAlignment="1" applyProtection="1">
      <alignment horizontal="center" vertical="center"/>
      <protection locked="0"/>
    </xf>
    <xf numFmtId="0" fontId="27" fillId="0" borderId="110" xfId="0" applyFont="1" applyFill="1" applyBorder="1" applyAlignment="1">
      <alignment horizontal="left" vertical="center" wrapText="1"/>
    </xf>
    <xf numFmtId="0" fontId="27" fillId="0" borderId="6" xfId="0" applyFont="1" applyBorder="1" applyAlignment="1">
      <alignment horizontal="left" vertical="center" wrapText="1"/>
    </xf>
    <xf numFmtId="0" fontId="27" fillId="0" borderId="6" xfId="0" applyFont="1" applyBorder="1" applyAlignment="1">
      <alignment horizontal="left" vertical="center"/>
    </xf>
    <xf numFmtId="0" fontId="25" fillId="10" borderId="110" xfId="0" applyFont="1" applyFill="1" applyBorder="1" applyAlignment="1">
      <alignment horizontal="center" vertical="center"/>
    </xf>
    <xf numFmtId="0" fontId="27" fillId="0" borderId="6" xfId="0" applyFont="1" applyFill="1" applyBorder="1" applyAlignment="1">
      <alignment horizontal="center" vertical="center"/>
    </xf>
    <xf numFmtId="0" fontId="5" fillId="0" borderId="6" xfId="0" applyFont="1" applyFill="1" applyBorder="1" applyAlignment="1">
      <alignment horizontal="center" vertical="center"/>
    </xf>
    <xf numFmtId="0" fontId="117" fillId="4" borderId="10" xfId="0" applyFont="1" applyFill="1" applyBorder="1" applyAlignment="1">
      <alignment horizontal="center" vertical="center" wrapText="1"/>
    </xf>
    <xf numFmtId="0" fontId="117" fillId="4" borderId="8" xfId="0" applyFont="1" applyFill="1" applyBorder="1" applyAlignment="1">
      <alignment horizontal="center" vertical="center" wrapText="1"/>
    </xf>
    <xf numFmtId="0" fontId="117" fillId="4" borderId="3" xfId="0" applyFont="1" applyFill="1" applyBorder="1" applyAlignment="1">
      <alignment horizontal="center" vertical="center" wrapText="1"/>
    </xf>
    <xf numFmtId="0" fontId="27" fillId="0" borderId="6" xfId="0" applyFont="1" applyFill="1" applyBorder="1" applyAlignment="1">
      <alignment horizontal="left" vertical="center"/>
    </xf>
    <xf numFmtId="0" fontId="27" fillId="0" borderId="14" xfId="0" applyFont="1" applyFill="1" applyBorder="1" applyAlignment="1">
      <alignment horizontal="left" vertical="center"/>
    </xf>
    <xf numFmtId="0" fontId="27" fillId="0" borderId="1" xfId="0" applyFont="1" applyFill="1" applyBorder="1" applyAlignment="1">
      <alignment horizontal="left" vertical="center"/>
    </xf>
    <xf numFmtId="0" fontId="27" fillId="0" borderId="15" xfId="0" applyFont="1" applyFill="1" applyBorder="1" applyAlignment="1">
      <alignment horizontal="left" vertical="center"/>
    </xf>
    <xf numFmtId="0" fontId="27" fillId="0" borderId="2" xfId="0" applyFont="1" applyFill="1" applyBorder="1" applyAlignment="1">
      <alignment horizontal="left" vertical="center"/>
    </xf>
    <xf numFmtId="0" fontId="27" fillId="0" borderId="0" xfId="0" applyFont="1" applyFill="1" applyBorder="1" applyAlignment="1">
      <alignment horizontal="left" vertical="center"/>
    </xf>
    <xf numFmtId="0" fontId="27" fillId="0" borderId="16" xfId="0" applyFont="1" applyFill="1" applyBorder="1" applyAlignment="1">
      <alignment horizontal="left" vertical="center"/>
    </xf>
    <xf numFmtId="0" fontId="27" fillId="0" borderId="66" xfId="0" applyFont="1" applyFill="1" applyBorder="1" applyAlignment="1">
      <alignment horizontal="left" vertical="center"/>
    </xf>
    <xf numFmtId="0" fontId="27" fillId="13" borderId="6" xfId="0" applyFont="1" applyFill="1" applyBorder="1" applyAlignment="1" applyProtection="1">
      <alignment horizontal="center" vertical="center"/>
      <protection locked="0"/>
    </xf>
    <xf numFmtId="0" fontId="27" fillId="13" borderId="6" xfId="0" applyFont="1" applyFill="1" applyBorder="1" applyAlignment="1">
      <alignment horizontal="left" vertical="center"/>
    </xf>
    <xf numFmtId="0" fontId="27" fillId="0" borderId="66" xfId="0" applyFont="1" applyBorder="1" applyAlignment="1">
      <alignment horizontal="left" vertical="center" wrapText="1"/>
    </xf>
    <xf numFmtId="0" fontId="27" fillId="2" borderId="6" xfId="0" applyFont="1" applyFill="1" applyBorder="1" applyAlignment="1">
      <alignment horizontal="center" vertical="center"/>
    </xf>
    <xf numFmtId="0" fontId="5" fillId="2" borderId="6" xfId="0" applyFont="1" applyFill="1" applyBorder="1" applyAlignment="1">
      <alignment horizontal="center" vertical="center"/>
    </xf>
    <xf numFmtId="0" fontId="27" fillId="0" borderId="14" xfId="0" applyFont="1" applyBorder="1" applyAlignment="1">
      <alignment horizontal="left" vertical="center"/>
    </xf>
    <xf numFmtId="0" fontId="27" fillId="0" borderId="1" xfId="0" applyFont="1" applyBorder="1" applyAlignment="1">
      <alignment horizontal="left" vertical="center"/>
    </xf>
    <xf numFmtId="0" fontId="27" fillId="0" borderId="15" xfId="0" applyFont="1" applyBorder="1" applyAlignment="1">
      <alignment horizontal="left" vertical="center"/>
    </xf>
    <xf numFmtId="0" fontId="27" fillId="0" borderId="2" xfId="0" applyFont="1" applyBorder="1" applyAlignment="1">
      <alignment horizontal="left" vertical="center"/>
    </xf>
    <xf numFmtId="0" fontId="27" fillId="0" borderId="0" xfId="0" applyFont="1" applyBorder="1" applyAlignment="1">
      <alignment horizontal="left" vertical="center"/>
    </xf>
    <xf numFmtId="0" fontId="27" fillId="0" borderId="16" xfId="0" applyFont="1" applyBorder="1" applyAlignment="1">
      <alignment horizontal="left" vertical="center"/>
    </xf>
    <xf numFmtId="0" fontId="27" fillId="0" borderId="9" xfId="0" applyFont="1" applyBorder="1" applyAlignment="1">
      <alignment horizontal="left" vertical="center"/>
    </xf>
    <xf numFmtId="0" fontId="27" fillId="0" borderId="13" xfId="0" applyFont="1" applyBorder="1" applyAlignment="1">
      <alignment horizontal="left" vertical="center"/>
    </xf>
    <xf numFmtId="0" fontId="27" fillId="0" borderId="17" xfId="0" applyFont="1" applyBorder="1" applyAlignment="1">
      <alignment horizontal="left" vertical="center"/>
    </xf>
    <xf numFmtId="0" fontId="27" fillId="0" borderId="14" xfId="0" applyFont="1" applyBorder="1" applyAlignment="1">
      <alignment horizontal="center" vertical="center"/>
    </xf>
    <xf numFmtId="0" fontId="27" fillId="0" borderId="1" xfId="0" applyFont="1" applyBorder="1" applyAlignment="1">
      <alignment horizontal="center" vertical="center"/>
    </xf>
    <xf numFmtId="0" fontId="27" fillId="0" borderId="15" xfId="0" applyFont="1" applyBorder="1" applyAlignment="1">
      <alignment horizontal="center" vertical="center"/>
    </xf>
    <xf numFmtId="0" fontId="27" fillId="0" borderId="2" xfId="0" applyFont="1" applyBorder="1" applyAlignment="1">
      <alignment horizontal="center" vertical="center"/>
    </xf>
    <xf numFmtId="0" fontId="27" fillId="0" borderId="0" xfId="0" applyFont="1" applyBorder="1" applyAlignment="1">
      <alignment horizontal="center" vertical="center"/>
    </xf>
    <xf numFmtId="0" fontId="27" fillId="0" borderId="16" xfId="0" applyFont="1" applyBorder="1" applyAlignment="1">
      <alignment horizontal="center" vertical="center"/>
    </xf>
    <xf numFmtId="0" fontId="27" fillId="0" borderId="9" xfId="0" applyFont="1" applyBorder="1" applyAlignment="1">
      <alignment horizontal="center" vertical="center"/>
    </xf>
    <xf numFmtId="0" fontId="27" fillId="0" borderId="13" xfId="0" applyFont="1" applyBorder="1" applyAlignment="1">
      <alignment horizontal="center" vertical="center"/>
    </xf>
    <xf numFmtId="0" fontId="27" fillId="0" borderId="17" xfId="0" applyFont="1" applyBorder="1" applyAlignment="1">
      <alignment horizontal="center" vertical="center"/>
    </xf>
    <xf numFmtId="0" fontId="25" fillId="0" borderId="110" xfId="0" applyFont="1" applyBorder="1" applyAlignment="1">
      <alignment vertical="center"/>
    </xf>
    <xf numFmtId="0" fontId="25" fillId="0" borderId="43" xfId="0" applyFont="1" applyBorder="1" applyAlignment="1">
      <alignment vertical="center"/>
    </xf>
    <xf numFmtId="0" fontId="27" fillId="0" borderId="6" xfId="0" applyFont="1" applyFill="1" applyBorder="1" applyAlignment="1">
      <alignment horizontal="left" vertical="center" wrapText="1"/>
    </xf>
    <xf numFmtId="0" fontId="27" fillId="0" borderId="11" xfId="0" applyFont="1" applyBorder="1" applyAlignment="1">
      <alignment horizontal="center" vertical="center"/>
    </xf>
    <xf numFmtId="0" fontId="27" fillId="0" borderId="6" xfId="0" applyFont="1" applyBorder="1" applyAlignment="1">
      <alignment vertical="center" wrapText="1"/>
    </xf>
    <xf numFmtId="0" fontId="27" fillId="0" borderId="11" xfId="0" applyFont="1" applyBorder="1" applyAlignment="1">
      <alignment vertical="center" wrapText="1"/>
    </xf>
    <xf numFmtId="0" fontId="27" fillId="0" borderId="66" xfId="0" applyFont="1" applyBorder="1" applyAlignment="1">
      <alignment vertical="center" wrapText="1"/>
    </xf>
    <xf numFmtId="0" fontId="65" fillId="4" borderId="6" xfId="0" applyFont="1" applyFill="1" applyBorder="1" applyAlignment="1">
      <alignment horizontal="center" vertical="center"/>
    </xf>
    <xf numFmtId="0" fontId="117" fillId="4" borderId="6" xfId="0" applyFont="1" applyFill="1" applyBorder="1" applyAlignment="1">
      <alignment horizontal="center" vertical="center" wrapText="1"/>
    </xf>
    <xf numFmtId="0" fontId="27" fillId="0" borderId="110" xfId="0" applyFont="1" applyBorder="1" applyAlignment="1">
      <alignment horizontal="center" vertical="center"/>
    </xf>
    <xf numFmtId="0" fontId="27" fillId="10" borderId="66" xfId="0" applyFont="1" applyFill="1" applyBorder="1" applyAlignment="1">
      <alignment horizontal="center" vertical="center"/>
    </xf>
    <xf numFmtId="0" fontId="27" fillId="10" borderId="110" xfId="0" applyFont="1" applyFill="1" applyBorder="1" applyAlignment="1">
      <alignment horizontal="center" vertical="center"/>
    </xf>
    <xf numFmtId="0" fontId="27" fillId="0" borderId="11" xfId="0" applyFont="1" applyBorder="1" applyAlignment="1">
      <alignment horizontal="left" vertical="center" wrapText="1"/>
    </xf>
    <xf numFmtId="0" fontId="12" fillId="0" borderId="66" xfId="0" applyFont="1" applyBorder="1" applyAlignment="1">
      <alignment horizontal="left" vertical="center" wrapText="1"/>
    </xf>
    <xf numFmtId="0" fontId="27" fillId="0" borderId="110" xfId="0" applyFont="1" applyBorder="1" applyAlignment="1">
      <alignment horizontal="left" vertical="center" wrapText="1"/>
    </xf>
    <xf numFmtId="0" fontId="12" fillId="0" borderId="110" xfId="0" applyFont="1" applyBorder="1" applyAlignment="1">
      <alignment horizontal="left" vertical="center" wrapText="1"/>
    </xf>
    <xf numFmtId="0" fontId="12" fillId="0" borderId="110" xfId="0" applyFont="1" applyFill="1" applyBorder="1" applyAlignment="1">
      <alignment horizontal="left" vertical="center" wrapText="1"/>
    </xf>
    <xf numFmtId="0" fontId="27" fillId="0" borderId="43" xfId="0" applyFont="1" applyBorder="1" applyAlignment="1">
      <alignment vertical="center" wrapText="1"/>
    </xf>
    <xf numFmtId="0" fontId="27" fillId="0" borderId="66" xfId="0" applyFont="1" applyFill="1" applyBorder="1" applyAlignment="1">
      <alignment horizontal="left" vertical="center" wrapText="1"/>
    </xf>
    <xf numFmtId="0" fontId="5" fillId="0" borderId="6" xfId="0" applyFont="1" applyFill="1" applyBorder="1" applyAlignment="1">
      <alignment vertical="center"/>
    </xf>
    <xf numFmtId="0" fontId="27" fillId="10" borderId="43" xfId="0" applyFont="1" applyFill="1" applyBorder="1" applyAlignment="1" applyProtection="1">
      <alignment horizontal="center" vertical="center"/>
      <protection locked="0"/>
    </xf>
    <xf numFmtId="0" fontId="12" fillId="0" borderId="66" xfId="0" applyFont="1" applyFill="1" applyBorder="1" applyAlignment="1">
      <alignment horizontal="left" vertical="center" wrapText="1"/>
    </xf>
    <xf numFmtId="0" fontId="27" fillId="4" borderId="6" xfId="0" applyFont="1" applyFill="1" applyBorder="1" applyAlignment="1">
      <alignment horizontal="center" vertical="center" wrapText="1"/>
    </xf>
    <xf numFmtId="0" fontId="5" fillId="0" borderId="6" xfId="0" applyFont="1" applyBorder="1" applyAlignment="1">
      <alignment horizontal="center" vertical="center"/>
    </xf>
    <xf numFmtId="0" fontId="27" fillId="0" borderId="6" xfId="0" applyFont="1" applyBorder="1" applyAlignment="1">
      <alignment vertical="center"/>
    </xf>
    <xf numFmtId="0" fontId="27" fillId="0" borderId="18"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3" fontId="27" fillId="0" borderId="6" xfId="0" applyNumberFormat="1" applyFont="1" applyFill="1" applyBorder="1" applyAlignment="1">
      <alignment horizontal="left" vertical="center" wrapText="1"/>
    </xf>
    <xf numFmtId="0" fontId="27" fillId="13" borderId="6" xfId="0" applyFont="1" applyFill="1" applyBorder="1" applyAlignment="1">
      <alignment horizontal="center" vertical="center"/>
    </xf>
    <xf numFmtId="0" fontId="27" fillId="2" borderId="18" xfId="0" applyFont="1" applyFill="1" applyBorder="1" applyAlignment="1">
      <alignment horizontal="center" vertical="center"/>
    </xf>
    <xf numFmtId="0" fontId="27" fillId="2" borderId="42" xfId="0" applyFont="1" applyFill="1" applyBorder="1" applyAlignment="1">
      <alignment horizontal="center" vertical="center"/>
    </xf>
    <xf numFmtId="0" fontId="27" fillId="2" borderId="43" xfId="0" applyFont="1" applyFill="1" applyBorder="1" applyAlignment="1">
      <alignment horizontal="center" vertical="center"/>
    </xf>
    <xf numFmtId="0" fontId="64" fillId="0" borderId="0" xfId="0" applyFont="1" applyFill="1" applyAlignment="1">
      <alignment vertical="center"/>
    </xf>
    <xf numFmtId="0" fontId="25" fillId="10" borderId="11" xfId="0" applyFont="1" applyFill="1" applyBorder="1" applyAlignment="1">
      <alignment horizontal="center" vertical="center"/>
    </xf>
    <xf numFmtId="0" fontId="25" fillId="0" borderId="11" xfId="0" applyFont="1" applyBorder="1" applyAlignment="1">
      <alignment vertical="center"/>
    </xf>
    <xf numFmtId="0" fontId="25" fillId="10" borderId="66" xfId="0" applyFont="1" applyFill="1" applyBorder="1" applyAlignment="1">
      <alignment horizontal="center" vertical="center"/>
    </xf>
    <xf numFmtId="0" fontId="25" fillId="0" borderId="110" xfId="0" applyFont="1" applyBorder="1" applyAlignment="1">
      <alignment vertical="center" wrapText="1"/>
    </xf>
    <xf numFmtId="0" fontId="25" fillId="0" borderId="128" xfId="0" applyFont="1" applyBorder="1" applyAlignment="1">
      <alignment vertical="center"/>
    </xf>
    <xf numFmtId="0" fontId="25" fillId="0" borderId="66" xfId="0" applyFont="1" applyBorder="1" applyAlignment="1">
      <alignment vertical="center"/>
    </xf>
    <xf numFmtId="0" fontId="25" fillId="0" borderId="110" xfId="0" applyFont="1" applyBorder="1" applyAlignment="1">
      <alignment horizontal="center" vertical="center"/>
    </xf>
    <xf numFmtId="0" fontId="61" fillId="4" borderId="6" xfId="0" applyFont="1" applyFill="1" applyBorder="1" applyAlignment="1">
      <alignment horizontal="center" vertical="center" wrapText="1"/>
    </xf>
    <xf numFmtId="0" fontId="25" fillId="0" borderId="66" xfId="0" applyFont="1" applyBorder="1" applyAlignment="1">
      <alignment horizontal="center" vertical="center"/>
    </xf>
    <xf numFmtId="0" fontId="25" fillId="13" borderId="43" xfId="0" applyFont="1" applyFill="1" applyBorder="1" applyAlignment="1">
      <alignment horizontal="center" vertical="center"/>
    </xf>
    <xf numFmtId="0" fontId="25" fillId="0" borderId="11" xfId="0" applyFont="1" applyBorder="1" applyAlignment="1">
      <alignment horizontal="center" vertical="center"/>
    </xf>
    <xf numFmtId="0" fontId="25" fillId="0" borderId="66" xfId="0" applyFont="1" applyBorder="1" applyAlignment="1">
      <alignment vertical="center" wrapText="1"/>
    </xf>
    <xf numFmtId="0" fontId="61" fillId="4" borderId="6" xfId="0" applyFont="1" applyFill="1" applyBorder="1" applyAlignment="1">
      <alignment horizontal="center" vertical="center"/>
    </xf>
    <xf numFmtId="0" fontId="25" fillId="0" borderId="6" xfId="0" applyFont="1" applyBorder="1" applyAlignment="1">
      <alignment vertical="center" wrapText="1"/>
    </xf>
    <xf numFmtId="0" fontId="25" fillId="0" borderId="66" xfId="0" applyFont="1" applyBorder="1" applyAlignment="1">
      <alignment horizontal="left" vertical="center"/>
    </xf>
    <xf numFmtId="0" fontId="25" fillId="13" borderId="43" xfId="0" applyFont="1" applyFill="1" applyBorder="1" applyAlignment="1">
      <alignment horizontal="left" vertical="center" wrapText="1"/>
    </xf>
    <xf numFmtId="0" fontId="25" fillId="0" borderId="6" xfId="0" applyFont="1" applyBorder="1" applyAlignment="1">
      <alignment horizontal="center" vertical="center"/>
    </xf>
    <xf numFmtId="0" fontId="26" fillId="0" borderId="6" xfId="0" applyFont="1" applyBorder="1" applyAlignment="1">
      <alignment horizontal="left" vertical="center" wrapText="1"/>
    </xf>
    <xf numFmtId="0" fontId="25" fillId="13" borderId="43" xfId="0" applyFont="1" applyFill="1" applyBorder="1" applyAlignment="1" applyProtection="1">
      <alignment horizontal="center" vertical="center"/>
      <protection locked="0"/>
    </xf>
    <xf numFmtId="0" fontId="26" fillId="13" borderId="43" xfId="0" applyFont="1" applyFill="1" applyBorder="1" applyAlignment="1">
      <alignment horizontal="left" vertical="center" wrapText="1"/>
    </xf>
    <xf numFmtId="0" fontId="25" fillId="10" borderId="43" xfId="0" applyFont="1" applyFill="1" applyBorder="1" applyAlignment="1" applyProtection="1">
      <alignment horizontal="center" vertical="center"/>
      <protection locked="0"/>
    </xf>
    <xf numFmtId="0" fontId="26" fillId="0" borderId="66" xfId="0" applyFont="1" applyBorder="1" applyAlignment="1">
      <alignment horizontal="left" vertical="center" wrapText="1"/>
    </xf>
    <xf numFmtId="0" fontId="25" fillId="0" borderId="43" xfId="0" applyFont="1" applyBorder="1" applyAlignment="1">
      <alignment horizontal="center" vertical="center"/>
    </xf>
    <xf numFmtId="0" fontId="26" fillId="0" borderId="11" xfId="0" applyFont="1" applyBorder="1" applyAlignment="1">
      <alignment horizontal="left" vertical="center" wrapText="1"/>
    </xf>
    <xf numFmtId="0" fontId="26" fillId="0" borderId="110" xfId="0" applyFont="1" applyBorder="1" applyAlignment="1">
      <alignment horizontal="left" vertical="center" wrapText="1"/>
    </xf>
    <xf numFmtId="0" fontId="16" fillId="0" borderId="13" xfId="0" applyFont="1" applyBorder="1" applyAlignment="1">
      <alignment horizontal="left"/>
    </xf>
    <xf numFmtId="0" fontId="25" fillId="0" borderId="6" xfId="0" applyFont="1" applyBorder="1" applyAlignment="1">
      <alignment horizontal="center" vertical="center" textRotation="255"/>
    </xf>
    <xf numFmtId="0" fontId="25" fillId="0" borderId="11" xfId="0" applyFont="1" applyBorder="1" applyAlignment="1">
      <alignment horizontal="left" vertical="center"/>
    </xf>
    <xf numFmtId="0" fontId="25" fillId="0" borderId="110" xfId="0" applyFont="1" applyBorder="1" applyAlignment="1">
      <alignment horizontal="left" vertical="center"/>
    </xf>
    <xf numFmtId="0" fontId="25" fillId="0" borderId="43" xfId="0" applyFont="1" applyBorder="1" applyAlignment="1">
      <alignment horizontal="left" vertical="center"/>
    </xf>
    <xf numFmtId="0" fontId="26" fillId="0" borderId="43" xfId="0" applyFont="1" applyBorder="1" applyAlignment="1">
      <alignment horizontal="left" vertical="center" wrapText="1"/>
    </xf>
    <xf numFmtId="0" fontId="27" fillId="13" borderId="6" xfId="0" applyFont="1" applyFill="1" applyBorder="1" applyAlignment="1">
      <alignment horizontal="left" vertical="center" wrapText="1"/>
    </xf>
    <xf numFmtId="0" fontId="25" fillId="10" borderId="6" xfId="0" applyFont="1" applyFill="1" applyBorder="1" applyAlignment="1" applyProtection="1">
      <alignment horizontal="center" vertical="center"/>
      <protection locked="0"/>
    </xf>
    <xf numFmtId="0" fontId="25" fillId="0" borderId="6" xfId="0" applyFont="1" applyBorder="1" applyAlignment="1">
      <alignment horizontal="left" vertical="center"/>
    </xf>
    <xf numFmtId="0" fontId="25" fillId="0" borderId="14" xfId="0" applyFont="1" applyBorder="1" applyAlignment="1">
      <alignment horizontal="left" vertical="center"/>
    </xf>
    <xf numFmtId="0" fontId="25" fillId="0" borderId="1" xfId="0" applyFont="1" applyBorder="1" applyAlignment="1">
      <alignment horizontal="left" vertical="center"/>
    </xf>
    <xf numFmtId="0" fontId="25" fillId="0" borderId="15" xfId="0" applyFont="1" applyBorder="1" applyAlignment="1">
      <alignment horizontal="left" vertical="center"/>
    </xf>
    <xf numFmtId="0" fontId="25" fillId="0" borderId="2" xfId="0" applyFont="1" applyBorder="1" applyAlignment="1">
      <alignment horizontal="left" vertical="center"/>
    </xf>
    <xf numFmtId="0" fontId="25" fillId="0" borderId="0" xfId="0" applyFont="1" applyBorder="1" applyAlignment="1">
      <alignment horizontal="left" vertical="center"/>
    </xf>
    <xf numFmtId="0" fontId="25" fillId="0" borderId="16" xfId="0" applyFont="1" applyBorder="1" applyAlignment="1">
      <alignment horizontal="left" vertical="center"/>
    </xf>
    <xf numFmtId="0" fontId="25" fillId="0" borderId="9" xfId="0" applyFont="1" applyBorder="1" applyAlignment="1">
      <alignment horizontal="left" vertical="center"/>
    </xf>
    <xf numFmtId="0" fontId="25" fillId="0" borderId="13" xfId="0" applyFont="1" applyBorder="1" applyAlignment="1">
      <alignment horizontal="left" vertical="center"/>
    </xf>
    <xf numFmtId="0" fontId="25" fillId="0" borderId="17" xfId="0" applyFont="1" applyBorder="1" applyAlignment="1">
      <alignment horizontal="left" vertical="center"/>
    </xf>
    <xf numFmtId="0" fontId="25" fillId="0" borderId="14" xfId="0" applyFont="1" applyBorder="1" applyAlignment="1">
      <alignment horizontal="left" vertical="center" wrapText="1"/>
    </xf>
    <xf numFmtId="0" fontId="25" fillId="0" borderId="1" xfId="0" applyFont="1" applyBorder="1" applyAlignment="1">
      <alignment horizontal="left" vertical="center" wrapText="1"/>
    </xf>
    <xf numFmtId="0" fontId="25" fillId="0" borderId="15" xfId="0" applyFont="1" applyBorder="1" applyAlignment="1">
      <alignment horizontal="left" vertical="center" wrapText="1"/>
    </xf>
    <xf numFmtId="0" fontId="25" fillId="0" borderId="2" xfId="0" applyFont="1" applyBorder="1" applyAlignment="1">
      <alignment horizontal="left" vertical="center" wrapText="1"/>
    </xf>
    <xf numFmtId="0" fontId="25" fillId="0" borderId="0" xfId="0" applyFont="1" applyBorder="1" applyAlignment="1">
      <alignment horizontal="left" vertical="center" wrapText="1"/>
    </xf>
    <xf numFmtId="0" fontId="25" fillId="0" borderId="16" xfId="0" applyFont="1" applyBorder="1" applyAlignment="1">
      <alignment horizontal="left" vertical="center" wrapText="1"/>
    </xf>
    <xf numFmtId="0" fontId="25" fillId="0" borderId="9" xfId="0" applyFont="1" applyBorder="1" applyAlignment="1">
      <alignment horizontal="left" vertical="center" wrapText="1"/>
    </xf>
    <xf numFmtId="0" fontId="25" fillId="0" borderId="13" xfId="0" applyFont="1" applyBorder="1" applyAlignment="1">
      <alignment horizontal="left" vertical="center" wrapText="1"/>
    </xf>
    <xf numFmtId="0" fontId="25" fillId="0" borderId="17" xfId="0" applyFont="1" applyBorder="1" applyAlignment="1">
      <alignment horizontal="left" vertical="center" wrapText="1"/>
    </xf>
    <xf numFmtId="0" fontId="4" fillId="0" borderId="0" xfId="0" applyFont="1" applyAlignment="1">
      <alignment horizontal="center" vertical="center"/>
    </xf>
    <xf numFmtId="0" fontId="31" fillId="0" borderId="0" xfId="0" applyFont="1" applyAlignment="1">
      <alignment horizontal="center" vertical="center"/>
    </xf>
    <xf numFmtId="0" fontId="0" fillId="0" borderId="2" xfId="0" applyFont="1" applyFill="1" applyBorder="1" applyAlignment="1">
      <alignment horizontal="center" vertical="center"/>
    </xf>
    <xf numFmtId="0" fontId="1" fillId="0" borderId="0" xfId="0" applyFont="1" applyFill="1" applyBorder="1" applyAlignment="1">
      <alignment horizontal="center" vertical="center"/>
    </xf>
    <xf numFmtId="0" fontId="70" fillId="0" borderId="2" xfId="0" applyFont="1" applyBorder="1" applyAlignment="1">
      <alignment vertical="center"/>
    </xf>
    <xf numFmtId="0" fontId="70" fillId="0" borderId="0" xfId="0" applyFont="1" applyBorder="1" applyAlignment="1">
      <alignment vertical="center"/>
    </xf>
    <xf numFmtId="0" fontId="7" fillId="0" borderId="18" xfId="0" quotePrefix="1" applyFont="1" applyFill="1" applyBorder="1" applyAlignment="1" applyProtection="1">
      <alignment horizontal="center" vertical="center"/>
      <protection locked="0"/>
    </xf>
    <xf numFmtId="0" fontId="7" fillId="0" borderId="43" xfId="0" quotePrefix="1" applyFont="1" applyFill="1" applyBorder="1" applyAlignment="1" applyProtection="1">
      <alignment horizontal="center" vertical="center"/>
      <protection locked="0"/>
    </xf>
    <xf numFmtId="49" fontId="7" fillId="0" borderId="18" xfId="0" applyNumberFormat="1" applyFont="1" applyFill="1" applyBorder="1" applyAlignment="1">
      <alignment horizontal="center" vertical="center"/>
    </xf>
    <xf numFmtId="49" fontId="7" fillId="0" borderId="43" xfId="0" applyNumberFormat="1" applyFont="1" applyFill="1" applyBorder="1" applyAlignment="1">
      <alignment horizontal="center" vertical="center"/>
    </xf>
    <xf numFmtId="0" fontId="7" fillId="0" borderId="10" xfId="0" applyFont="1" applyBorder="1" applyAlignment="1">
      <alignment vertical="center" wrapText="1"/>
    </xf>
    <xf numFmtId="0" fontId="7" fillId="0" borderId="8" xfId="0" applyFont="1" applyBorder="1" applyAlignment="1">
      <alignment vertical="center"/>
    </xf>
    <xf numFmtId="0" fontId="7" fillId="0" borderId="3" xfId="0" applyFont="1" applyBorder="1" applyAlignment="1">
      <alignment vertical="center"/>
    </xf>
    <xf numFmtId="0" fontId="6" fillId="0" borderId="8" xfId="0" applyFont="1" applyBorder="1" applyAlignment="1">
      <alignment horizontal="left" vertical="center" wrapText="1"/>
    </xf>
    <xf numFmtId="0" fontId="6" fillId="0" borderId="3" xfId="0" applyFont="1" applyBorder="1" applyAlignment="1">
      <alignment horizontal="left" vertical="center" wrapText="1"/>
    </xf>
    <xf numFmtId="0" fontId="31" fillId="0" borderId="8" xfId="0" applyFont="1" applyBorder="1" applyAlignment="1">
      <alignment vertical="center" wrapText="1"/>
    </xf>
    <xf numFmtId="0" fontId="31" fillId="0" borderId="8" xfId="0" applyFont="1" applyBorder="1" applyAlignment="1">
      <alignment vertical="center"/>
    </xf>
    <xf numFmtId="0" fontId="31" fillId="0" borderId="3" xfId="0" applyFont="1" applyBorder="1" applyAlignment="1">
      <alignment vertical="center"/>
    </xf>
    <xf numFmtId="0" fontId="6" fillId="0" borderId="19" xfId="0" applyFont="1" applyBorder="1" applyAlignment="1">
      <alignment vertical="center" wrapText="1"/>
    </xf>
    <xf numFmtId="0" fontId="6" fillId="0" borderId="20" xfId="0" applyFont="1" applyBorder="1" applyAlignment="1">
      <alignment vertical="center" wrapText="1"/>
    </xf>
    <xf numFmtId="0" fontId="6" fillId="0" borderId="21" xfId="0" applyFont="1" applyBorder="1" applyAlignment="1">
      <alignment vertical="center" wrapText="1"/>
    </xf>
    <xf numFmtId="0" fontId="6" fillId="0" borderId="31" xfId="0" applyFont="1" applyBorder="1" applyAlignment="1">
      <alignment vertical="center" wrapText="1"/>
    </xf>
    <xf numFmtId="0" fontId="7" fillId="0" borderId="6" xfId="0" applyFont="1" applyBorder="1" applyAlignment="1">
      <alignment horizontal="center" vertical="center"/>
    </xf>
    <xf numFmtId="0" fontId="7" fillId="0" borderId="6" xfId="0" applyFont="1" applyBorder="1" applyAlignment="1">
      <alignment vertical="center" wrapText="1"/>
    </xf>
    <xf numFmtId="0" fontId="7" fillId="0" borderId="6"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0" fontId="12" fillId="0" borderId="0" xfId="0" applyFont="1" applyFill="1" applyAlignment="1">
      <alignment horizontal="left" vertical="center" wrapText="1"/>
    </xf>
    <xf numFmtId="0" fontId="5" fillId="0" borderId="0" xfId="0" applyFont="1" applyFill="1" applyAlignment="1">
      <alignment horizontal="left" vertical="center" wrapText="1"/>
    </xf>
    <xf numFmtId="0" fontId="0" fillId="0" borderId="71" xfId="0" applyBorder="1" applyAlignment="1">
      <alignment vertical="center" wrapText="1"/>
    </xf>
    <xf numFmtId="0" fontId="7" fillId="0" borderId="71" xfId="0" applyFont="1" applyBorder="1" applyAlignment="1">
      <alignment vertical="center" wrapText="1"/>
    </xf>
    <xf numFmtId="0" fontId="7" fillId="0" borderId="44" xfId="0" applyFont="1" applyBorder="1" applyAlignment="1">
      <alignment vertical="center" wrapText="1"/>
    </xf>
    <xf numFmtId="0" fontId="7" fillId="0" borderId="1" xfId="0" applyFont="1" applyBorder="1" applyAlignment="1">
      <alignment vertical="center" shrinkToFit="1"/>
    </xf>
    <xf numFmtId="0" fontId="7" fillId="0" borderId="15" xfId="0" applyFont="1" applyBorder="1" applyAlignment="1">
      <alignment vertical="center" shrinkToFit="1"/>
    </xf>
    <xf numFmtId="0" fontId="7" fillId="0" borderId="8" xfId="0" applyFont="1" applyBorder="1" applyAlignment="1">
      <alignment vertical="center" wrapText="1"/>
    </xf>
    <xf numFmtId="0" fontId="7" fillId="0" borderId="3" xfId="0" applyFont="1" applyBorder="1" applyAlignment="1">
      <alignment vertical="center" wrapText="1"/>
    </xf>
    <xf numFmtId="0" fontId="31" fillId="0" borderId="10" xfId="0" applyFont="1" applyFill="1" applyBorder="1" applyAlignment="1">
      <alignment horizontal="left" vertical="center" wrapText="1"/>
    </xf>
    <xf numFmtId="0" fontId="31" fillId="0" borderId="8" xfId="0" applyFont="1" applyFill="1" applyBorder="1" applyAlignment="1">
      <alignment horizontal="left" vertical="center"/>
    </xf>
    <xf numFmtId="0" fontId="31" fillId="0" borderId="3" xfId="0" applyFont="1" applyFill="1" applyBorder="1" applyAlignment="1">
      <alignment horizontal="left" vertical="center"/>
    </xf>
    <xf numFmtId="0" fontId="6" fillId="0" borderId="10" xfId="0" applyFont="1" applyFill="1" applyBorder="1" applyAlignment="1">
      <alignment horizontal="left" vertical="center" wrapText="1"/>
    </xf>
    <xf numFmtId="0" fontId="6" fillId="0" borderId="8" xfId="0" applyFont="1" applyFill="1" applyBorder="1" applyAlignment="1">
      <alignment horizontal="left" vertical="center"/>
    </xf>
    <xf numFmtId="0" fontId="6" fillId="0" borderId="3" xfId="0" applyFont="1" applyFill="1" applyBorder="1" applyAlignment="1">
      <alignment horizontal="left" vertical="center"/>
    </xf>
    <xf numFmtId="0" fontId="7" fillId="5" borderId="6" xfId="0" applyFont="1" applyFill="1" applyBorder="1" applyAlignment="1" applyProtection="1">
      <alignment horizontal="left" vertical="center" wrapText="1"/>
      <protection locked="0"/>
    </xf>
    <xf numFmtId="0" fontId="6" fillId="0" borderId="6" xfId="0" applyFont="1" applyFill="1" applyBorder="1" applyAlignment="1">
      <alignment horizontal="center" vertical="center"/>
    </xf>
    <xf numFmtId="0" fontId="7" fillId="5" borderId="18" xfId="0" quotePrefix="1" applyFont="1" applyFill="1" applyBorder="1" applyAlignment="1" applyProtection="1">
      <alignment horizontal="center" vertical="center"/>
      <protection locked="0"/>
    </xf>
    <xf numFmtId="0" fontId="7" fillId="5" borderId="43" xfId="0" quotePrefix="1" applyFont="1" applyFill="1" applyBorder="1" applyAlignment="1" applyProtection="1">
      <alignment horizontal="center" vertical="center"/>
      <protection locked="0"/>
    </xf>
    <xf numFmtId="0" fontId="5" fillId="0" borderId="10" xfId="0" applyFont="1" applyFill="1" applyBorder="1" applyAlignment="1">
      <alignment vertical="center" wrapText="1"/>
    </xf>
    <xf numFmtId="0" fontId="5" fillId="0" borderId="8" xfId="0" applyFont="1" applyFill="1" applyBorder="1" applyAlignment="1">
      <alignment vertical="center" wrapText="1"/>
    </xf>
    <xf numFmtId="0" fontId="5" fillId="0" borderId="3" xfId="0" applyFont="1" applyFill="1" applyBorder="1" applyAlignment="1">
      <alignment vertical="center" wrapText="1"/>
    </xf>
    <xf numFmtId="0" fontId="6" fillId="5" borderId="8" xfId="0"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8" xfId="0" applyFont="1" applyFill="1" applyBorder="1" applyAlignment="1">
      <alignment vertical="center" wrapText="1"/>
    </xf>
    <xf numFmtId="0" fontId="6" fillId="5" borderId="8" xfId="0" applyFont="1" applyFill="1" applyBorder="1" applyAlignment="1">
      <alignment vertical="center"/>
    </xf>
    <xf numFmtId="0" fontId="6" fillId="5" borderId="3" xfId="0" applyFont="1" applyFill="1" applyBorder="1" applyAlignment="1">
      <alignment vertical="center"/>
    </xf>
    <xf numFmtId="0" fontId="12" fillId="0" borderId="0" xfId="0" applyFont="1" applyAlignment="1">
      <alignment horizontal="left" vertical="center" wrapText="1"/>
    </xf>
    <xf numFmtId="0" fontId="5" fillId="0" borderId="0" xfId="0" applyFont="1" applyAlignment="1">
      <alignment horizontal="left" vertical="center" wrapText="1"/>
    </xf>
    <xf numFmtId="0" fontId="7" fillId="0" borderId="8" xfId="0" applyFont="1" applyFill="1" applyBorder="1" applyAlignment="1" applyProtection="1">
      <alignment horizontal="left" vertical="center" wrapText="1"/>
      <protection hidden="1"/>
    </xf>
    <xf numFmtId="0" fontId="7" fillId="0" borderId="3" xfId="0" applyFont="1" applyFill="1" applyBorder="1" applyAlignment="1" applyProtection="1">
      <alignment horizontal="left" vertical="center" wrapText="1"/>
      <protection hidden="1"/>
    </xf>
    <xf numFmtId="0" fontId="7" fillId="11" borderId="10" xfId="0" applyFont="1" applyFill="1" applyBorder="1" applyAlignment="1" applyProtection="1">
      <alignment horizontal="center" vertical="center"/>
      <protection hidden="1"/>
    </xf>
    <xf numFmtId="0" fontId="7" fillId="11" borderId="8" xfId="0" applyFont="1" applyFill="1" applyBorder="1" applyAlignment="1" applyProtection="1">
      <alignment horizontal="center" vertical="center"/>
      <protection hidden="1"/>
    </xf>
    <xf numFmtId="0" fontId="7" fillId="11" borderId="3" xfId="0" applyFont="1" applyFill="1" applyBorder="1" applyAlignment="1" applyProtection="1">
      <alignment horizontal="center" vertical="center"/>
      <protection hidden="1"/>
    </xf>
    <xf numFmtId="0" fontId="7" fillId="0" borderId="49" xfId="0" applyFont="1" applyFill="1" applyBorder="1" applyAlignment="1" applyProtection="1">
      <alignment vertical="center"/>
      <protection locked="0"/>
    </xf>
    <xf numFmtId="0" fontId="7" fillId="0" borderId="8" xfId="0" applyFont="1" applyFill="1" applyBorder="1" applyAlignment="1" applyProtection="1">
      <alignment vertical="center"/>
      <protection locked="0"/>
    </xf>
    <xf numFmtId="0" fontId="7" fillId="0" borderId="3" xfId="0" applyFont="1" applyFill="1" applyBorder="1" applyAlignment="1" applyProtection="1">
      <alignment vertical="center"/>
      <protection locked="0"/>
    </xf>
    <xf numFmtId="0" fontId="7" fillId="0" borderId="49" xfId="0" applyFont="1" applyFill="1" applyBorder="1" applyAlignment="1" applyProtection="1">
      <alignment vertical="center" wrapText="1"/>
      <protection locked="0"/>
    </xf>
    <xf numFmtId="0" fontId="7" fillId="8" borderId="49" xfId="0" applyFont="1" applyFill="1" applyBorder="1" applyAlignment="1" applyProtection="1">
      <alignment vertical="center"/>
      <protection locked="0"/>
    </xf>
    <xf numFmtId="0" fontId="7" fillId="8" borderId="8" xfId="0" applyFont="1" applyFill="1" applyBorder="1" applyAlignment="1" applyProtection="1">
      <alignment vertical="center"/>
      <protection locked="0"/>
    </xf>
    <xf numFmtId="0" fontId="7" fillId="8" borderId="3" xfId="0" applyFont="1" applyFill="1" applyBorder="1" applyAlignment="1" applyProtection="1">
      <alignment vertical="center"/>
      <protection locked="0"/>
    </xf>
    <xf numFmtId="0" fontId="7" fillId="0" borderId="49" xfId="0" applyFont="1" applyBorder="1" applyAlignment="1">
      <alignment horizontal="left" vertical="center" wrapText="1"/>
    </xf>
    <xf numFmtId="0" fontId="7" fillId="0" borderId="3" xfId="0" applyFont="1" applyBorder="1" applyAlignment="1">
      <alignment horizontal="left" vertical="center" wrapText="1"/>
    </xf>
    <xf numFmtId="0" fontId="7" fillId="0" borderId="21"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hidden="1"/>
    </xf>
    <xf numFmtId="0" fontId="7" fillId="0" borderId="19" xfId="0" applyFont="1" applyBorder="1" applyAlignment="1" applyProtection="1">
      <alignment horizontal="center" vertical="center"/>
      <protection hidden="1"/>
    </xf>
    <xf numFmtId="0" fontId="7" fillId="0" borderId="20" xfId="0" applyFont="1" applyBorder="1" applyAlignment="1" applyProtection="1">
      <alignment horizontal="center" vertical="center"/>
      <protection hidden="1"/>
    </xf>
    <xf numFmtId="38" fontId="7" fillId="0" borderId="35" xfId="2" applyFont="1" applyFill="1" applyBorder="1" applyAlignment="1" applyProtection="1">
      <alignment horizontal="center" vertical="center"/>
      <protection hidden="1"/>
    </xf>
    <xf numFmtId="38" fontId="7" fillId="0" borderId="21" xfId="2" applyFont="1" applyFill="1" applyBorder="1" applyAlignment="1" applyProtection="1">
      <alignment horizontal="center" vertical="center"/>
      <protection hidden="1"/>
    </xf>
    <xf numFmtId="38" fontId="7" fillId="0" borderId="31" xfId="2" applyFont="1" applyFill="1" applyBorder="1" applyAlignment="1" applyProtection="1">
      <alignment horizontal="center" vertical="center"/>
      <protection hidden="1"/>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14"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6" xfId="0" applyFont="1" applyFill="1" applyBorder="1" applyAlignment="1" applyProtection="1">
      <alignment horizontal="center" vertical="center"/>
    </xf>
    <xf numFmtId="0" fontId="7" fillId="0" borderId="129" xfId="0" applyFont="1" applyBorder="1" applyAlignment="1" applyProtection="1">
      <alignment horizontal="center" vertical="center" wrapText="1"/>
    </xf>
    <xf numFmtId="0" fontId="7" fillId="0" borderId="130" xfId="0" applyFont="1" applyBorder="1" applyAlignment="1" applyProtection="1">
      <alignment horizontal="center" vertical="center" wrapText="1"/>
    </xf>
    <xf numFmtId="0" fontId="7" fillId="0" borderId="122" xfId="0" applyFont="1" applyBorder="1" applyAlignment="1" applyProtection="1">
      <alignment horizontal="center" vertical="center" wrapText="1"/>
    </xf>
    <xf numFmtId="0" fontId="0" fillId="0" borderId="18" xfId="0" applyBorder="1" applyAlignment="1" applyProtection="1">
      <alignment horizontal="center" vertical="center"/>
      <protection hidden="1"/>
    </xf>
    <xf numFmtId="0" fontId="0" fillId="0" borderId="42" xfId="0" applyBorder="1" applyAlignment="1" applyProtection="1">
      <alignment horizontal="center" vertical="center"/>
      <protection hidden="1"/>
    </xf>
    <xf numFmtId="0" fontId="0" fillId="0" borderId="43" xfId="0" applyBorder="1" applyAlignment="1" applyProtection="1">
      <alignment horizontal="center" vertical="center"/>
      <protection hidden="1"/>
    </xf>
    <xf numFmtId="0" fontId="0" fillId="0" borderId="14"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5" fillId="0" borderId="35" xfId="0" applyFont="1" applyFill="1" applyBorder="1" applyAlignment="1" applyProtection="1">
      <alignment horizontal="center" vertical="center" wrapText="1"/>
      <protection hidden="1"/>
    </xf>
    <xf numFmtId="0" fontId="12" fillId="0" borderId="31" xfId="0" applyFont="1" applyFill="1" applyBorder="1" applyAlignment="1" applyProtection="1">
      <alignment horizontal="center" vertical="center" wrapText="1"/>
      <protection hidden="1"/>
    </xf>
    <xf numFmtId="0" fontId="7" fillId="0" borderId="14" xfId="0" applyFont="1" applyBorder="1" applyAlignment="1" applyProtection="1">
      <alignment horizontal="left" vertical="center"/>
      <protection hidden="1"/>
    </xf>
    <xf numFmtId="0" fontId="7" fillId="0" borderId="2" xfId="0" applyFont="1" applyBorder="1" applyAlignment="1" applyProtection="1">
      <alignment horizontal="left" vertical="center"/>
      <protection hidden="1"/>
    </xf>
    <xf numFmtId="0" fontId="7" fillId="0" borderId="9" xfId="0" applyFont="1" applyBorder="1" applyAlignment="1" applyProtection="1">
      <alignment horizontal="left" vertical="center"/>
      <protection hidden="1"/>
    </xf>
    <xf numFmtId="0" fontId="5" fillId="0" borderId="86" xfId="0" applyFont="1" applyBorder="1" applyAlignment="1" applyProtection="1">
      <alignment vertical="center"/>
      <protection hidden="1"/>
    </xf>
    <xf numFmtId="0" fontId="5" fillId="0" borderId="87" xfId="0" applyFont="1" applyBorder="1" applyAlignment="1" applyProtection="1">
      <alignment vertical="center"/>
      <protection hidden="1"/>
    </xf>
    <xf numFmtId="0" fontId="5" fillId="0" borderId="14" xfId="0" applyFont="1" applyFill="1" applyBorder="1" applyAlignment="1" applyProtection="1">
      <alignment horizontal="center" vertical="center" wrapText="1"/>
      <protection hidden="1"/>
    </xf>
    <xf numFmtId="0" fontId="5" fillId="0" borderId="9" xfId="0" applyFont="1" applyFill="1" applyBorder="1" applyAlignment="1" applyProtection="1">
      <alignment horizontal="center" vertical="center" wrapText="1"/>
      <protection hidden="1"/>
    </xf>
    <xf numFmtId="0" fontId="5" fillId="0" borderId="65" xfId="0" applyFont="1" applyFill="1" applyBorder="1" applyAlignment="1" applyProtection="1">
      <alignment horizontal="center" vertical="center" wrapText="1"/>
      <protection hidden="1"/>
    </xf>
    <xf numFmtId="0" fontId="12" fillId="0" borderId="47" xfId="0" applyFont="1" applyFill="1" applyBorder="1" applyAlignment="1" applyProtection="1">
      <alignment horizontal="center" vertical="center" wrapText="1"/>
      <protection hidden="1"/>
    </xf>
    <xf numFmtId="0" fontId="5" fillId="0" borderId="47" xfId="0" applyFont="1" applyFill="1" applyBorder="1" applyAlignment="1" applyProtection="1">
      <alignment horizontal="center" vertical="center" wrapText="1"/>
      <protection hidden="1"/>
    </xf>
    <xf numFmtId="0" fontId="7" fillId="2" borderId="131" xfId="0" applyFont="1" applyFill="1" applyBorder="1" applyAlignment="1" applyProtection="1">
      <alignment horizontal="center" vertical="center"/>
      <protection hidden="1"/>
    </xf>
    <xf numFmtId="0" fontId="7" fillId="2" borderId="88"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5" fillId="0" borderId="69" xfId="0" applyFont="1" applyFill="1" applyBorder="1" applyAlignment="1" applyProtection="1">
      <alignment horizontal="center" vertical="center" wrapText="1"/>
      <protection hidden="1"/>
    </xf>
    <xf numFmtId="0" fontId="5" fillId="0" borderId="58"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3" xfId="0" applyFont="1" applyFill="1" applyBorder="1" applyAlignment="1" applyProtection="1">
      <alignment horizontal="center" vertical="center" wrapText="1"/>
      <protection hidden="1"/>
    </xf>
    <xf numFmtId="0" fontId="13" fillId="0" borderId="10" xfId="0" applyFont="1" applyFill="1" applyBorder="1" applyAlignment="1" applyProtection="1">
      <alignment horizontal="center" vertical="center"/>
      <protection hidden="1"/>
    </xf>
    <xf numFmtId="0" fontId="13" fillId="0" borderId="3"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wrapText="1"/>
      <protection hidden="1"/>
    </xf>
    <xf numFmtId="0" fontId="12" fillId="0" borderId="10" xfId="0" applyFont="1" applyFill="1" applyBorder="1" applyAlignment="1" applyProtection="1">
      <alignment horizontal="center" vertical="center" wrapText="1"/>
      <protection hidden="1"/>
    </xf>
    <xf numFmtId="0" fontId="5" fillId="0" borderId="3" xfId="0" applyFont="1" applyFill="1" applyBorder="1" applyAlignment="1" applyProtection="1">
      <alignment horizontal="center" vertical="center" wrapText="1"/>
      <protection hidden="1"/>
    </xf>
    <xf numFmtId="0" fontId="7" fillId="0" borderId="10"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protection hidden="1"/>
    </xf>
    <xf numFmtId="0" fontId="5" fillId="0" borderId="2" xfId="0" applyFont="1" applyFill="1" applyBorder="1" applyAlignment="1" applyProtection="1">
      <alignment horizontal="center" vertical="center" wrapText="1"/>
      <protection hidden="1"/>
    </xf>
    <xf numFmtId="0" fontId="5" fillId="0" borderId="16"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5" fillId="0" borderId="20" xfId="0" applyFont="1" applyFill="1" applyBorder="1" applyAlignment="1" applyProtection="1">
      <alignment horizontal="center" vertical="center" wrapText="1"/>
      <protection hidden="1"/>
    </xf>
    <xf numFmtId="0" fontId="7" fillId="0" borderId="14" xfId="0" applyFont="1" applyFill="1" applyBorder="1" applyAlignment="1" applyProtection="1">
      <alignment horizontal="left" vertical="center"/>
      <protection hidden="1"/>
    </xf>
    <xf numFmtId="0" fontId="7" fillId="0" borderId="2" xfId="0" applyFont="1" applyFill="1" applyBorder="1" applyAlignment="1" applyProtection="1">
      <alignment horizontal="left" vertical="center"/>
      <protection hidden="1"/>
    </xf>
    <xf numFmtId="0" fontId="7" fillId="0" borderId="9" xfId="0" applyFont="1" applyFill="1" applyBorder="1" applyAlignment="1" applyProtection="1">
      <alignment horizontal="left" vertical="center"/>
      <protection hidden="1"/>
    </xf>
    <xf numFmtId="0" fontId="5" fillId="0" borderId="86" xfId="0" applyFont="1" applyFill="1" applyBorder="1" applyAlignment="1" applyProtection="1">
      <alignment vertical="center"/>
      <protection hidden="1"/>
    </xf>
    <xf numFmtId="0" fontId="5" fillId="0" borderId="87" xfId="0" applyFont="1" applyFill="1" applyBorder="1" applyAlignment="1" applyProtection="1">
      <alignment vertical="center"/>
      <protection hidden="1"/>
    </xf>
    <xf numFmtId="49" fontId="7" fillId="5" borderId="8" xfId="0" applyNumberFormat="1" applyFont="1" applyFill="1" applyBorder="1" applyAlignment="1" applyProtection="1">
      <alignment vertical="center" wrapText="1"/>
      <protection hidden="1"/>
    </xf>
    <xf numFmtId="0" fontId="31" fillId="5" borderId="8" xfId="0" applyFont="1" applyFill="1" applyBorder="1" applyAlignment="1">
      <alignment vertical="center" wrapText="1"/>
    </xf>
    <xf numFmtId="0" fontId="31" fillId="5" borderId="3" xfId="0" applyFont="1" applyFill="1" applyBorder="1" applyAlignment="1">
      <alignment vertical="center" wrapText="1"/>
    </xf>
    <xf numFmtId="49" fontId="7" fillId="5" borderId="13" xfId="0" applyNumberFormat="1" applyFont="1" applyFill="1" applyBorder="1" applyAlignment="1" applyProtection="1">
      <alignment vertical="center" wrapText="1"/>
      <protection hidden="1"/>
    </xf>
    <xf numFmtId="49" fontId="7" fillId="5" borderId="17" xfId="0" applyNumberFormat="1" applyFont="1" applyFill="1" applyBorder="1" applyAlignment="1" applyProtection="1">
      <alignment vertical="center" wrapText="1"/>
      <protection hidden="1"/>
    </xf>
    <xf numFmtId="0" fontId="7" fillId="0" borderId="8" xfId="0" applyFont="1" applyFill="1" applyBorder="1" applyAlignment="1" applyProtection="1">
      <alignment vertical="center" wrapText="1"/>
      <protection hidden="1"/>
    </xf>
    <xf numFmtId="49" fontId="7" fillId="0" borderId="19" xfId="0" applyNumberFormat="1" applyFont="1" applyBorder="1" applyAlignment="1" applyProtection="1">
      <alignment vertical="center" wrapText="1"/>
      <protection hidden="1"/>
    </xf>
    <xf numFmtId="49" fontId="7" fillId="0" borderId="20" xfId="0" applyNumberFormat="1" applyFont="1" applyBorder="1" applyAlignment="1" applyProtection="1">
      <alignment vertical="center" wrapText="1"/>
      <protection hidden="1"/>
    </xf>
    <xf numFmtId="49" fontId="7" fillId="0" borderId="21" xfId="0" applyNumberFormat="1" applyFont="1" applyBorder="1" applyAlignment="1" applyProtection="1">
      <alignment vertical="center" wrapText="1"/>
      <protection hidden="1"/>
    </xf>
    <xf numFmtId="49" fontId="7" fillId="0" borderId="31" xfId="0" applyNumberFormat="1" applyFont="1" applyBorder="1" applyAlignment="1" applyProtection="1">
      <alignment vertical="center" wrapText="1"/>
      <protection hidden="1"/>
    </xf>
    <xf numFmtId="49" fontId="7" fillId="0" borderId="69" xfId="0" applyNumberFormat="1" applyFont="1" applyBorder="1" applyAlignment="1" applyProtection="1">
      <alignment horizontal="center" vertical="center"/>
      <protection hidden="1"/>
    </xf>
    <xf numFmtId="49" fontId="7" fillId="0" borderId="2" xfId="0" applyNumberFormat="1" applyFont="1" applyBorder="1" applyAlignment="1" applyProtection="1">
      <alignment horizontal="center" vertical="center"/>
      <protection hidden="1"/>
    </xf>
    <xf numFmtId="49" fontId="7" fillId="0" borderId="9" xfId="0" applyNumberFormat="1" applyFont="1" applyBorder="1" applyAlignment="1" applyProtection="1">
      <alignment horizontal="center" vertical="center"/>
      <protection hidden="1"/>
    </xf>
    <xf numFmtId="49" fontId="7" fillId="0" borderId="69" xfId="0" applyNumberFormat="1" applyFont="1" applyFill="1" applyBorder="1" applyAlignment="1" applyProtection="1">
      <alignment horizontal="center" vertical="center"/>
      <protection hidden="1"/>
    </xf>
    <xf numFmtId="49" fontId="7" fillId="0" borderId="2" xfId="0" applyNumberFormat="1" applyFont="1" applyFill="1" applyBorder="1" applyAlignment="1" applyProtection="1">
      <alignment horizontal="center" vertical="center"/>
      <protection hidden="1"/>
    </xf>
    <xf numFmtId="49" fontId="7" fillId="0" borderId="9" xfId="0" applyNumberFormat="1" applyFont="1" applyFill="1" applyBorder="1" applyAlignment="1" applyProtection="1">
      <alignment horizontal="center" vertical="center"/>
      <protection hidden="1"/>
    </xf>
    <xf numFmtId="49" fontId="7" fillId="0" borderId="8" xfId="0" applyNumberFormat="1" applyFont="1" applyBorder="1" applyAlignment="1" applyProtection="1">
      <alignment horizontal="left" vertical="top" wrapText="1"/>
      <protection hidden="1"/>
    </xf>
    <xf numFmtId="49" fontId="7" fillId="0" borderId="3" xfId="0" applyNumberFormat="1" applyFont="1" applyBorder="1" applyAlignment="1" applyProtection="1">
      <alignment horizontal="left" vertical="top" wrapText="1"/>
      <protection hidden="1"/>
    </xf>
    <xf numFmtId="49" fontId="7" fillId="0" borderId="14" xfId="0" applyNumberFormat="1"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0" xfId="0" applyFont="1" applyAlignment="1" applyProtection="1">
      <alignment vertical="center" wrapText="1"/>
      <protection hidden="1"/>
    </xf>
    <xf numFmtId="0" fontId="1" fillId="0" borderId="0" xfId="0" applyFont="1" applyAlignment="1">
      <alignment vertical="center" wrapText="1"/>
    </xf>
    <xf numFmtId="0" fontId="13" fillId="0" borderId="0" xfId="0" applyFont="1" applyAlignment="1" applyProtection="1">
      <alignment wrapText="1"/>
      <protection hidden="1"/>
    </xf>
    <xf numFmtId="0" fontId="13" fillId="0" borderId="0" xfId="0" applyFont="1" applyProtection="1">
      <protection hidden="1"/>
    </xf>
    <xf numFmtId="0" fontId="13" fillId="0" borderId="0" xfId="0" applyFont="1"/>
    <xf numFmtId="0" fontId="9" fillId="0" borderId="0" xfId="0" applyFont="1" applyAlignment="1" applyProtection="1">
      <alignment vertical="center" wrapText="1"/>
      <protection hidden="1"/>
    </xf>
    <xf numFmtId="0" fontId="9" fillId="0" borderId="0" xfId="0" applyFont="1" applyAlignment="1">
      <alignment vertical="center" wrapText="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lignment wrapText="1"/>
    </xf>
    <xf numFmtId="0" fontId="7" fillId="0" borderId="129" xfId="0" applyFont="1" applyFill="1" applyBorder="1" applyAlignment="1" applyProtection="1">
      <alignment horizontal="center" vertical="center" wrapText="1"/>
    </xf>
    <xf numFmtId="0" fontId="7" fillId="0" borderId="130" xfId="0" applyFont="1" applyFill="1" applyBorder="1" applyAlignment="1" applyProtection="1">
      <alignment horizontal="center" vertical="center" wrapText="1"/>
    </xf>
    <xf numFmtId="0" fontId="7" fillId="0" borderId="122" xfId="0" applyFont="1" applyFill="1" applyBorder="1" applyAlignment="1" applyProtection="1">
      <alignment horizontal="center" vertical="center" wrapText="1"/>
    </xf>
    <xf numFmtId="0" fontId="5" fillId="0" borderId="0" xfId="0" applyFont="1" applyBorder="1" applyAlignment="1" applyProtection="1">
      <alignment vertical="center" wrapText="1"/>
      <protection hidden="1"/>
    </xf>
    <xf numFmtId="0" fontId="7" fillId="0" borderId="12"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7" xfId="0" applyFont="1" applyBorder="1" applyAlignment="1" applyProtection="1">
      <alignment horizontal="center" vertical="center"/>
    </xf>
    <xf numFmtId="0" fontId="13" fillId="0" borderId="0" xfId="0" applyFont="1" applyFill="1" applyBorder="1" applyAlignment="1">
      <alignment horizontal="center" vertical="center"/>
    </xf>
    <xf numFmtId="0" fontId="6" fillId="0" borderId="0" xfId="0" applyFont="1" applyFill="1" applyBorder="1" applyAlignment="1" applyProtection="1">
      <alignment vertical="center" wrapText="1"/>
      <protection hidden="1"/>
    </xf>
    <xf numFmtId="0" fontId="13" fillId="0" borderId="0" xfId="0" applyFont="1" applyFill="1" applyAlignment="1" applyProtection="1">
      <alignment horizontal="left" vertical="center" wrapText="1"/>
      <protection hidden="1"/>
    </xf>
    <xf numFmtId="0" fontId="31" fillId="0" borderId="0" xfId="0" applyFont="1" applyFill="1" applyAlignment="1">
      <alignment horizontal="left" vertical="center"/>
    </xf>
    <xf numFmtId="0" fontId="7" fillId="0" borderId="0" xfId="0" applyFont="1" applyFill="1" applyAlignment="1">
      <alignment horizontal="left" vertical="center" wrapText="1"/>
    </xf>
    <xf numFmtId="0" fontId="0" fillId="0" borderId="2"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5" fillId="0" borderId="22" xfId="0" applyFont="1" applyFill="1" applyBorder="1" applyAlignment="1" applyProtection="1">
      <alignment horizontal="center" vertical="center" wrapText="1"/>
      <protection hidden="1"/>
    </xf>
    <xf numFmtId="0" fontId="5" fillId="0" borderId="21" xfId="0" applyFont="1" applyFill="1" applyBorder="1" applyAlignment="1" applyProtection="1">
      <alignment horizontal="center" vertical="center" wrapText="1"/>
      <protection hidden="1"/>
    </xf>
    <xf numFmtId="0" fontId="5" fillId="0" borderId="3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7" fillId="0" borderId="34" xfId="0" applyFont="1" applyFill="1" applyBorder="1" applyAlignment="1" applyProtection="1">
      <alignment horizontal="center" vertical="center"/>
      <protection hidden="1"/>
    </xf>
    <xf numFmtId="0" fontId="7" fillId="0" borderId="47" xfId="0" applyFont="1" applyFill="1" applyBorder="1" applyAlignment="1" applyProtection="1">
      <alignment horizontal="center" vertical="center"/>
      <protection hidden="1"/>
    </xf>
    <xf numFmtId="0" fontId="13" fillId="0" borderId="0" xfId="0" applyFont="1" applyFill="1" applyAlignment="1" applyProtection="1">
      <alignment vertical="center" wrapText="1"/>
      <protection hidden="1"/>
    </xf>
    <xf numFmtId="0" fontId="31" fillId="0" borderId="0" xfId="0" applyFont="1" applyFill="1" applyAlignment="1">
      <alignment vertical="center"/>
    </xf>
    <xf numFmtId="0" fontId="7" fillId="0" borderId="0" xfId="0" applyFont="1" applyFill="1" applyAlignment="1">
      <alignment horizontal="center" vertical="center" wrapText="1"/>
    </xf>
    <xf numFmtId="0" fontId="31" fillId="0" borderId="0" xfId="0" applyFont="1" applyFill="1" applyAlignment="1">
      <alignment horizontal="center" vertical="center"/>
    </xf>
    <xf numFmtId="38" fontId="31" fillId="0" borderId="69" xfId="2" applyFont="1" applyFill="1" applyBorder="1" applyAlignment="1" applyProtection="1">
      <alignment horizontal="center" vertical="center"/>
      <protection hidden="1"/>
    </xf>
    <xf numFmtId="38" fontId="31" fillId="0" borderId="33" xfId="2" applyFont="1" applyFill="1" applyBorder="1" applyAlignment="1" applyProtection="1">
      <alignment horizontal="center" vertical="center"/>
      <protection hidden="1"/>
    </xf>
    <xf numFmtId="38" fontId="31" fillId="0" borderId="58" xfId="2" applyFont="1" applyFill="1" applyBorder="1" applyAlignment="1" applyProtection="1">
      <alignment horizontal="center" vertical="center"/>
      <protection hidden="1"/>
    </xf>
    <xf numFmtId="38" fontId="31" fillId="0" borderId="9" xfId="2" applyFont="1" applyFill="1" applyBorder="1" applyAlignment="1" applyProtection="1">
      <alignment horizontal="center" vertical="center"/>
      <protection hidden="1"/>
    </xf>
    <xf numFmtId="38" fontId="31" fillId="0" borderId="13" xfId="2" applyFont="1" applyFill="1" applyBorder="1" applyAlignment="1" applyProtection="1">
      <alignment horizontal="center" vertical="center"/>
      <protection hidden="1"/>
    </xf>
    <xf numFmtId="38" fontId="31" fillId="0" borderId="17" xfId="2" applyFont="1" applyFill="1" applyBorder="1" applyAlignment="1" applyProtection="1">
      <alignment horizontal="center" vertical="center"/>
      <protection hidden="1"/>
    </xf>
    <xf numFmtId="0" fontId="5" fillId="0" borderId="70" xfId="0" applyFont="1" applyFill="1" applyBorder="1" applyAlignment="1" applyProtection="1">
      <alignment horizontal="center" vertical="center" wrapText="1"/>
      <protection hidden="1"/>
    </xf>
    <xf numFmtId="0" fontId="5" fillId="0" borderId="44" xfId="0" applyFont="1" applyFill="1" applyBorder="1" applyAlignment="1" applyProtection="1">
      <alignment horizontal="center" vertical="center" wrapText="1"/>
      <protection hidden="1"/>
    </xf>
    <xf numFmtId="0" fontId="12" fillId="0" borderId="44" xfId="0" applyFont="1" applyFill="1" applyBorder="1" applyAlignment="1" applyProtection="1">
      <alignment horizontal="center" vertical="center" wrapText="1"/>
      <protection hidden="1"/>
    </xf>
    <xf numFmtId="0" fontId="7" fillId="0" borderId="49" xfId="0" applyFont="1" applyFill="1" applyBorder="1" applyAlignment="1" applyProtection="1">
      <alignment horizontal="center" vertical="center"/>
      <protection hidden="1"/>
    </xf>
    <xf numFmtId="0" fontId="7" fillId="0" borderId="8" xfId="0" applyFont="1" applyFill="1" applyBorder="1" applyAlignment="1" applyProtection="1">
      <alignment horizontal="center" vertical="center"/>
      <protection hidden="1"/>
    </xf>
    <xf numFmtId="0" fontId="5" fillId="0" borderId="2"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6" xfId="0" applyFont="1" applyFill="1" applyBorder="1" applyAlignment="1">
      <alignment horizontal="center" vertical="center" wrapText="1"/>
    </xf>
    <xf numFmtId="38" fontId="67" fillId="0" borderId="0" xfId="2" applyFont="1" applyFill="1" applyBorder="1" applyAlignment="1">
      <alignment horizontal="left" vertical="center" wrapText="1"/>
    </xf>
    <xf numFmtId="38" fontId="67" fillId="0" borderId="0" xfId="12" applyFont="1" applyFill="1" applyBorder="1" applyAlignment="1">
      <alignment horizontal="left" vertical="center" wrapText="1"/>
    </xf>
    <xf numFmtId="38" fontId="33" fillId="0" borderId="0" xfId="12" applyFont="1" applyFill="1" applyBorder="1" applyAlignment="1">
      <alignment horizontal="center" vertical="center"/>
    </xf>
    <xf numFmtId="38" fontId="32" fillId="0" borderId="10" xfId="12"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xf>
    <xf numFmtId="38" fontId="32" fillId="0" borderId="10" xfId="12" applyFont="1" applyBorder="1" applyAlignment="1">
      <alignment horizontal="center" vertical="center" wrapText="1"/>
    </xf>
    <xf numFmtId="179" fontId="32" fillId="0" borderId="10" xfId="12" applyNumberFormat="1" applyFont="1" applyBorder="1" applyAlignment="1">
      <alignment horizontal="center" vertical="center" wrapText="1"/>
    </xf>
    <xf numFmtId="38" fontId="32" fillId="0" borderId="10" xfId="12" applyFont="1" applyBorder="1" applyAlignment="1">
      <alignment horizontal="left" vertical="center" wrapText="1"/>
    </xf>
    <xf numFmtId="0" fontId="1" fillId="0" borderId="8" xfId="0" applyFont="1" applyBorder="1" applyAlignment="1">
      <alignment horizontal="left" vertical="center" wrapText="1"/>
    </xf>
    <xf numFmtId="0" fontId="1" fillId="0" borderId="3" xfId="0" applyFont="1" applyBorder="1" applyAlignment="1">
      <alignment horizontal="left" vertical="center" wrapText="1"/>
    </xf>
    <xf numFmtId="190" fontId="32" fillId="0" borderId="14" xfId="12" applyNumberFormat="1" applyFont="1" applyBorder="1" applyAlignment="1">
      <alignment vertical="center" wrapText="1"/>
    </xf>
    <xf numFmtId="190" fontId="1" fillId="0" borderId="15" xfId="0" applyNumberFormat="1" applyFont="1" applyBorder="1" applyAlignment="1">
      <alignment vertical="center" wrapText="1"/>
    </xf>
    <xf numFmtId="190" fontId="32" fillId="0" borderId="10" xfId="12" applyNumberFormat="1" applyFont="1" applyBorder="1" applyAlignment="1">
      <alignment vertical="center" wrapText="1"/>
    </xf>
    <xf numFmtId="190" fontId="1" fillId="0" borderId="3" xfId="0" applyNumberFormat="1" applyFont="1" applyBorder="1" applyAlignment="1">
      <alignment vertical="center" wrapText="1"/>
    </xf>
    <xf numFmtId="38" fontId="33" fillId="0" borderId="0" xfId="2" applyFont="1" applyFill="1" applyBorder="1" applyAlignment="1">
      <alignment horizontal="center" vertical="center"/>
    </xf>
    <xf numFmtId="190" fontId="32" fillId="0" borderId="0" xfId="12" applyNumberFormat="1" applyFont="1" applyBorder="1" applyAlignment="1">
      <alignment vertical="center" wrapText="1"/>
    </xf>
    <xf numFmtId="190" fontId="0" fillId="0" borderId="0" xfId="0" applyNumberFormat="1" applyBorder="1" applyAlignment="1">
      <alignment vertical="center" wrapText="1"/>
    </xf>
    <xf numFmtId="38" fontId="107" fillId="0" borderId="0" xfId="12" applyFont="1" applyAlignment="1">
      <alignment horizontal="center" vertical="center"/>
    </xf>
    <xf numFmtId="38" fontId="32" fillId="0" borderId="6" xfId="12" applyFont="1" applyBorder="1" applyAlignment="1">
      <alignment horizontal="center" vertical="center"/>
    </xf>
    <xf numFmtId="38" fontId="32" fillId="0" borderId="6" xfId="12" applyFont="1" applyBorder="1" applyAlignment="1">
      <alignment horizontal="center" vertical="center" wrapText="1"/>
    </xf>
    <xf numFmtId="38" fontId="116" fillId="0" borderId="6" xfId="12" applyFont="1" applyBorder="1" applyAlignment="1">
      <alignment horizontal="center" vertical="center" wrapText="1"/>
    </xf>
    <xf numFmtId="38" fontId="32" fillId="0" borderId="6" xfId="12" quotePrefix="1" applyFont="1" applyBorder="1" applyAlignment="1">
      <alignment horizontal="center" vertical="center"/>
    </xf>
    <xf numFmtId="0" fontId="9" fillId="0" borderId="132" xfId="0" applyFont="1" applyBorder="1" applyAlignment="1">
      <alignment horizontal="center" vertical="center"/>
    </xf>
    <xf numFmtId="0" fontId="9" fillId="0" borderId="133" xfId="0" applyFont="1" applyBorder="1" applyAlignment="1">
      <alignment horizontal="center" vertical="center"/>
    </xf>
    <xf numFmtId="0" fontId="15" fillId="0" borderId="0" xfId="0" applyFont="1" applyAlignment="1">
      <alignment horizontal="left" vertical="center"/>
    </xf>
    <xf numFmtId="0" fontId="9" fillId="0" borderId="134" xfId="0" applyFont="1" applyBorder="1" applyAlignment="1">
      <alignment horizontal="center" vertical="center"/>
    </xf>
    <xf numFmtId="0" fontId="9" fillId="0" borderId="135" xfId="0" applyFont="1" applyBorder="1" applyAlignment="1">
      <alignment horizontal="center" vertical="center"/>
    </xf>
    <xf numFmtId="0" fontId="9" fillId="0" borderId="136" xfId="0" applyFont="1" applyBorder="1" applyAlignment="1">
      <alignment horizontal="center" vertical="center"/>
    </xf>
    <xf numFmtId="0" fontId="7" fillId="0" borderId="137" xfId="0" applyFont="1" applyBorder="1" applyAlignment="1">
      <alignment horizontal="center" vertical="center" wrapText="1"/>
    </xf>
    <xf numFmtId="0" fontId="7" fillId="0" borderId="138" xfId="0" applyFont="1" applyBorder="1" applyAlignment="1">
      <alignment horizontal="center" vertical="center" wrapText="1"/>
    </xf>
    <xf numFmtId="0" fontId="35" fillId="0" borderId="0" xfId="0" applyFont="1" applyAlignment="1">
      <alignment horizontal="left" vertical="center" wrapText="1"/>
    </xf>
    <xf numFmtId="0" fontId="35" fillId="0" borderId="0" xfId="0" applyFont="1" applyBorder="1" applyAlignment="1">
      <alignment horizontal="left" vertical="center"/>
    </xf>
    <xf numFmtId="0" fontId="34" fillId="0" borderId="0" xfId="0" applyFont="1" applyAlignment="1">
      <alignment horizontal="center" vertical="center"/>
    </xf>
    <xf numFmtId="0" fontId="36" fillId="0" borderId="0" xfId="0" applyFont="1" applyAlignment="1">
      <alignment horizontal="center" vertical="center"/>
    </xf>
    <xf numFmtId="0" fontId="40" fillId="0" borderId="0" xfId="0" applyFont="1" applyBorder="1" applyAlignment="1">
      <alignment horizontal="left" vertical="center" wrapText="1"/>
    </xf>
    <xf numFmtId="0" fontId="0" fillId="0" borderId="44" xfId="0" applyBorder="1" applyAlignment="1">
      <alignment vertical="center" wrapText="1"/>
    </xf>
    <xf numFmtId="0" fontId="25" fillId="0" borderId="70" xfId="0" applyFont="1" applyBorder="1" applyAlignment="1">
      <alignment horizontal="center" vertical="center"/>
    </xf>
    <xf numFmtId="0" fontId="25" fillId="0" borderId="63" xfId="0" applyFont="1" applyBorder="1" applyAlignment="1">
      <alignment horizontal="center" vertical="center"/>
    </xf>
    <xf numFmtId="0" fontId="25" fillId="0" borderId="44" xfId="0" applyFont="1" applyBorder="1" applyAlignment="1">
      <alignment horizontal="center" vertical="center"/>
    </xf>
  </cellXfs>
  <cellStyles count="13">
    <cellStyle name="パーセント" xfId="1" builtinId="5"/>
    <cellStyle name="桁区切り" xfId="2" builtinId="6"/>
    <cellStyle name="桁区切り 2" xfId="3" xr:uid="{00000000-0005-0000-0000-000002000000}"/>
    <cellStyle name="桁区切り 2 2" xfId="12" xr:uid="{00000000-0005-0000-0000-000003000000}"/>
    <cellStyle name="標準" xfId="0" builtinId="0"/>
    <cellStyle name="標準_03　H22元請100809処分費" xfId="4" xr:uid="{00000000-0005-0000-0000-000005000000}"/>
    <cellStyle name="標準_４H13記入例元請（10.03修正）" xfId="5" xr:uid="{00000000-0005-0000-0000-000006000000}"/>
    <cellStyle name="標準_７H13調査票外注（10.03修正）" xfId="6" xr:uid="{00000000-0005-0000-0000-000007000000}"/>
    <cellStyle name="標準_B_H12調査票元請" xfId="7" xr:uid="{00000000-0005-0000-0000-000008000000}"/>
    <cellStyle name="標準_H12調査票元請" xfId="8" xr:uid="{00000000-0005-0000-0000-000009000000}"/>
    <cellStyle name="標準_H20元請_ミネ080905建設OK" xfId="9" xr:uid="{00000000-0005-0000-0000-00000A000000}"/>
    <cellStyle name="標準_運搬費調査票h12.6.5" xfId="10" xr:uid="{00000000-0005-0000-0000-00000B000000}"/>
    <cellStyle name="標準_運搬費調査票h12.6.5 2" xfId="11" xr:uid="{00000000-0005-0000-0000-00000C000000}"/>
  </cellStyles>
  <dxfs count="9">
    <dxf>
      <font>
        <condense val="0"/>
        <extend val="0"/>
        <color indexed="12"/>
      </font>
    </dxf>
    <dxf>
      <font>
        <condense val="0"/>
        <extend val="0"/>
        <color auto="1"/>
      </font>
    </dxf>
    <dxf>
      <font>
        <condense val="0"/>
        <extend val="0"/>
        <color indexed="12"/>
      </font>
    </dxf>
    <dxf>
      <font>
        <condense val="0"/>
        <extend val="0"/>
        <color auto="1"/>
      </font>
    </dxf>
    <dxf>
      <border>
        <bottom style="hair">
          <color auto="1"/>
        </bottom>
        <vertical/>
        <horizontal/>
      </border>
    </dxf>
    <dxf>
      <font>
        <condense val="0"/>
        <extend val="0"/>
        <color indexed="12"/>
      </font>
    </dxf>
    <dxf>
      <font>
        <condense val="0"/>
        <extend val="0"/>
        <color auto="1"/>
      </font>
    </dxf>
    <dxf>
      <font>
        <condense val="0"/>
        <extend val="0"/>
        <color indexed="12"/>
      </font>
    </dxf>
    <dxf>
      <font>
        <condense val="0"/>
        <extend val="0"/>
        <color auto="1"/>
      </font>
    </dxf>
  </dxfs>
  <tableStyles count="0" defaultTableStyle="TableStyleMedium9" defaultPivotStyle="PivotStyleLight16"/>
  <colors>
    <mruColors>
      <color rgb="FFCCFFFF"/>
      <color rgb="FF66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40</xdr:col>
      <xdr:colOff>219075</xdr:colOff>
      <xdr:row>83</xdr:row>
      <xdr:rowOff>76200</xdr:rowOff>
    </xdr:from>
    <xdr:to>
      <xdr:col>44</xdr:col>
      <xdr:colOff>114300</xdr:colOff>
      <xdr:row>84</xdr:row>
      <xdr:rowOff>104775</xdr:rowOff>
    </xdr:to>
    <xdr:sp macro="" textlink="">
      <xdr:nvSpPr>
        <xdr:cNvPr id="75784" name="Text Box 8">
          <a:extLst>
            <a:ext uri="{FF2B5EF4-FFF2-40B4-BE49-F238E27FC236}">
              <a16:creationId xmlns:a16="http://schemas.microsoft.com/office/drawing/2014/main" id="{00000000-0008-0000-0300-000008280100}"/>
            </a:ext>
          </a:extLst>
        </xdr:cNvPr>
        <xdr:cNvSpPr txBox="1">
          <a:spLocks noChangeArrowheads="1"/>
        </xdr:cNvSpPr>
      </xdr:nvSpPr>
      <xdr:spPr bwMode="auto">
        <a:xfrm>
          <a:off x="7820025" y="21088350"/>
          <a:ext cx="0" cy="247650"/>
        </a:xfrm>
        <a:prstGeom prst="rect">
          <a:avLst/>
        </a:prstGeom>
        <a:solidFill>
          <a:srgbClr val="FFFFFF"/>
        </a:solidFill>
        <a:ln w="19050"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要確認：港湾、航空、下水、農水</a:t>
          </a:r>
        </a:p>
      </xdr:txBody>
    </xdr:sp>
    <xdr:clientData/>
  </xdr:twoCellAnchor>
  <mc:AlternateContent xmlns:mc="http://schemas.openxmlformats.org/markup-compatibility/2006">
    <mc:Choice xmlns:a14="http://schemas.microsoft.com/office/drawing/2010/main" Requires="a14">
      <xdr:twoCellAnchor>
        <xdr:from>
          <xdr:col>40</xdr:col>
          <xdr:colOff>1476375</xdr:colOff>
          <xdr:row>98</xdr:row>
          <xdr:rowOff>161925</xdr:rowOff>
        </xdr:from>
        <xdr:to>
          <xdr:col>43</xdr:col>
          <xdr:colOff>57150</xdr:colOff>
          <xdr:row>100</xdr:row>
          <xdr:rowOff>161925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300-000003280100}"/>
                </a:ext>
              </a:extLst>
            </xdr:cNvPr>
            <xdr:cNvSpPr/>
          </xdr:nvSpPr>
          <xdr:spPr bwMode="auto">
            <a:xfrm>
              <a:off x="0" y="0"/>
              <a:ext cx="0" cy="0"/>
            </a:xfrm>
            <a:prstGeom prst="rect">
              <a:avLst/>
            </a:prstGeom>
            <a:noFill/>
            <a:ln w="19050">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セルの高さ</a:t>
              </a:r>
            </a:p>
            <a:p>
              <a:pPr algn="ctr" rtl="0">
                <a:defRPr sz="1000"/>
              </a:pPr>
              <a:r>
                <a:rPr lang="ja-JP" altLang="en-US" sz="1100" b="0" i="0" u="none" strike="noStrike" baseline="0">
                  <a:solidFill>
                    <a:srgbClr val="000000"/>
                  </a:solidFill>
                  <a:latin typeface="ＭＳ Ｐゴシック"/>
                  <a:ea typeface="ＭＳ Ｐゴシック"/>
                </a:rPr>
                <a:t>設定</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533400</xdr:colOff>
      <xdr:row>45</xdr:row>
      <xdr:rowOff>47625</xdr:rowOff>
    </xdr:from>
    <xdr:to>
      <xdr:col>12</xdr:col>
      <xdr:colOff>1381125</xdr:colOff>
      <xdr:row>55</xdr:row>
      <xdr:rowOff>38100</xdr:rowOff>
    </xdr:to>
    <xdr:sp macro="" textlink="">
      <xdr:nvSpPr>
        <xdr:cNvPr id="78853" name="Text Box 5">
          <a:extLst>
            <a:ext uri="{FF2B5EF4-FFF2-40B4-BE49-F238E27FC236}">
              <a16:creationId xmlns:a16="http://schemas.microsoft.com/office/drawing/2014/main" id="{00000000-0008-0000-0D00-000005340100}"/>
            </a:ext>
          </a:extLst>
        </xdr:cNvPr>
        <xdr:cNvSpPr txBox="1">
          <a:spLocks noChangeArrowheads="1"/>
        </xdr:cNvSpPr>
      </xdr:nvSpPr>
      <xdr:spPr bwMode="auto">
        <a:xfrm>
          <a:off x="6686550" y="22574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12</xdr:col>
      <xdr:colOff>104775</xdr:colOff>
      <xdr:row>12</xdr:row>
      <xdr:rowOff>57150</xdr:rowOff>
    </xdr:from>
    <xdr:to>
      <xdr:col>12</xdr:col>
      <xdr:colOff>371475</xdr:colOff>
      <xdr:row>67</xdr:row>
      <xdr:rowOff>304800</xdr:rowOff>
    </xdr:to>
    <xdr:sp macro="" textlink="">
      <xdr:nvSpPr>
        <xdr:cNvPr id="78880" name="AutoShape 6">
          <a:extLst>
            <a:ext uri="{FF2B5EF4-FFF2-40B4-BE49-F238E27FC236}">
              <a16:creationId xmlns:a16="http://schemas.microsoft.com/office/drawing/2014/main" id="{00000000-0008-0000-0D00-000020340100}"/>
            </a:ext>
          </a:extLst>
        </xdr:cNvPr>
        <xdr:cNvSpPr>
          <a:spLocks/>
        </xdr:cNvSpPr>
      </xdr:nvSpPr>
      <xdr:spPr bwMode="auto">
        <a:xfrm>
          <a:off x="6257925" y="1238250"/>
          <a:ext cx="266700" cy="2305050"/>
        </a:xfrm>
        <a:prstGeom prst="rightBrace">
          <a:avLst>
            <a:gd name="adj1" fmla="val 7202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9525</xdr:colOff>
      <xdr:row>17</xdr:row>
      <xdr:rowOff>361950</xdr:rowOff>
    </xdr:from>
    <xdr:to>
      <xdr:col>9</xdr:col>
      <xdr:colOff>57150</xdr:colOff>
      <xdr:row>17</xdr:row>
      <xdr:rowOff>666750</xdr:rowOff>
    </xdr:to>
    <xdr:sp macro="" textlink="">
      <xdr:nvSpPr>
        <xdr:cNvPr id="58373" name="Text Box 1">
          <a:extLst>
            <a:ext uri="{FF2B5EF4-FFF2-40B4-BE49-F238E27FC236}">
              <a16:creationId xmlns:a16="http://schemas.microsoft.com/office/drawing/2014/main" id="{00000000-0008-0000-0E00-000005E40000}"/>
            </a:ext>
          </a:extLst>
        </xdr:cNvPr>
        <xdr:cNvSpPr txBox="1">
          <a:spLocks noChangeArrowheads="1"/>
        </xdr:cNvSpPr>
      </xdr:nvSpPr>
      <xdr:spPr bwMode="auto">
        <a:xfrm>
          <a:off x="5372100" y="44958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8</xdr:col>
      <xdr:colOff>428625</xdr:colOff>
      <xdr:row>17</xdr:row>
      <xdr:rowOff>28575</xdr:rowOff>
    </xdr:from>
    <xdr:to>
      <xdr:col>8</xdr:col>
      <xdr:colOff>428625</xdr:colOff>
      <xdr:row>17</xdr:row>
      <xdr:rowOff>352425</xdr:rowOff>
    </xdr:to>
    <xdr:sp macro="" textlink="">
      <xdr:nvSpPr>
        <xdr:cNvPr id="58428" name="Line 2">
          <a:extLst>
            <a:ext uri="{FF2B5EF4-FFF2-40B4-BE49-F238E27FC236}">
              <a16:creationId xmlns:a16="http://schemas.microsoft.com/office/drawing/2014/main" id="{00000000-0008-0000-0E00-00003CE40000}"/>
            </a:ext>
          </a:extLst>
        </xdr:cNvPr>
        <xdr:cNvSpPr>
          <a:spLocks noChangeShapeType="1"/>
        </xdr:cNvSpPr>
      </xdr:nvSpPr>
      <xdr:spPr bwMode="auto">
        <a:xfrm flipV="1">
          <a:off x="5791200" y="4162425"/>
          <a:ext cx="0" cy="323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9525</xdr:colOff>
      <xdr:row>18</xdr:row>
      <xdr:rowOff>361950</xdr:rowOff>
    </xdr:from>
    <xdr:to>
      <xdr:col>9</xdr:col>
      <xdr:colOff>57150</xdr:colOff>
      <xdr:row>18</xdr:row>
      <xdr:rowOff>666750</xdr:rowOff>
    </xdr:to>
    <xdr:sp macro="" textlink="">
      <xdr:nvSpPr>
        <xdr:cNvPr id="58377" name="Text Box 1">
          <a:extLst>
            <a:ext uri="{FF2B5EF4-FFF2-40B4-BE49-F238E27FC236}">
              <a16:creationId xmlns:a16="http://schemas.microsoft.com/office/drawing/2014/main" id="{00000000-0008-0000-0E00-000009E40000}"/>
            </a:ext>
          </a:extLst>
        </xdr:cNvPr>
        <xdr:cNvSpPr txBox="1">
          <a:spLocks noChangeArrowheads="1"/>
        </xdr:cNvSpPr>
      </xdr:nvSpPr>
      <xdr:spPr bwMode="auto">
        <a:xfrm>
          <a:off x="5372100" y="485775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8</xdr:col>
      <xdr:colOff>428625</xdr:colOff>
      <xdr:row>18</xdr:row>
      <xdr:rowOff>28575</xdr:rowOff>
    </xdr:from>
    <xdr:to>
      <xdr:col>8</xdr:col>
      <xdr:colOff>428625</xdr:colOff>
      <xdr:row>18</xdr:row>
      <xdr:rowOff>352425</xdr:rowOff>
    </xdr:to>
    <xdr:sp macro="" textlink="">
      <xdr:nvSpPr>
        <xdr:cNvPr id="58430" name="Line 2">
          <a:extLst>
            <a:ext uri="{FF2B5EF4-FFF2-40B4-BE49-F238E27FC236}">
              <a16:creationId xmlns:a16="http://schemas.microsoft.com/office/drawing/2014/main" id="{00000000-0008-0000-0E00-00003EE40000}"/>
            </a:ext>
          </a:extLst>
        </xdr:cNvPr>
        <xdr:cNvSpPr>
          <a:spLocks noChangeShapeType="1"/>
        </xdr:cNvSpPr>
      </xdr:nvSpPr>
      <xdr:spPr bwMode="auto">
        <a:xfrm flipV="1">
          <a:off x="5791200" y="48577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276225</xdr:colOff>
      <xdr:row>25</xdr:row>
      <xdr:rowOff>0</xdr:rowOff>
    </xdr:from>
    <xdr:to>
      <xdr:col>12</xdr:col>
      <xdr:colOff>1143000</xdr:colOff>
      <xdr:row>26</xdr:row>
      <xdr:rowOff>9525</xdr:rowOff>
    </xdr:to>
    <xdr:sp macro="" textlink="">
      <xdr:nvSpPr>
        <xdr:cNvPr id="47110" name="Text Box 2">
          <a:extLst>
            <a:ext uri="{FF2B5EF4-FFF2-40B4-BE49-F238E27FC236}">
              <a16:creationId xmlns:a16="http://schemas.microsoft.com/office/drawing/2014/main" id="{00000000-0008-0000-0F00-000006B80000}"/>
            </a:ext>
          </a:extLst>
        </xdr:cNvPr>
        <xdr:cNvSpPr txBox="1">
          <a:spLocks noChangeArrowheads="1"/>
        </xdr:cNvSpPr>
      </xdr:nvSpPr>
      <xdr:spPr bwMode="auto">
        <a:xfrm>
          <a:off x="6543675" y="6791325"/>
          <a:ext cx="86677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12</xdr:col>
      <xdr:colOff>38100</xdr:colOff>
      <xdr:row>25</xdr:row>
      <xdr:rowOff>161925</xdr:rowOff>
    </xdr:from>
    <xdr:to>
      <xdr:col>12</xdr:col>
      <xdr:colOff>276225</xdr:colOff>
      <xdr:row>25</xdr:row>
      <xdr:rowOff>161925</xdr:rowOff>
    </xdr:to>
    <xdr:sp macro="" textlink="">
      <xdr:nvSpPr>
        <xdr:cNvPr id="47141" name="Line 3">
          <a:extLst>
            <a:ext uri="{FF2B5EF4-FFF2-40B4-BE49-F238E27FC236}">
              <a16:creationId xmlns:a16="http://schemas.microsoft.com/office/drawing/2014/main" id="{00000000-0008-0000-0F00-000025B80000}"/>
            </a:ext>
          </a:extLst>
        </xdr:cNvPr>
        <xdr:cNvSpPr>
          <a:spLocks noChangeShapeType="1"/>
        </xdr:cNvSpPr>
      </xdr:nvSpPr>
      <xdr:spPr bwMode="auto">
        <a:xfrm flipH="1">
          <a:off x="6305550" y="6953250"/>
          <a:ext cx="238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55297" name="Text Box 1">
          <a:extLst>
            <a:ext uri="{FF2B5EF4-FFF2-40B4-BE49-F238E27FC236}">
              <a16:creationId xmlns:a16="http://schemas.microsoft.com/office/drawing/2014/main" id="{00000000-0008-0000-1000-000001D80000}"/>
            </a:ext>
          </a:extLst>
        </xdr:cNvPr>
        <xdr:cNvSpPr txBox="1">
          <a:spLocks noChangeArrowheads="1"/>
        </xdr:cNvSpPr>
      </xdr:nvSpPr>
      <xdr:spPr bwMode="auto">
        <a:xfrm>
          <a:off x="304800" y="342900"/>
          <a:ext cx="0" cy="0"/>
        </a:xfrm>
        <a:prstGeom prst="rect">
          <a:avLst/>
        </a:prstGeom>
        <a:solidFill>
          <a:srgbClr val="FFFFFF"/>
        </a:solidFill>
        <a:ln w="19050">
          <a:solidFill>
            <a:srgbClr val="000000"/>
          </a:solidFill>
          <a:miter lim="800000"/>
          <a:headEnd/>
          <a:tailEnd/>
        </a:ln>
        <a:effectLst/>
      </xdr:spPr>
      <xdr:txBody>
        <a:bodyPr vertOverflow="clip" wrap="square" lIns="36576" tIns="22860" rIns="36576" bIns="22860" anchor="ctr" upright="1"/>
        <a:lstStyle/>
        <a:p>
          <a:pPr algn="ctr" rtl="0">
            <a:defRPr sz="1000"/>
          </a:pPr>
          <a:r>
            <a:rPr lang="ja-JP" altLang="en-US" sz="1400" b="1" i="0" strike="noStrike">
              <a:solidFill>
                <a:srgbClr val="000000"/>
              </a:solidFill>
              <a:latin typeface="ＭＳ Ｐゴシック"/>
              <a:ea typeface="ＭＳ Ｐゴシック"/>
            </a:rPr>
            <a:t>確認１</a:t>
          </a:r>
          <a:r>
            <a:rPr lang="en-US" altLang="ja-JP" sz="1400" b="1" i="0" strike="noStrike">
              <a:solidFill>
                <a:srgbClr val="000000"/>
              </a:solidFill>
              <a:latin typeface="ＭＳ Ｐゴシック"/>
              <a:ea typeface="ＭＳ Ｐゴシック"/>
            </a:rPr>
            <a:t>1</a:t>
          </a:r>
        </a:p>
      </xdr:txBody>
    </xdr:sp>
    <xdr:clientData/>
  </xdr:twoCellAnchor>
  <xdr:twoCellAnchor>
    <xdr:from>
      <xdr:col>1</xdr:col>
      <xdr:colOff>0</xdr:colOff>
      <xdr:row>4</xdr:row>
      <xdr:rowOff>0</xdr:rowOff>
    </xdr:from>
    <xdr:to>
      <xdr:col>1</xdr:col>
      <xdr:colOff>0</xdr:colOff>
      <xdr:row>4</xdr:row>
      <xdr:rowOff>0</xdr:rowOff>
    </xdr:to>
    <xdr:sp macro="" textlink="">
      <xdr:nvSpPr>
        <xdr:cNvPr id="55360" name="Line 2">
          <a:extLst>
            <a:ext uri="{FF2B5EF4-FFF2-40B4-BE49-F238E27FC236}">
              <a16:creationId xmlns:a16="http://schemas.microsoft.com/office/drawing/2014/main" id="{00000000-0008-0000-1000-000040D80000}"/>
            </a:ext>
          </a:extLst>
        </xdr:cNvPr>
        <xdr:cNvSpPr>
          <a:spLocks noChangeShapeType="1"/>
        </xdr:cNvSpPr>
      </xdr:nvSpPr>
      <xdr:spPr bwMode="auto">
        <a:xfrm flipH="1">
          <a:off x="304800" y="542925"/>
          <a:ext cx="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615043</xdr:colOff>
      <xdr:row>82</xdr:row>
      <xdr:rowOff>119744</xdr:rowOff>
    </xdr:from>
    <xdr:to>
      <xdr:col>21</xdr:col>
      <xdr:colOff>310243</xdr:colOff>
      <xdr:row>84</xdr:row>
      <xdr:rowOff>125958</xdr:rowOff>
    </xdr:to>
    <xdr:sp macro="" textlink="">
      <xdr:nvSpPr>
        <xdr:cNvPr id="55309" name="Text Box 5">
          <a:extLst>
            <a:ext uri="{FF2B5EF4-FFF2-40B4-BE49-F238E27FC236}">
              <a16:creationId xmlns:a16="http://schemas.microsoft.com/office/drawing/2014/main" id="{00000000-0008-0000-1000-00000DD80000}"/>
            </a:ext>
          </a:extLst>
        </xdr:cNvPr>
        <xdr:cNvSpPr txBox="1">
          <a:spLocks noChangeArrowheads="1"/>
        </xdr:cNvSpPr>
      </xdr:nvSpPr>
      <xdr:spPr bwMode="auto">
        <a:xfrm>
          <a:off x="13188043" y="15114815"/>
          <a:ext cx="947057" cy="360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12</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18</xdr:col>
      <xdr:colOff>180975</xdr:colOff>
      <xdr:row>44</xdr:row>
      <xdr:rowOff>38100</xdr:rowOff>
    </xdr:from>
    <xdr:to>
      <xdr:col>19</xdr:col>
      <xdr:colOff>466725</xdr:colOff>
      <xdr:row>123</xdr:row>
      <xdr:rowOff>0</xdr:rowOff>
    </xdr:to>
    <xdr:sp macro="" textlink="">
      <xdr:nvSpPr>
        <xdr:cNvPr id="55362" name="AutoShape 6">
          <a:extLst>
            <a:ext uri="{FF2B5EF4-FFF2-40B4-BE49-F238E27FC236}">
              <a16:creationId xmlns:a16="http://schemas.microsoft.com/office/drawing/2014/main" id="{00000000-0008-0000-1000-000042D80000}"/>
            </a:ext>
          </a:extLst>
        </xdr:cNvPr>
        <xdr:cNvSpPr>
          <a:spLocks/>
        </xdr:cNvSpPr>
      </xdr:nvSpPr>
      <xdr:spPr bwMode="auto">
        <a:xfrm>
          <a:off x="9582150" y="8001000"/>
          <a:ext cx="523875" cy="13735050"/>
        </a:xfrm>
        <a:prstGeom prst="rightBrace">
          <a:avLst>
            <a:gd name="adj1" fmla="val 218485"/>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1065742</xdr:colOff>
      <xdr:row>136</xdr:row>
      <xdr:rowOff>41275</xdr:rowOff>
    </xdr:from>
    <xdr:to>
      <xdr:col>25</xdr:col>
      <xdr:colOff>313267</xdr:colOff>
      <xdr:row>138</xdr:row>
      <xdr:rowOff>47488</xdr:rowOff>
    </xdr:to>
    <xdr:sp macro="" textlink="">
      <xdr:nvSpPr>
        <xdr:cNvPr id="56327" name="Text Box 3">
          <a:extLst>
            <a:ext uri="{FF2B5EF4-FFF2-40B4-BE49-F238E27FC236}">
              <a16:creationId xmlns:a16="http://schemas.microsoft.com/office/drawing/2014/main" id="{00000000-0008-0000-1100-000007DC0000}"/>
            </a:ext>
          </a:extLst>
        </xdr:cNvPr>
        <xdr:cNvSpPr txBox="1">
          <a:spLocks noChangeArrowheads="1"/>
        </xdr:cNvSpPr>
      </xdr:nvSpPr>
      <xdr:spPr bwMode="auto">
        <a:xfrm>
          <a:off x="14665325" y="23790275"/>
          <a:ext cx="919692" cy="34488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13</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20</xdr:col>
      <xdr:colOff>95251</xdr:colOff>
      <xdr:row>71</xdr:row>
      <xdr:rowOff>59872</xdr:rowOff>
    </xdr:from>
    <xdr:to>
      <xdr:col>21</xdr:col>
      <xdr:colOff>850447</xdr:colOff>
      <xdr:row>203</xdr:row>
      <xdr:rowOff>149679</xdr:rowOff>
    </xdr:to>
    <xdr:sp macro="" textlink="">
      <xdr:nvSpPr>
        <xdr:cNvPr id="56354" name="AutoShape 4">
          <a:extLst>
            <a:ext uri="{FF2B5EF4-FFF2-40B4-BE49-F238E27FC236}">
              <a16:creationId xmlns:a16="http://schemas.microsoft.com/office/drawing/2014/main" id="{00000000-0008-0000-1100-000022DC0000}"/>
            </a:ext>
          </a:extLst>
        </xdr:cNvPr>
        <xdr:cNvSpPr>
          <a:spLocks/>
        </xdr:cNvSpPr>
      </xdr:nvSpPr>
      <xdr:spPr bwMode="auto">
        <a:xfrm>
          <a:off x="13552715" y="11762015"/>
          <a:ext cx="904875" cy="15765235"/>
        </a:xfrm>
        <a:prstGeom prst="rightBrace">
          <a:avLst>
            <a:gd name="adj1" fmla="val 202305"/>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27</xdr:col>
      <xdr:colOff>28574</xdr:colOff>
      <xdr:row>7</xdr:row>
      <xdr:rowOff>0</xdr:rowOff>
    </xdr:from>
    <xdr:to>
      <xdr:col>27</xdr:col>
      <xdr:colOff>896174</xdr:colOff>
      <xdr:row>8</xdr:row>
      <xdr:rowOff>133350</xdr:rowOff>
    </xdr:to>
    <xdr:sp macro="" textlink="">
      <xdr:nvSpPr>
        <xdr:cNvPr id="46333" name="Text Box 9">
          <a:extLst>
            <a:ext uri="{FF2B5EF4-FFF2-40B4-BE49-F238E27FC236}">
              <a16:creationId xmlns:a16="http://schemas.microsoft.com/office/drawing/2014/main" id="{00000000-0008-0000-1200-0000FDB40000}"/>
            </a:ext>
          </a:extLst>
        </xdr:cNvPr>
        <xdr:cNvSpPr txBox="1">
          <a:spLocks noChangeArrowheads="1"/>
        </xdr:cNvSpPr>
      </xdr:nvSpPr>
      <xdr:spPr bwMode="auto">
        <a:xfrm>
          <a:off x="13845427" y="1075765"/>
          <a:ext cx="867600" cy="301438"/>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27</xdr:col>
      <xdr:colOff>28574</xdr:colOff>
      <xdr:row>15</xdr:row>
      <xdr:rowOff>104775</xdr:rowOff>
    </xdr:from>
    <xdr:to>
      <xdr:col>27</xdr:col>
      <xdr:colOff>896174</xdr:colOff>
      <xdr:row>17</xdr:row>
      <xdr:rowOff>95250</xdr:rowOff>
    </xdr:to>
    <xdr:sp macro="" textlink="">
      <xdr:nvSpPr>
        <xdr:cNvPr id="46334" name="Text Box 10">
          <a:extLst>
            <a:ext uri="{FF2B5EF4-FFF2-40B4-BE49-F238E27FC236}">
              <a16:creationId xmlns:a16="http://schemas.microsoft.com/office/drawing/2014/main" id="{00000000-0008-0000-1200-0000FEB40000}"/>
            </a:ext>
          </a:extLst>
        </xdr:cNvPr>
        <xdr:cNvSpPr txBox="1">
          <a:spLocks noChangeArrowheads="1"/>
        </xdr:cNvSpPr>
      </xdr:nvSpPr>
      <xdr:spPr bwMode="auto">
        <a:xfrm>
          <a:off x="13845427" y="2525246"/>
          <a:ext cx="867600" cy="32665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26</xdr:col>
      <xdr:colOff>19050</xdr:colOff>
      <xdr:row>7</xdr:row>
      <xdr:rowOff>133350</xdr:rowOff>
    </xdr:from>
    <xdr:to>
      <xdr:col>27</xdr:col>
      <xdr:colOff>9525</xdr:colOff>
      <xdr:row>8</xdr:row>
      <xdr:rowOff>76200</xdr:rowOff>
    </xdr:to>
    <xdr:sp macro="" textlink="">
      <xdr:nvSpPr>
        <xdr:cNvPr id="84678" name="Line 11">
          <a:extLst>
            <a:ext uri="{FF2B5EF4-FFF2-40B4-BE49-F238E27FC236}">
              <a16:creationId xmlns:a16="http://schemas.microsoft.com/office/drawing/2014/main" id="{00000000-0008-0000-1200-0000C64A0100}"/>
            </a:ext>
          </a:extLst>
        </xdr:cNvPr>
        <xdr:cNvSpPr>
          <a:spLocks noChangeShapeType="1"/>
        </xdr:cNvSpPr>
      </xdr:nvSpPr>
      <xdr:spPr bwMode="auto">
        <a:xfrm flipH="1">
          <a:off x="13182600" y="1209675"/>
          <a:ext cx="676275"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19049</xdr:colOff>
      <xdr:row>9</xdr:row>
      <xdr:rowOff>104774</xdr:rowOff>
    </xdr:from>
    <xdr:to>
      <xdr:col>27</xdr:col>
      <xdr:colOff>28574</xdr:colOff>
      <xdr:row>10</xdr:row>
      <xdr:rowOff>114299</xdr:rowOff>
    </xdr:to>
    <xdr:sp macro="" textlink="">
      <xdr:nvSpPr>
        <xdr:cNvPr id="84679" name="Line 12">
          <a:extLst>
            <a:ext uri="{FF2B5EF4-FFF2-40B4-BE49-F238E27FC236}">
              <a16:creationId xmlns:a16="http://schemas.microsoft.com/office/drawing/2014/main" id="{00000000-0008-0000-1200-0000C74A0100}"/>
            </a:ext>
          </a:extLst>
        </xdr:cNvPr>
        <xdr:cNvSpPr>
          <a:spLocks noChangeShapeType="1"/>
        </xdr:cNvSpPr>
      </xdr:nvSpPr>
      <xdr:spPr bwMode="auto">
        <a:xfrm flipH="1" flipV="1">
          <a:off x="13182599" y="1523999"/>
          <a:ext cx="695325"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13</xdr:row>
      <xdr:rowOff>95250</xdr:rowOff>
    </xdr:from>
    <xdr:to>
      <xdr:col>27</xdr:col>
      <xdr:colOff>19050</xdr:colOff>
      <xdr:row>16</xdr:row>
      <xdr:rowOff>104775</xdr:rowOff>
    </xdr:to>
    <xdr:sp macro="" textlink="">
      <xdr:nvSpPr>
        <xdr:cNvPr id="84680" name="Line 13">
          <a:extLst>
            <a:ext uri="{FF2B5EF4-FFF2-40B4-BE49-F238E27FC236}">
              <a16:creationId xmlns:a16="http://schemas.microsoft.com/office/drawing/2014/main" id="{00000000-0008-0000-1200-0000C84A0100}"/>
            </a:ext>
          </a:extLst>
        </xdr:cNvPr>
        <xdr:cNvSpPr>
          <a:spLocks noChangeShapeType="1"/>
        </xdr:cNvSpPr>
      </xdr:nvSpPr>
      <xdr:spPr bwMode="auto">
        <a:xfrm flipH="1" flipV="1">
          <a:off x="13163550" y="1685925"/>
          <a:ext cx="70485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29</xdr:row>
      <xdr:rowOff>85725</xdr:rowOff>
    </xdr:from>
    <xdr:to>
      <xdr:col>27</xdr:col>
      <xdr:colOff>896471</xdr:colOff>
      <xdr:row>31</xdr:row>
      <xdr:rowOff>76200</xdr:rowOff>
    </xdr:to>
    <xdr:sp macro="" textlink="">
      <xdr:nvSpPr>
        <xdr:cNvPr id="46338" name="Text Box 14">
          <a:extLst>
            <a:ext uri="{FF2B5EF4-FFF2-40B4-BE49-F238E27FC236}">
              <a16:creationId xmlns:a16="http://schemas.microsoft.com/office/drawing/2014/main" id="{00000000-0008-0000-1200-000002B50000}"/>
            </a:ext>
          </a:extLst>
        </xdr:cNvPr>
        <xdr:cNvSpPr txBox="1">
          <a:spLocks noChangeArrowheads="1"/>
        </xdr:cNvSpPr>
      </xdr:nvSpPr>
      <xdr:spPr bwMode="auto">
        <a:xfrm>
          <a:off x="13845428" y="4018990"/>
          <a:ext cx="867896" cy="32665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11</a:t>
          </a:r>
        </a:p>
      </xdr:txBody>
    </xdr:sp>
    <xdr:clientData/>
  </xdr:twoCellAnchor>
  <xdr:twoCellAnchor>
    <xdr:from>
      <xdr:col>26</xdr:col>
      <xdr:colOff>19050</xdr:colOff>
      <xdr:row>30</xdr:row>
      <xdr:rowOff>85725</xdr:rowOff>
    </xdr:from>
    <xdr:to>
      <xdr:col>27</xdr:col>
      <xdr:colOff>9525</xdr:colOff>
      <xdr:row>30</xdr:row>
      <xdr:rowOff>85725</xdr:rowOff>
    </xdr:to>
    <xdr:sp macro="" textlink="">
      <xdr:nvSpPr>
        <xdr:cNvPr id="84682" name="Line 15">
          <a:extLst>
            <a:ext uri="{FF2B5EF4-FFF2-40B4-BE49-F238E27FC236}">
              <a16:creationId xmlns:a16="http://schemas.microsoft.com/office/drawing/2014/main" id="{00000000-0008-0000-1200-0000CA4A0100}"/>
            </a:ext>
          </a:extLst>
        </xdr:cNvPr>
        <xdr:cNvSpPr>
          <a:spLocks noChangeShapeType="1"/>
        </xdr:cNvSpPr>
      </xdr:nvSpPr>
      <xdr:spPr bwMode="auto">
        <a:xfrm flipH="1">
          <a:off x="13182600" y="3733800"/>
          <a:ext cx="6762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49</xdr:row>
      <xdr:rowOff>85725</xdr:rowOff>
    </xdr:from>
    <xdr:to>
      <xdr:col>27</xdr:col>
      <xdr:colOff>19050</xdr:colOff>
      <xdr:row>49</xdr:row>
      <xdr:rowOff>85725</xdr:rowOff>
    </xdr:to>
    <xdr:sp macro="" textlink="">
      <xdr:nvSpPr>
        <xdr:cNvPr id="84683" name="Line 32">
          <a:extLst>
            <a:ext uri="{FF2B5EF4-FFF2-40B4-BE49-F238E27FC236}">
              <a16:creationId xmlns:a16="http://schemas.microsoft.com/office/drawing/2014/main" id="{00000000-0008-0000-1200-0000CB4A0100}"/>
            </a:ext>
          </a:extLst>
        </xdr:cNvPr>
        <xdr:cNvSpPr>
          <a:spLocks noChangeShapeType="1"/>
        </xdr:cNvSpPr>
      </xdr:nvSpPr>
      <xdr:spPr bwMode="auto">
        <a:xfrm flipH="1">
          <a:off x="13173075" y="63055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246</xdr:row>
      <xdr:rowOff>342900</xdr:rowOff>
    </xdr:from>
    <xdr:to>
      <xdr:col>12</xdr:col>
      <xdr:colOff>95250</xdr:colOff>
      <xdr:row>248</xdr:row>
      <xdr:rowOff>19050</xdr:rowOff>
    </xdr:to>
    <xdr:sp macro="" textlink="">
      <xdr:nvSpPr>
        <xdr:cNvPr id="84684" name="Oval 61">
          <a:extLst>
            <a:ext uri="{FF2B5EF4-FFF2-40B4-BE49-F238E27FC236}">
              <a16:creationId xmlns:a16="http://schemas.microsoft.com/office/drawing/2014/main" id="{00000000-0008-0000-1200-0000CC4A0100}"/>
            </a:ext>
          </a:extLst>
        </xdr:cNvPr>
        <xdr:cNvSpPr>
          <a:spLocks noChangeArrowheads="1"/>
        </xdr:cNvSpPr>
      </xdr:nvSpPr>
      <xdr:spPr bwMode="auto">
        <a:xfrm>
          <a:off x="4953000" y="23955375"/>
          <a:ext cx="11620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253</xdr:row>
      <xdr:rowOff>0</xdr:rowOff>
    </xdr:from>
    <xdr:to>
      <xdr:col>16</xdr:col>
      <xdr:colOff>104775</xdr:colOff>
      <xdr:row>254</xdr:row>
      <xdr:rowOff>28575</xdr:rowOff>
    </xdr:to>
    <xdr:sp macro="" textlink="">
      <xdr:nvSpPr>
        <xdr:cNvPr id="84685" name="Oval 62">
          <a:extLst>
            <a:ext uri="{FF2B5EF4-FFF2-40B4-BE49-F238E27FC236}">
              <a16:creationId xmlns:a16="http://schemas.microsoft.com/office/drawing/2014/main" id="{00000000-0008-0000-1200-0000CD4A0100}"/>
            </a:ext>
          </a:extLst>
        </xdr:cNvPr>
        <xdr:cNvSpPr>
          <a:spLocks noChangeArrowheads="1"/>
        </xdr:cNvSpPr>
      </xdr:nvSpPr>
      <xdr:spPr bwMode="auto">
        <a:xfrm>
          <a:off x="6057900" y="24850725"/>
          <a:ext cx="1304925"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171450</xdr:colOff>
      <xdr:row>248</xdr:row>
      <xdr:rowOff>9525</xdr:rowOff>
    </xdr:from>
    <xdr:to>
      <xdr:col>12</xdr:col>
      <xdr:colOff>142875</xdr:colOff>
      <xdr:row>249</xdr:row>
      <xdr:rowOff>47625</xdr:rowOff>
    </xdr:to>
    <xdr:sp macro="" textlink="">
      <xdr:nvSpPr>
        <xdr:cNvPr id="84686" name="Oval 66">
          <a:extLst>
            <a:ext uri="{FF2B5EF4-FFF2-40B4-BE49-F238E27FC236}">
              <a16:creationId xmlns:a16="http://schemas.microsoft.com/office/drawing/2014/main" id="{00000000-0008-0000-1200-0000CE4A0100}"/>
            </a:ext>
          </a:extLst>
        </xdr:cNvPr>
        <xdr:cNvSpPr>
          <a:spLocks noChangeArrowheads="1"/>
        </xdr:cNvSpPr>
      </xdr:nvSpPr>
      <xdr:spPr bwMode="auto">
        <a:xfrm>
          <a:off x="4924425" y="24145875"/>
          <a:ext cx="1238250"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1019175</xdr:colOff>
      <xdr:row>226</xdr:row>
      <xdr:rowOff>28575</xdr:rowOff>
    </xdr:from>
    <xdr:to>
      <xdr:col>27</xdr:col>
      <xdr:colOff>47625</xdr:colOff>
      <xdr:row>246</xdr:row>
      <xdr:rowOff>266700</xdr:rowOff>
    </xdr:to>
    <xdr:sp macro="" textlink="">
      <xdr:nvSpPr>
        <xdr:cNvPr id="84687" name="Line 70">
          <a:extLst>
            <a:ext uri="{FF2B5EF4-FFF2-40B4-BE49-F238E27FC236}">
              <a16:creationId xmlns:a16="http://schemas.microsoft.com/office/drawing/2014/main" id="{00000000-0008-0000-1200-0000CF4A0100}"/>
            </a:ext>
          </a:extLst>
        </xdr:cNvPr>
        <xdr:cNvSpPr>
          <a:spLocks noChangeShapeType="1"/>
        </xdr:cNvSpPr>
      </xdr:nvSpPr>
      <xdr:spPr bwMode="auto">
        <a:xfrm flipH="1">
          <a:off x="5962650" y="21507450"/>
          <a:ext cx="7934325" cy="24193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66675</xdr:colOff>
      <xdr:row>226</xdr:row>
      <xdr:rowOff>38100</xdr:rowOff>
    </xdr:from>
    <xdr:to>
      <xdr:col>27</xdr:col>
      <xdr:colOff>28575</xdr:colOff>
      <xdr:row>253</xdr:row>
      <xdr:rowOff>0</xdr:rowOff>
    </xdr:to>
    <xdr:sp macro="" textlink="">
      <xdr:nvSpPr>
        <xdr:cNvPr id="84688" name="Line 71">
          <a:extLst>
            <a:ext uri="{FF2B5EF4-FFF2-40B4-BE49-F238E27FC236}">
              <a16:creationId xmlns:a16="http://schemas.microsoft.com/office/drawing/2014/main" id="{00000000-0008-0000-1200-0000D04A0100}"/>
            </a:ext>
          </a:extLst>
        </xdr:cNvPr>
        <xdr:cNvSpPr>
          <a:spLocks noChangeShapeType="1"/>
        </xdr:cNvSpPr>
      </xdr:nvSpPr>
      <xdr:spPr bwMode="auto">
        <a:xfrm flipH="1">
          <a:off x="7324725" y="21516975"/>
          <a:ext cx="6553200" cy="33337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0</xdr:colOff>
      <xdr:row>229</xdr:row>
      <xdr:rowOff>66675</xdr:rowOff>
    </xdr:from>
    <xdr:to>
      <xdr:col>27</xdr:col>
      <xdr:colOff>38100</xdr:colOff>
      <xdr:row>248</xdr:row>
      <xdr:rowOff>85725</xdr:rowOff>
    </xdr:to>
    <xdr:sp macro="" textlink="">
      <xdr:nvSpPr>
        <xdr:cNvPr id="84689" name="Line 72">
          <a:extLst>
            <a:ext uri="{FF2B5EF4-FFF2-40B4-BE49-F238E27FC236}">
              <a16:creationId xmlns:a16="http://schemas.microsoft.com/office/drawing/2014/main" id="{00000000-0008-0000-1200-0000D14A0100}"/>
            </a:ext>
          </a:extLst>
        </xdr:cNvPr>
        <xdr:cNvSpPr>
          <a:spLocks noChangeShapeType="1"/>
        </xdr:cNvSpPr>
      </xdr:nvSpPr>
      <xdr:spPr bwMode="auto">
        <a:xfrm flipH="1">
          <a:off x="6181725" y="22059900"/>
          <a:ext cx="7705725" cy="2162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263</xdr:row>
      <xdr:rowOff>28575</xdr:rowOff>
    </xdr:from>
    <xdr:to>
      <xdr:col>27</xdr:col>
      <xdr:colOff>876300</xdr:colOff>
      <xdr:row>265</xdr:row>
      <xdr:rowOff>19050</xdr:rowOff>
    </xdr:to>
    <xdr:sp macro="" textlink="">
      <xdr:nvSpPr>
        <xdr:cNvPr id="46349" name="Text Box 87">
          <a:extLst>
            <a:ext uri="{FF2B5EF4-FFF2-40B4-BE49-F238E27FC236}">
              <a16:creationId xmlns:a16="http://schemas.microsoft.com/office/drawing/2014/main" id="{00000000-0008-0000-1200-00000DB50000}"/>
            </a:ext>
          </a:extLst>
        </xdr:cNvPr>
        <xdr:cNvSpPr txBox="1">
          <a:spLocks noChangeArrowheads="1"/>
        </xdr:cNvSpPr>
      </xdr:nvSpPr>
      <xdr:spPr bwMode="auto">
        <a:xfrm>
          <a:off x="13877925" y="2643187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27</xdr:col>
      <xdr:colOff>28575</xdr:colOff>
      <xdr:row>265</xdr:row>
      <xdr:rowOff>104775</xdr:rowOff>
    </xdr:from>
    <xdr:to>
      <xdr:col>27</xdr:col>
      <xdr:colOff>876300</xdr:colOff>
      <xdr:row>267</xdr:row>
      <xdr:rowOff>95250</xdr:rowOff>
    </xdr:to>
    <xdr:sp macro="" textlink="">
      <xdr:nvSpPr>
        <xdr:cNvPr id="46350" name="Text Box 88">
          <a:extLst>
            <a:ext uri="{FF2B5EF4-FFF2-40B4-BE49-F238E27FC236}">
              <a16:creationId xmlns:a16="http://schemas.microsoft.com/office/drawing/2014/main" id="{00000000-0008-0000-1200-00000EB50000}"/>
            </a:ext>
          </a:extLst>
        </xdr:cNvPr>
        <xdr:cNvSpPr txBox="1">
          <a:spLocks noChangeArrowheads="1"/>
        </xdr:cNvSpPr>
      </xdr:nvSpPr>
      <xdr:spPr bwMode="auto">
        <a:xfrm>
          <a:off x="13877925" y="2685097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27</xdr:col>
      <xdr:colOff>28575</xdr:colOff>
      <xdr:row>270</xdr:row>
      <xdr:rowOff>104775</xdr:rowOff>
    </xdr:from>
    <xdr:to>
      <xdr:col>27</xdr:col>
      <xdr:colOff>876300</xdr:colOff>
      <xdr:row>272</xdr:row>
      <xdr:rowOff>95250</xdr:rowOff>
    </xdr:to>
    <xdr:sp macro="" textlink="">
      <xdr:nvSpPr>
        <xdr:cNvPr id="46351" name="Text Box 89">
          <a:extLst>
            <a:ext uri="{FF2B5EF4-FFF2-40B4-BE49-F238E27FC236}">
              <a16:creationId xmlns:a16="http://schemas.microsoft.com/office/drawing/2014/main" id="{00000000-0008-0000-1200-00000FB50000}"/>
            </a:ext>
          </a:extLst>
        </xdr:cNvPr>
        <xdr:cNvSpPr txBox="1">
          <a:spLocks noChangeArrowheads="1"/>
        </xdr:cNvSpPr>
      </xdr:nvSpPr>
      <xdr:spPr bwMode="auto">
        <a:xfrm>
          <a:off x="13877925" y="277082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27</xdr:col>
      <xdr:colOff>28575</xdr:colOff>
      <xdr:row>272</xdr:row>
      <xdr:rowOff>152400</xdr:rowOff>
    </xdr:from>
    <xdr:to>
      <xdr:col>27</xdr:col>
      <xdr:colOff>876300</xdr:colOff>
      <xdr:row>274</xdr:row>
      <xdr:rowOff>133350</xdr:rowOff>
    </xdr:to>
    <xdr:sp macro="" textlink="">
      <xdr:nvSpPr>
        <xdr:cNvPr id="46352" name="Text Box 90">
          <a:extLst>
            <a:ext uri="{FF2B5EF4-FFF2-40B4-BE49-F238E27FC236}">
              <a16:creationId xmlns:a16="http://schemas.microsoft.com/office/drawing/2014/main" id="{00000000-0008-0000-1200-000010B50000}"/>
            </a:ext>
          </a:extLst>
        </xdr:cNvPr>
        <xdr:cNvSpPr txBox="1">
          <a:spLocks noChangeArrowheads="1"/>
        </xdr:cNvSpPr>
      </xdr:nvSpPr>
      <xdr:spPr bwMode="auto">
        <a:xfrm>
          <a:off x="13877925" y="28098750"/>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37</a:t>
          </a:r>
        </a:p>
      </xdr:txBody>
    </xdr:sp>
    <xdr:clientData/>
  </xdr:twoCellAnchor>
  <xdr:twoCellAnchor>
    <xdr:from>
      <xdr:col>26</xdr:col>
      <xdr:colOff>9525</xdr:colOff>
      <xdr:row>264</xdr:row>
      <xdr:rowOff>38100</xdr:rowOff>
    </xdr:from>
    <xdr:to>
      <xdr:col>27</xdr:col>
      <xdr:colOff>38100</xdr:colOff>
      <xdr:row>267</xdr:row>
      <xdr:rowOff>66675</xdr:rowOff>
    </xdr:to>
    <xdr:sp macro="" textlink="">
      <xdr:nvSpPr>
        <xdr:cNvPr id="84694" name="Line 91">
          <a:extLst>
            <a:ext uri="{FF2B5EF4-FFF2-40B4-BE49-F238E27FC236}">
              <a16:creationId xmlns:a16="http://schemas.microsoft.com/office/drawing/2014/main" id="{00000000-0008-0000-1200-0000D64A0100}"/>
            </a:ext>
          </a:extLst>
        </xdr:cNvPr>
        <xdr:cNvSpPr>
          <a:spLocks noChangeShapeType="1"/>
        </xdr:cNvSpPr>
      </xdr:nvSpPr>
      <xdr:spPr bwMode="auto">
        <a:xfrm flipH="1">
          <a:off x="13173075" y="26784300"/>
          <a:ext cx="714375"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266</xdr:row>
      <xdr:rowOff>85725</xdr:rowOff>
    </xdr:from>
    <xdr:to>
      <xdr:col>27</xdr:col>
      <xdr:colOff>28575</xdr:colOff>
      <xdr:row>268</xdr:row>
      <xdr:rowOff>104775</xdr:rowOff>
    </xdr:to>
    <xdr:sp macro="" textlink="">
      <xdr:nvSpPr>
        <xdr:cNvPr id="84695" name="Line 92">
          <a:extLst>
            <a:ext uri="{FF2B5EF4-FFF2-40B4-BE49-F238E27FC236}">
              <a16:creationId xmlns:a16="http://schemas.microsoft.com/office/drawing/2014/main" id="{00000000-0008-0000-1200-0000D74A0100}"/>
            </a:ext>
          </a:extLst>
        </xdr:cNvPr>
        <xdr:cNvSpPr>
          <a:spLocks noChangeShapeType="1"/>
        </xdr:cNvSpPr>
      </xdr:nvSpPr>
      <xdr:spPr bwMode="auto">
        <a:xfrm flipH="1">
          <a:off x="13173075" y="27174825"/>
          <a:ext cx="70485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271</xdr:row>
      <xdr:rowOff>66675</xdr:rowOff>
    </xdr:from>
    <xdr:to>
      <xdr:col>27</xdr:col>
      <xdr:colOff>28575</xdr:colOff>
      <xdr:row>271</xdr:row>
      <xdr:rowOff>104775</xdr:rowOff>
    </xdr:to>
    <xdr:sp macro="" textlink="">
      <xdr:nvSpPr>
        <xdr:cNvPr id="84696" name="Line 93">
          <a:extLst>
            <a:ext uri="{FF2B5EF4-FFF2-40B4-BE49-F238E27FC236}">
              <a16:creationId xmlns:a16="http://schemas.microsoft.com/office/drawing/2014/main" id="{00000000-0008-0000-1200-0000D84A0100}"/>
            </a:ext>
          </a:extLst>
        </xdr:cNvPr>
        <xdr:cNvSpPr>
          <a:spLocks noChangeShapeType="1"/>
        </xdr:cNvSpPr>
      </xdr:nvSpPr>
      <xdr:spPr bwMode="auto">
        <a:xfrm flipH="1">
          <a:off x="13192125" y="28013025"/>
          <a:ext cx="685800" cy="381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272</xdr:row>
      <xdr:rowOff>114300</xdr:rowOff>
    </xdr:from>
    <xdr:to>
      <xdr:col>27</xdr:col>
      <xdr:colOff>47625</xdr:colOff>
      <xdr:row>273</xdr:row>
      <xdr:rowOff>142875</xdr:rowOff>
    </xdr:to>
    <xdr:sp macro="" textlink="">
      <xdr:nvSpPr>
        <xdr:cNvPr id="84697" name="Line 94">
          <a:extLst>
            <a:ext uri="{FF2B5EF4-FFF2-40B4-BE49-F238E27FC236}">
              <a16:creationId xmlns:a16="http://schemas.microsoft.com/office/drawing/2014/main" id="{00000000-0008-0000-1200-0000D94A0100}"/>
            </a:ext>
          </a:extLst>
        </xdr:cNvPr>
        <xdr:cNvSpPr>
          <a:spLocks noChangeShapeType="1"/>
        </xdr:cNvSpPr>
      </xdr:nvSpPr>
      <xdr:spPr bwMode="auto">
        <a:xfrm flipH="1" flipV="1">
          <a:off x="13192125" y="28232100"/>
          <a:ext cx="70485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161925</xdr:colOff>
      <xdr:row>269</xdr:row>
      <xdr:rowOff>66675</xdr:rowOff>
    </xdr:from>
    <xdr:to>
      <xdr:col>27</xdr:col>
      <xdr:colOff>47625</xdr:colOff>
      <xdr:row>269</xdr:row>
      <xdr:rowOff>142875</xdr:rowOff>
    </xdr:to>
    <xdr:sp macro="" textlink="">
      <xdr:nvSpPr>
        <xdr:cNvPr id="84698" name="Line 116">
          <a:extLst>
            <a:ext uri="{FF2B5EF4-FFF2-40B4-BE49-F238E27FC236}">
              <a16:creationId xmlns:a16="http://schemas.microsoft.com/office/drawing/2014/main" id="{00000000-0008-0000-1200-0000DA4A0100}"/>
            </a:ext>
          </a:extLst>
        </xdr:cNvPr>
        <xdr:cNvSpPr>
          <a:spLocks noChangeShapeType="1"/>
        </xdr:cNvSpPr>
      </xdr:nvSpPr>
      <xdr:spPr bwMode="auto">
        <a:xfrm flipH="1">
          <a:off x="10963275" y="27670125"/>
          <a:ext cx="2933700" cy="762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268</xdr:row>
      <xdr:rowOff>76200</xdr:rowOff>
    </xdr:from>
    <xdr:to>
      <xdr:col>27</xdr:col>
      <xdr:colOff>876300</xdr:colOff>
      <xdr:row>270</xdr:row>
      <xdr:rowOff>66675</xdr:rowOff>
    </xdr:to>
    <xdr:sp macro="" textlink="">
      <xdr:nvSpPr>
        <xdr:cNvPr id="46358" name="Text Box 122">
          <a:extLst>
            <a:ext uri="{FF2B5EF4-FFF2-40B4-BE49-F238E27FC236}">
              <a16:creationId xmlns:a16="http://schemas.microsoft.com/office/drawing/2014/main" id="{00000000-0008-0000-1200-000016B50000}"/>
            </a:ext>
          </a:extLst>
        </xdr:cNvPr>
        <xdr:cNvSpPr txBox="1">
          <a:spLocks noChangeArrowheads="1"/>
        </xdr:cNvSpPr>
      </xdr:nvSpPr>
      <xdr:spPr bwMode="auto">
        <a:xfrm>
          <a:off x="13877925" y="273367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21</xdr:col>
      <xdr:colOff>447675</xdr:colOff>
      <xdr:row>268</xdr:row>
      <xdr:rowOff>123825</xdr:rowOff>
    </xdr:from>
    <xdr:to>
      <xdr:col>22</xdr:col>
      <xdr:colOff>161925</xdr:colOff>
      <xdr:row>271</xdr:row>
      <xdr:rowOff>19050</xdr:rowOff>
    </xdr:to>
    <xdr:sp macro="" textlink="">
      <xdr:nvSpPr>
        <xdr:cNvPr id="84700" name="Oval 124">
          <a:extLst>
            <a:ext uri="{FF2B5EF4-FFF2-40B4-BE49-F238E27FC236}">
              <a16:creationId xmlns:a16="http://schemas.microsoft.com/office/drawing/2014/main" id="{00000000-0008-0000-1200-0000DC4A0100}"/>
            </a:ext>
          </a:extLst>
        </xdr:cNvPr>
        <xdr:cNvSpPr>
          <a:spLocks noChangeArrowheads="1"/>
        </xdr:cNvSpPr>
      </xdr:nvSpPr>
      <xdr:spPr bwMode="auto">
        <a:xfrm>
          <a:off x="10258425" y="27555825"/>
          <a:ext cx="704850" cy="4095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58</xdr:row>
      <xdr:rowOff>104775</xdr:rowOff>
    </xdr:from>
    <xdr:to>
      <xdr:col>27</xdr:col>
      <xdr:colOff>19050</xdr:colOff>
      <xdr:row>58</xdr:row>
      <xdr:rowOff>104775</xdr:rowOff>
    </xdr:to>
    <xdr:sp macro="" textlink="">
      <xdr:nvSpPr>
        <xdr:cNvPr id="84701" name="Line 126">
          <a:extLst>
            <a:ext uri="{FF2B5EF4-FFF2-40B4-BE49-F238E27FC236}">
              <a16:creationId xmlns:a16="http://schemas.microsoft.com/office/drawing/2014/main" id="{00000000-0008-0000-1200-0000DD4A0100}"/>
            </a:ext>
          </a:extLst>
        </xdr:cNvPr>
        <xdr:cNvSpPr>
          <a:spLocks noChangeShapeType="1"/>
        </xdr:cNvSpPr>
      </xdr:nvSpPr>
      <xdr:spPr bwMode="auto">
        <a:xfrm flipH="1">
          <a:off x="13173075" y="72199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49</xdr:row>
      <xdr:rowOff>0</xdr:rowOff>
    </xdr:from>
    <xdr:to>
      <xdr:col>27</xdr:col>
      <xdr:colOff>876300</xdr:colOff>
      <xdr:row>50</xdr:row>
      <xdr:rowOff>142875</xdr:rowOff>
    </xdr:to>
    <xdr:sp macro="" textlink="">
      <xdr:nvSpPr>
        <xdr:cNvPr id="46361" name="Text Box 127">
          <a:extLst>
            <a:ext uri="{FF2B5EF4-FFF2-40B4-BE49-F238E27FC236}">
              <a16:creationId xmlns:a16="http://schemas.microsoft.com/office/drawing/2014/main" id="{00000000-0008-0000-1200-000019B50000}"/>
            </a:ext>
          </a:extLst>
        </xdr:cNvPr>
        <xdr:cNvSpPr txBox="1">
          <a:spLocks noChangeArrowheads="1"/>
        </xdr:cNvSpPr>
      </xdr:nvSpPr>
      <xdr:spPr bwMode="auto">
        <a:xfrm>
          <a:off x="13877925" y="62198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12</a:t>
          </a:r>
        </a:p>
      </xdr:txBody>
    </xdr:sp>
    <xdr:clientData/>
  </xdr:twoCellAnchor>
  <xdr:twoCellAnchor>
    <xdr:from>
      <xdr:col>27</xdr:col>
      <xdr:colOff>28575</xdr:colOff>
      <xdr:row>53</xdr:row>
      <xdr:rowOff>28575</xdr:rowOff>
    </xdr:from>
    <xdr:to>
      <xdr:col>27</xdr:col>
      <xdr:colOff>876300</xdr:colOff>
      <xdr:row>59</xdr:row>
      <xdr:rowOff>28575</xdr:rowOff>
    </xdr:to>
    <xdr:sp macro="" textlink="">
      <xdr:nvSpPr>
        <xdr:cNvPr id="46362" name="Text Box 128">
          <a:extLst>
            <a:ext uri="{FF2B5EF4-FFF2-40B4-BE49-F238E27FC236}">
              <a16:creationId xmlns:a16="http://schemas.microsoft.com/office/drawing/2014/main" id="{00000000-0008-0000-1200-00001AB50000}"/>
            </a:ext>
          </a:extLst>
        </xdr:cNvPr>
        <xdr:cNvSpPr txBox="1">
          <a:spLocks noChangeArrowheads="1"/>
        </xdr:cNvSpPr>
      </xdr:nvSpPr>
      <xdr:spPr bwMode="auto">
        <a:xfrm>
          <a:off x="13877925" y="6962775"/>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13</a:t>
          </a:r>
        </a:p>
      </xdr:txBody>
    </xdr:sp>
    <xdr:clientData/>
  </xdr:twoCellAnchor>
  <xdr:twoCellAnchor>
    <xdr:from>
      <xdr:col>9</xdr:col>
      <xdr:colOff>123825</xdr:colOff>
      <xdr:row>253</xdr:row>
      <xdr:rowOff>123825</xdr:rowOff>
    </xdr:from>
    <xdr:to>
      <xdr:col>27</xdr:col>
      <xdr:colOff>85725</xdr:colOff>
      <xdr:row>261</xdr:row>
      <xdr:rowOff>0</xdr:rowOff>
    </xdr:to>
    <xdr:sp macro="" textlink="">
      <xdr:nvSpPr>
        <xdr:cNvPr id="84704" name="Line 130">
          <a:extLst>
            <a:ext uri="{FF2B5EF4-FFF2-40B4-BE49-F238E27FC236}">
              <a16:creationId xmlns:a16="http://schemas.microsoft.com/office/drawing/2014/main" id="{00000000-0008-0000-1200-0000E04A0100}"/>
            </a:ext>
          </a:extLst>
        </xdr:cNvPr>
        <xdr:cNvSpPr>
          <a:spLocks noChangeShapeType="1"/>
        </xdr:cNvSpPr>
      </xdr:nvSpPr>
      <xdr:spPr bwMode="auto">
        <a:xfrm flipH="1" flipV="1">
          <a:off x="4876800" y="24974550"/>
          <a:ext cx="9058275" cy="1257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1781175</xdr:colOff>
      <xdr:row>253</xdr:row>
      <xdr:rowOff>0</xdr:rowOff>
    </xdr:from>
    <xdr:to>
      <xdr:col>9</xdr:col>
      <xdr:colOff>123825</xdr:colOff>
      <xdr:row>254</xdr:row>
      <xdr:rowOff>0</xdr:rowOff>
    </xdr:to>
    <xdr:sp macro="" textlink="">
      <xdr:nvSpPr>
        <xdr:cNvPr id="84705" name="Oval 131">
          <a:extLst>
            <a:ext uri="{FF2B5EF4-FFF2-40B4-BE49-F238E27FC236}">
              <a16:creationId xmlns:a16="http://schemas.microsoft.com/office/drawing/2014/main" id="{00000000-0008-0000-1200-0000E14A0100}"/>
            </a:ext>
          </a:extLst>
        </xdr:cNvPr>
        <xdr:cNvSpPr>
          <a:spLocks noChangeArrowheads="1"/>
        </xdr:cNvSpPr>
      </xdr:nvSpPr>
      <xdr:spPr bwMode="auto">
        <a:xfrm>
          <a:off x="3571875" y="24850725"/>
          <a:ext cx="1304925" cy="1809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68</xdr:row>
      <xdr:rowOff>85725</xdr:rowOff>
    </xdr:from>
    <xdr:to>
      <xdr:col>27</xdr:col>
      <xdr:colOff>28575</xdr:colOff>
      <xdr:row>69</xdr:row>
      <xdr:rowOff>66675</xdr:rowOff>
    </xdr:to>
    <xdr:sp macro="" textlink="">
      <xdr:nvSpPr>
        <xdr:cNvPr id="84706" name="Line 132">
          <a:extLst>
            <a:ext uri="{FF2B5EF4-FFF2-40B4-BE49-F238E27FC236}">
              <a16:creationId xmlns:a16="http://schemas.microsoft.com/office/drawing/2014/main" id="{00000000-0008-0000-1200-0000E24A0100}"/>
            </a:ext>
          </a:extLst>
        </xdr:cNvPr>
        <xdr:cNvSpPr>
          <a:spLocks noChangeShapeType="1"/>
        </xdr:cNvSpPr>
      </xdr:nvSpPr>
      <xdr:spPr bwMode="auto">
        <a:xfrm flipH="1">
          <a:off x="13173075" y="7886700"/>
          <a:ext cx="70485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19050</xdr:colOff>
      <xdr:row>63</xdr:row>
      <xdr:rowOff>95250</xdr:rowOff>
    </xdr:from>
    <xdr:to>
      <xdr:col>27</xdr:col>
      <xdr:colOff>866775</xdr:colOff>
      <xdr:row>69</xdr:row>
      <xdr:rowOff>65550</xdr:rowOff>
    </xdr:to>
    <xdr:sp macro="" textlink="">
      <xdr:nvSpPr>
        <xdr:cNvPr id="46367" name="Text Box 133">
          <a:extLst>
            <a:ext uri="{FF2B5EF4-FFF2-40B4-BE49-F238E27FC236}">
              <a16:creationId xmlns:a16="http://schemas.microsoft.com/office/drawing/2014/main" id="{00000000-0008-0000-1200-00001FB50000}"/>
            </a:ext>
          </a:extLst>
        </xdr:cNvPr>
        <xdr:cNvSpPr txBox="1">
          <a:spLocks noChangeArrowheads="1"/>
        </xdr:cNvSpPr>
      </xdr:nvSpPr>
      <xdr:spPr bwMode="auto">
        <a:xfrm>
          <a:off x="13868400" y="8582025"/>
          <a:ext cx="847725"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15</a:t>
          </a:r>
        </a:p>
      </xdr:txBody>
    </xdr:sp>
    <xdr:clientData/>
  </xdr:twoCellAnchor>
  <xdr:twoCellAnchor>
    <xdr:from>
      <xdr:col>27</xdr:col>
      <xdr:colOff>28575</xdr:colOff>
      <xdr:row>59</xdr:row>
      <xdr:rowOff>104775</xdr:rowOff>
    </xdr:from>
    <xdr:to>
      <xdr:col>27</xdr:col>
      <xdr:colOff>876300</xdr:colOff>
      <xdr:row>61</xdr:row>
      <xdr:rowOff>66675</xdr:rowOff>
    </xdr:to>
    <xdr:sp macro="" textlink="">
      <xdr:nvSpPr>
        <xdr:cNvPr id="46368" name="Text Box 134">
          <a:extLst>
            <a:ext uri="{FF2B5EF4-FFF2-40B4-BE49-F238E27FC236}">
              <a16:creationId xmlns:a16="http://schemas.microsoft.com/office/drawing/2014/main" id="{00000000-0008-0000-1200-000020B50000}"/>
            </a:ext>
          </a:extLst>
        </xdr:cNvPr>
        <xdr:cNvSpPr txBox="1">
          <a:spLocks noChangeArrowheads="1"/>
        </xdr:cNvSpPr>
      </xdr:nvSpPr>
      <xdr:spPr bwMode="auto">
        <a:xfrm>
          <a:off x="13877925" y="73914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14</a:t>
          </a:r>
        </a:p>
      </xdr:txBody>
    </xdr:sp>
    <xdr:clientData/>
  </xdr:twoCellAnchor>
  <xdr:twoCellAnchor>
    <xdr:from>
      <xdr:col>27</xdr:col>
      <xdr:colOff>28575</xdr:colOff>
      <xdr:row>69</xdr:row>
      <xdr:rowOff>152400</xdr:rowOff>
    </xdr:from>
    <xdr:to>
      <xdr:col>27</xdr:col>
      <xdr:colOff>876300</xdr:colOff>
      <xdr:row>82</xdr:row>
      <xdr:rowOff>0</xdr:rowOff>
    </xdr:to>
    <xdr:sp macro="" textlink="">
      <xdr:nvSpPr>
        <xdr:cNvPr id="46369" name="Text Box 135">
          <a:extLst>
            <a:ext uri="{FF2B5EF4-FFF2-40B4-BE49-F238E27FC236}">
              <a16:creationId xmlns:a16="http://schemas.microsoft.com/office/drawing/2014/main" id="{00000000-0008-0000-1200-000021B50000}"/>
            </a:ext>
          </a:extLst>
        </xdr:cNvPr>
        <xdr:cNvSpPr txBox="1">
          <a:spLocks noChangeArrowheads="1"/>
        </xdr:cNvSpPr>
      </xdr:nvSpPr>
      <xdr:spPr bwMode="auto">
        <a:xfrm>
          <a:off x="13877925" y="81248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16</a:t>
          </a:r>
        </a:p>
      </xdr:txBody>
    </xdr:sp>
    <xdr:clientData/>
  </xdr:twoCellAnchor>
  <xdr:twoCellAnchor>
    <xdr:from>
      <xdr:col>26</xdr:col>
      <xdr:colOff>0</xdr:colOff>
      <xdr:row>60</xdr:row>
      <xdr:rowOff>104775</xdr:rowOff>
    </xdr:from>
    <xdr:to>
      <xdr:col>27</xdr:col>
      <xdr:colOff>9525</xdr:colOff>
      <xdr:row>68</xdr:row>
      <xdr:rowOff>76200</xdr:rowOff>
    </xdr:to>
    <xdr:sp macro="" textlink="">
      <xdr:nvSpPr>
        <xdr:cNvPr id="84710" name="Line 136">
          <a:extLst>
            <a:ext uri="{FF2B5EF4-FFF2-40B4-BE49-F238E27FC236}">
              <a16:creationId xmlns:a16="http://schemas.microsoft.com/office/drawing/2014/main" id="{00000000-0008-0000-1200-0000E64A0100}"/>
            </a:ext>
          </a:extLst>
        </xdr:cNvPr>
        <xdr:cNvSpPr>
          <a:spLocks noChangeShapeType="1"/>
        </xdr:cNvSpPr>
      </xdr:nvSpPr>
      <xdr:spPr bwMode="auto">
        <a:xfrm flipH="1">
          <a:off x="13163550" y="7562850"/>
          <a:ext cx="695325"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75</xdr:row>
      <xdr:rowOff>76200</xdr:rowOff>
    </xdr:from>
    <xdr:to>
      <xdr:col>27</xdr:col>
      <xdr:colOff>9525</xdr:colOff>
      <xdr:row>75</xdr:row>
      <xdr:rowOff>142875</xdr:rowOff>
    </xdr:to>
    <xdr:sp macro="" textlink="">
      <xdr:nvSpPr>
        <xdr:cNvPr id="84711" name="Line 137">
          <a:extLst>
            <a:ext uri="{FF2B5EF4-FFF2-40B4-BE49-F238E27FC236}">
              <a16:creationId xmlns:a16="http://schemas.microsoft.com/office/drawing/2014/main" id="{00000000-0008-0000-1200-0000E74A0100}"/>
            </a:ext>
          </a:extLst>
        </xdr:cNvPr>
        <xdr:cNvSpPr>
          <a:spLocks noChangeShapeType="1"/>
        </xdr:cNvSpPr>
      </xdr:nvSpPr>
      <xdr:spPr bwMode="auto">
        <a:xfrm flipH="1" flipV="1">
          <a:off x="13163550" y="8220075"/>
          <a:ext cx="695325"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82</xdr:row>
      <xdr:rowOff>85725</xdr:rowOff>
    </xdr:from>
    <xdr:to>
      <xdr:col>27</xdr:col>
      <xdr:colOff>876300</xdr:colOff>
      <xdr:row>83</xdr:row>
      <xdr:rowOff>276225</xdr:rowOff>
    </xdr:to>
    <xdr:sp macro="" textlink="">
      <xdr:nvSpPr>
        <xdr:cNvPr id="46372" name="Text Box 138">
          <a:extLst>
            <a:ext uri="{FF2B5EF4-FFF2-40B4-BE49-F238E27FC236}">
              <a16:creationId xmlns:a16="http://schemas.microsoft.com/office/drawing/2014/main" id="{00000000-0008-0000-1200-000024B50000}"/>
            </a:ext>
          </a:extLst>
        </xdr:cNvPr>
        <xdr:cNvSpPr txBox="1">
          <a:spLocks noChangeArrowheads="1"/>
        </xdr:cNvSpPr>
      </xdr:nvSpPr>
      <xdr:spPr bwMode="auto">
        <a:xfrm>
          <a:off x="13877925" y="85725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26</xdr:col>
      <xdr:colOff>28575</xdr:colOff>
      <xdr:row>82</xdr:row>
      <xdr:rowOff>104775</xdr:rowOff>
    </xdr:from>
    <xdr:to>
      <xdr:col>27</xdr:col>
      <xdr:colOff>9525</xdr:colOff>
      <xdr:row>83</xdr:row>
      <xdr:rowOff>104775</xdr:rowOff>
    </xdr:to>
    <xdr:sp macro="" textlink="">
      <xdr:nvSpPr>
        <xdr:cNvPr id="84713" name="Line 139">
          <a:extLst>
            <a:ext uri="{FF2B5EF4-FFF2-40B4-BE49-F238E27FC236}">
              <a16:creationId xmlns:a16="http://schemas.microsoft.com/office/drawing/2014/main" id="{00000000-0008-0000-1200-0000E94A0100}"/>
            </a:ext>
          </a:extLst>
        </xdr:cNvPr>
        <xdr:cNvSpPr>
          <a:spLocks noChangeShapeType="1"/>
        </xdr:cNvSpPr>
      </xdr:nvSpPr>
      <xdr:spPr bwMode="auto">
        <a:xfrm flipH="1" flipV="1">
          <a:off x="13192125" y="8591550"/>
          <a:ext cx="66675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129</xdr:row>
      <xdr:rowOff>66675</xdr:rowOff>
    </xdr:from>
    <xdr:to>
      <xdr:col>27</xdr:col>
      <xdr:colOff>19050</xdr:colOff>
      <xdr:row>129</xdr:row>
      <xdr:rowOff>66675</xdr:rowOff>
    </xdr:to>
    <xdr:sp macro="" textlink="">
      <xdr:nvSpPr>
        <xdr:cNvPr id="84715" name="Line 142">
          <a:extLst>
            <a:ext uri="{FF2B5EF4-FFF2-40B4-BE49-F238E27FC236}">
              <a16:creationId xmlns:a16="http://schemas.microsoft.com/office/drawing/2014/main" id="{00000000-0008-0000-1200-0000EB4A0100}"/>
            </a:ext>
          </a:extLst>
        </xdr:cNvPr>
        <xdr:cNvSpPr>
          <a:spLocks noChangeShapeType="1"/>
        </xdr:cNvSpPr>
      </xdr:nvSpPr>
      <xdr:spPr bwMode="auto">
        <a:xfrm flipH="1">
          <a:off x="13173075" y="13820775"/>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123</xdr:row>
      <xdr:rowOff>76200</xdr:rowOff>
    </xdr:from>
    <xdr:to>
      <xdr:col>27</xdr:col>
      <xdr:colOff>876300</xdr:colOff>
      <xdr:row>130</xdr:row>
      <xdr:rowOff>95250</xdr:rowOff>
    </xdr:to>
    <xdr:sp macro="" textlink="">
      <xdr:nvSpPr>
        <xdr:cNvPr id="46377" name="Text Box 143">
          <a:extLst>
            <a:ext uri="{FF2B5EF4-FFF2-40B4-BE49-F238E27FC236}">
              <a16:creationId xmlns:a16="http://schemas.microsoft.com/office/drawing/2014/main" id="{00000000-0008-0000-1200-000029B50000}"/>
            </a:ext>
          </a:extLst>
        </xdr:cNvPr>
        <xdr:cNvSpPr txBox="1">
          <a:spLocks noChangeArrowheads="1"/>
        </xdr:cNvSpPr>
      </xdr:nvSpPr>
      <xdr:spPr bwMode="auto">
        <a:xfrm>
          <a:off x="13877925" y="13658850"/>
          <a:ext cx="847725"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27</xdr:col>
      <xdr:colOff>28575</xdr:colOff>
      <xdr:row>123</xdr:row>
      <xdr:rowOff>76200</xdr:rowOff>
    </xdr:from>
    <xdr:to>
      <xdr:col>27</xdr:col>
      <xdr:colOff>876300</xdr:colOff>
      <xdr:row>130</xdr:row>
      <xdr:rowOff>95250</xdr:rowOff>
    </xdr:to>
    <xdr:sp macro="" textlink="">
      <xdr:nvSpPr>
        <xdr:cNvPr id="46378" name="Text Box 144">
          <a:extLst>
            <a:ext uri="{FF2B5EF4-FFF2-40B4-BE49-F238E27FC236}">
              <a16:creationId xmlns:a16="http://schemas.microsoft.com/office/drawing/2014/main" id="{00000000-0008-0000-1200-00002AB50000}"/>
            </a:ext>
          </a:extLst>
        </xdr:cNvPr>
        <xdr:cNvSpPr txBox="1">
          <a:spLocks noChangeArrowheads="1"/>
        </xdr:cNvSpPr>
      </xdr:nvSpPr>
      <xdr:spPr bwMode="auto">
        <a:xfrm>
          <a:off x="13877925" y="136588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18</a:t>
          </a:r>
        </a:p>
      </xdr:txBody>
    </xdr:sp>
    <xdr:clientData/>
  </xdr:twoCellAnchor>
  <xdr:twoCellAnchor>
    <xdr:from>
      <xdr:col>26</xdr:col>
      <xdr:colOff>9525</xdr:colOff>
      <xdr:row>143</xdr:row>
      <xdr:rowOff>104775</xdr:rowOff>
    </xdr:from>
    <xdr:to>
      <xdr:col>27</xdr:col>
      <xdr:colOff>19050</xdr:colOff>
      <xdr:row>143</xdr:row>
      <xdr:rowOff>104775</xdr:rowOff>
    </xdr:to>
    <xdr:sp macro="" textlink="">
      <xdr:nvSpPr>
        <xdr:cNvPr id="84718" name="Line 145">
          <a:extLst>
            <a:ext uri="{FF2B5EF4-FFF2-40B4-BE49-F238E27FC236}">
              <a16:creationId xmlns:a16="http://schemas.microsoft.com/office/drawing/2014/main" id="{00000000-0008-0000-1200-0000EE4A0100}"/>
            </a:ext>
          </a:extLst>
        </xdr:cNvPr>
        <xdr:cNvSpPr>
          <a:spLocks noChangeShapeType="1"/>
        </xdr:cNvSpPr>
      </xdr:nvSpPr>
      <xdr:spPr bwMode="auto">
        <a:xfrm flipH="1">
          <a:off x="13173075" y="150685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142</xdr:row>
      <xdr:rowOff>104775</xdr:rowOff>
    </xdr:from>
    <xdr:to>
      <xdr:col>27</xdr:col>
      <xdr:colOff>876300</xdr:colOff>
      <xdr:row>144</xdr:row>
      <xdr:rowOff>123825</xdr:rowOff>
    </xdr:to>
    <xdr:sp macro="" textlink="">
      <xdr:nvSpPr>
        <xdr:cNvPr id="46380" name="Text Box 146">
          <a:extLst>
            <a:ext uri="{FF2B5EF4-FFF2-40B4-BE49-F238E27FC236}">
              <a16:creationId xmlns:a16="http://schemas.microsoft.com/office/drawing/2014/main" id="{00000000-0008-0000-1200-00002CB50000}"/>
            </a:ext>
          </a:extLst>
        </xdr:cNvPr>
        <xdr:cNvSpPr txBox="1">
          <a:spLocks noChangeArrowheads="1"/>
        </xdr:cNvSpPr>
      </xdr:nvSpPr>
      <xdr:spPr bwMode="auto">
        <a:xfrm>
          <a:off x="13877925" y="14897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19</a:t>
          </a:r>
        </a:p>
      </xdr:txBody>
    </xdr:sp>
    <xdr:clientData/>
  </xdr:twoCellAnchor>
  <xdr:twoCellAnchor>
    <xdr:from>
      <xdr:col>26</xdr:col>
      <xdr:colOff>9525</xdr:colOff>
      <xdr:row>176</xdr:row>
      <xdr:rowOff>66675</xdr:rowOff>
    </xdr:from>
    <xdr:to>
      <xdr:col>27</xdr:col>
      <xdr:colOff>47625</xdr:colOff>
      <xdr:row>177</xdr:row>
      <xdr:rowOff>104775</xdr:rowOff>
    </xdr:to>
    <xdr:sp macro="" textlink="">
      <xdr:nvSpPr>
        <xdr:cNvPr id="84720" name="Line 148">
          <a:extLst>
            <a:ext uri="{FF2B5EF4-FFF2-40B4-BE49-F238E27FC236}">
              <a16:creationId xmlns:a16="http://schemas.microsoft.com/office/drawing/2014/main" id="{00000000-0008-0000-1200-0000F04A0100}"/>
            </a:ext>
          </a:extLst>
        </xdr:cNvPr>
        <xdr:cNvSpPr>
          <a:spLocks noChangeShapeType="1"/>
        </xdr:cNvSpPr>
      </xdr:nvSpPr>
      <xdr:spPr bwMode="auto">
        <a:xfrm flipH="1">
          <a:off x="13173075" y="17430750"/>
          <a:ext cx="72390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175</xdr:row>
      <xdr:rowOff>38100</xdr:rowOff>
    </xdr:from>
    <xdr:to>
      <xdr:col>27</xdr:col>
      <xdr:colOff>876300</xdr:colOff>
      <xdr:row>177</xdr:row>
      <xdr:rowOff>57150</xdr:rowOff>
    </xdr:to>
    <xdr:sp macro="" textlink="">
      <xdr:nvSpPr>
        <xdr:cNvPr id="46383" name="Text Box 149">
          <a:extLst>
            <a:ext uri="{FF2B5EF4-FFF2-40B4-BE49-F238E27FC236}">
              <a16:creationId xmlns:a16="http://schemas.microsoft.com/office/drawing/2014/main" id="{00000000-0008-0000-1200-00002FB50000}"/>
            </a:ext>
          </a:extLst>
        </xdr:cNvPr>
        <xdr:cNvSpPr txBox="1">
          <a:spLocks noChangeArrowheads="1"/>
        </xdr:cNvSpPr>
      </xdr:nvSpPr>
      <xdr:spPr bwMode="auto">
        <a:xfrm>
          <a:off x="13877925" y="172307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26</xdr:col>
      <xdr:colOff>285750</xdr:colOff>
      <xdr:row>157</xdr:row>
      <xdr:rowOff>95250</xdr:rowOff>
    </xdr:from>
    <xdr:to>
      <xdr:col>27</xdr:col>
      <xdr:colOff>447675</xdr:colOff>
      <xdr:row>159</xdr:row>
      <xdr:rowOff>114300</xdr:rowOff>
    </xdr:to>
    <xdr:sp macro="" textlink="">
      <xdr:nvSpPr>
        <xdr:cNvPr id="46387" name="Text Box 153">
          <a:extLst>
            <a:ext uri="{FF2B5EF4-FFF2-40B4-BE49-F238E27FC236}">
              <a16:creationId xmlns:a16="http://schemas.microsoft.com/office/drawing/2014/main" id="{00000000-0008-0000-1200-000033B50000}"/>
            </a:ext>
          </a:extLst>
        </xdr:cNvPr>
        <xdr:cNvSpPr txBox="1">
          <a:spLocks noChangeArrowheads="1"/>
        </xdr:cNvSpPr>
      </xdr:nvSpPr>
      <xdr:spPr bwMode="auto">
        <a:xfrm>
          <a:off x="13449300" y="164306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26</xdr:col>
      <xdr:colOff>209550</xdr:colOff>
      <xdr:row>178</xdr:row>
      <xdr:rowOff>161925</xdr:rowOff>
    </xdr:from>
    <xdr:to>
      <xdr:col>27</xdr:col>
      <xdr:colOff>371475</xdr:colOff>
      <xdr:row>181</xdr:row>
      <xdr:rowOff>11175</xdr:rowOff>
    </xdr:to>
    <xdr:sp macro="" textlink="">
      <xdr:nvSpPr>
        <xdr:cNvPr id="46393" name="Text Box 159">
          <a:extLst>
            <a:ext uri="{FF2B5EF4-FFF2-40B4-BE49-F238E27FC236}">
              <a16:creationId xmlns:a16="http://schemas.microsoft.com/office/drawing/2014/main" id="{00000000-0008-0000-1200-000039B50000}"/>
            </a:ext>
          </a:extLst>
        </xdr:cNvPr>
        <xdr:cNvSpPr txBox="1">
          <a:spLocks noChangeArrowheads="1"/>
        </xdr:cNvSpPr>
      </xdr:nvSpPr>
      <xdr:spPr bwMode="auto">
        <a:xfrm>
          <a:off x="13373100" y="20459700"/>
          <a:ext cx="847725" cy="3636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26</xdr:col>
      <xdr:colOff>266700</xdr:colOff>
      <xdr:row>186</xdr:row>
      <xdr:rowOff>85724</xdr:rowOff>
    </xdr:from>
    <xdr:to>
      <xdr:col>27</xdr:col>
      <xdr:colOff>428625</xdr:colOff>
      <xdr:row>193</xdr:row>
      <xdr:rowOff>95249</xdr:rowOff>
    </xdr:to>
    <xdr:sp macro="" textlink="">
      <xdr:nvSpPr>
        <xdr:cNvPr id="46394" name="Text Box 160">
          <a:extLst>
            <a:ext uri="{FF2B5EF4-FFF2-40B4-BE49-F238E27FC236}">
              <a16:creationId xmlns:a16="http://schemas.microsoft.com/office/drawing/2014/main" id="{00000000-0008-0000-1200-00003AB50000}"/>
            </a:ext>
          </a:extLst>
        </xdr:cNvPr>
        <xdr:cNvSpPr txBox="1">
          <a:spLocks noChangeArrowheads="1"/>
        </xdr:cNvSpPr>
      </xdr:nvSpPr>
      <xdr:spPr bwMode="auto">
        <a:xfrm>
          <a:off x="13430250" y="19507199"/>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27</xdr:col>
      <xdr:colOff>28575</xdr:colOff>
      <xdr:row>194</xdr:row>
      <xdr:rowOff>123825</xdr:rowOff>
    </xdr:from>
    <xdr:to>
      <xdr:col>27</xdr:col>
      <xdr:colOff>876300</xdr:colOff>
      <xdr:row>201</xdr:row>
      <xdr:rowOff>142875</xdr:rowOff>
    </xdr:to>
    <xdr:sp macro="" textlink="">
      <xdr:nvSpPr>
        <xdr:cNvPr id="46397" name="Text Box 163">
          <a:extLst>
            <a:ext uri="{FF2B5EF4-FFF2-40B4-BE49-F238E27FC236}">
              <a16:creationId xmlns:a16="http://schemas.microsoft.com/office/drawing/2014/main" id="{00000000-0008-0000-1200-00003DB50000}"/>
            </a:ext>
          </a:extLst>
        </xdr:cNvPr>
        <xdr:cNvSpPr txBox="1">
          <a:spLocks noChangeArrowheads="1"/>
        </xdr:cNvSpPr>
      </xdr:nvSpPr>
      <xdr:spPr bwMode="auto">
        <a:xfrm>
          <a:off x="13877925" y="186880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26</xdr:col>
      <xdr:colOff>28575</xdr:colOff>
      <xdr:row>194</xdr:row>
      <xdr:rowOff>85725</xdr:rowOff>
    </xdr:from>
    <xdr:to>
      <xdr:col>27</xdr:col>
      <xdr:colOff>28575</xdr:colOff>
      <xdr:row>195</xdr:row>
      <xdr:rowOff>123825</xdr:rowOff>
    </xdr:to>
    <xdr:sp macro="" textlink="">
      <xdr:nvSpPr>
        <xdr:cNvPr id="84727" name="Line 164">
          <a:extLst>
            <a:ext uri="{FF2B5EF4-FFF2-40B4-BE49-F238E27FC236}">
              <a16:creationId xmlns:a16="http://schemas.microsoft.com/office/drawing/2014/main" id="{00000000-0008-0000-1200-0000F74A0100}"/>
            </a:ext>
          </a:extLst>
        </xdr:cNvPr>
        <xdr:cNvSpPr>
          <a:spLocks noChangeShapeType="1"/>
        </xdr:cNvSpPr>
      </xdr:nvSpPr>
      <xdr:spPr bwMode="auto">
        <a:xfrm flipH="1" flipV="1">
          <a:off x="13192125" y="18649950"/>
          <a:ext cx="68580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276225</xdr:colOff>
      <xdr:row>215</xdr:row>
      <xdr:rowOff>66675</xdr:rowOff>
    </xdr:from>
    <xdr:to>
      <xdr:col>27</xdr:col>
      <xdr:colOff>438150</xdr:colOff>
      <xdr:row>217</xdr:row>
      <xdr:rowOff>85725</xdr:rowOff>
    </xdr:to>
    <xdr:sp macro="" textlink="">
      <xdr:nvSpPr>
        <xdr:cNvPr id="46400" name="Text Box 166">
          <a:extLst>
            <a:ext uri="{FF2B5EF4-FFF2-40B4-BE49-F238E27FC236}">
              <a16:creationId xmlns:a16="http://schemas.microsoft.com/office/drawing/2014/main" id="{00000000-0008-0000-1200-000040B50000}"/>
            </a:ext>
          </a:extLst>
        </xdr:cNvPr>
        <xdr:cNvSpPr txBox="1">
          <a:spLocks noChangeArrowheads="1"/>
        </xdr:cNvSpPr>
      </xdr:nvSpPr>
      <xdr:spPr bwMode="auto">
        <a:xfrm>
          <a:off x="13439775" y="205168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26</xdr:col>
      <xdr:colOff>28575</xdr:colOff>
      <xdr:row>232</xdr:row>
      <xdr:rowOff>114300</xdr:rowOff>
    </xdr:from>
    <xdr:to>
      <xdr:col>27</xdr:col>
      <xdr:colOff>0</xdr:colOff>
      <xdr:row>242</xdr:row>
      <xdr:rowOff>123825</xdr:rowOff>
    </xdr:to>
    <xdr:sp macro="" textlink="">
      <xdr:nvSpPr>
        <xdr:cNvPr id="84729" name="Line 167">
          <a:extLst>
            <a:ext uri="{FF2B5EF4-FFF2-40B4-BE49-F238E27FC236}">
              <a16:creationId xmlns:a16="http://schemas.microsoft.com/office/drawing/2014/main" id="{00000000-0008-0000-1200-0000F94A0100}"/>
            </a:ext>
          </a:extLst>
        </xdr:cNvPr>
        <xdr:cNvSpPr>
          <a:spLocks noChangeShapeType="1"/>
        </xdr:cNvSpPr>
      </xdr:nvSpPr>
      <xdr:spPr bwMode="auto">
        <a:xfrm flipH="1">
          <a:off x="13192125" y="22621875"/>
          <a:ext cx="657225"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245</xdr:row>
      <xdr:rowOff>0</xdr:rowOff>
    </xdr:from>
    <xdr:to>
      <xdr:col>27</xdr:col>
      <xdr:colOff>876300</xdr:colOff>
      <xdr:row>246</xdr:row>
      <xdr:rowOff>104775</xdr:rowOff>
    </xdr:to>
    <xdr:sp macro="" textlink="">
      <xdr:nvSpPr>
        <xdr:cNvPr id="46403" name="Text Box 169">
          <a:extLst>
            <a:ext uri="{FF2B5EF4-FFF2-40B4-BE49-F238E27FC236}">
              <a16:creationId xmlns:a16="http://schemas.microsoft.com/office/drawing/2014/main" id="{00000000-0008-0000-1200-000043B50000}"/>
            </a:ext>
          </a:extLst>
        </xdr:cNvPr>
        <xdr:cNvSpPr txBox="1">
          <a:spLocks noChangeArrowheads="1"/>
        </xdr:cNvSpPr>
      </xdr:nvSpPr>
      <xdr:spPr bwMode="auto">
        <a:xfrm>
          <a:off x="13877925" y="23364825"/>
          <a:ext cx="847725" cy="4000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26</xdr:col>
      <xdr:colOff>0</xdr:colOff>
      <xdr:row>244</xdr:row>
      <xdr:rowOff>95250</xdr:rowOff>
    </xdr:from>
    <xdr:to>
      <xdr:col>27</xdr:col>
      <xdr:colOff>28575</xdr:colOff>
      <xdr:row>245</xdr:row>
      <xdr:rowOff>114300</xdr:rowOff>
    </xdr:to>
    <xdr:sp macro="" textlink="">
      <xdr:nvSpPr>
        <xdr:cNvPr id="84732" name="Line 170">
          <a:extLst>
            <a:ext uri="{FF2B5EF4-FFF2-40B4-BE49-F238E27FC236}">
              <a16:creationId xmlns:a16="http://schemas.microsoft.com/office/drawing/2014/main" id="{00000000-0008-0000-1200-0000FC4A0100}"/>
            </a:ext>
          </a:extLst>
        </xdr:cNvPr>
        <xdr:cNvSpPr>
          <a:spLocks noChangeShapeType="1"/>
        </xdr:cNvSpPr>
      </xdr:nvSpPr>
      <xdr:spPr bwMode="auto">
        <a:xfrm flipH="1" flipV="1">
          <a:off x="13163550" y="23288625"/>
          <a:ext cx="714375"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249</xdr:row>
      <xdr:rowOff>9525</xdr:rowOff>
    </xdr:from>
    <xdr:to>
      <xdr:col>27</xdr:col>
      <xdr:colOff>876300</xdr:colOff>
      <xdr:row>250</xdr:row>
      <xdr:rowOff>9525</xdr:rowOff>
    </xdr:to>
    <xdr:sp macro="" textlink="">
      <xdr:nvSpPr>
        <xdr:cNvPr id="46405" name="Text Box 171">
          <a:extLst>
            <a:ext uri="{FF2B5EF4-FFF2-40B4-BE49-F238E27FC236}">
              <a16:creationId xmlns:a16="http://schemas.microsoft.com/office/drawing/2014/main" id="{00000000-0008-0000-1200-000045B50000}"/>
            </a:ext>
          </a:extLst>
        </xdr:cNvPr>
        <xdr:cNvSpPr txBox="1">
          <a:spLocks noChangeArrowheads="1"/>
        </xdr:cNvSpPr>
      </xdr:nvSpPr>
      <xdr:spPr bwMode="auto">
        <a:xfrm>
          <a:off x="13877925" y="243173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26</xdr:col>
      <xdr:colOff>0</xdr:colOff>
      <xdr:row>249</xdr:row>
      <xdr:rowOff>190500</xdr:rowOff>
    </xdr:from>
    <xdr:to>
      <xdr:col>27</xdr:col>
      <xdr:colOff>28575</xdr:colOff>
      <xdr:row>249</xdr:row>
      <xdr:rowOff>200025</xdr:rowOff>
    </xdr:to>
    <xdr:sp macro="" textlink="">
      <xdr:nvSpPr>
        <xdr:cNvPr id="84734" name="Line 172">
          <a:extLst>
            <a:ext uri="{FF2B5EF4-FFF2-40B4-BE49-F238E27FC236}">
              <a16:creationId xmlns:a16="http://schemas.microsoft.com/office/drawing/2014/main" id="{00000000-0008-0000-1200-0000FE4A0100}"/>
            </a:ext>
          </a:extLst>
        </xdr:cNvPr>
        <xdr:cNvSpPr>
          <a:spLocks noChangeShapeType="1"/>
        </xdr:cNvSpPr>
      </xdr:nvSpPr>
      <xdr:spPr bwMode="auto">
        <a:xfrm flipH="1">
          <a:off x="13163550" y="24498300"/>
          <a:ext cx="714375"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66675</xdr:colOff>
      <xdr:row>253</xdr:row>
      <xdr:rowOff>104775</xdr:rowOff>
    </xdr:from>
    <xdr:to>
      <xdr:col>27</xdr:col>
      <xdr:colOff>914400</xdr:colOff>
      <xdr:row>255</xdr:row>
      <xdr:rowOff>104775</xdr:rowOff>
    </xdr:to>
    <xdr:sp macro="" textlink="">
      <xdr:nvSpPr>
        <xdr:cNvPr id="46407" name="Text Box 173">
          <a:extLst>
            <a:ext uri="{FF2B5EF4-FFF2-40B4-BE49-F238E27FC236}">
              <a16:creationId xmlns:a16="http://schemas.microsoft.com/office/drawing/2014/main" id="{00000000-0008-0000-1200-000047B50000}"/>
            </a:ext>
          </a:extLst>
        </xdr:cNvPr>
        <xdr:cNvSpPr txBox="1">
          <a:spLocks noChangeArrowheads="1"/>
        </xdr:cNvSpPr>
      </xdr:nvSpPr>
      <xdr:spPr bwMode="auto">
        <a:xfrm>
          <a:off x="13916025" y="24955500"/>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26</xdr:col>
      <xdr:colOff>28575</xdr:colOff>
      <xdr:row>250</xdr:row>
      <xdr:rowOff>85725</xdr:rowOff>
    </xdr:from>
    <xdr:to>
      <xdr:col>27</xdr:col>
      <xdr:colOff>76200</xdr:colOff>
      <xdr:row>255</xdr:row>
      <xdr:rowOff>0</xdr:rowOff>
    </xdr:to>
    <xdr:sp macro="" textlink="">
      <xdr:nvSpPr>
        <xdr:cNvPr id="84736" name="Line 174">
          <a:extLst>
            <a:ext uri="{FF2B5EF4-FFF2-40B4-BE49-F238E27FC236}">
              <a16:creationId xmlns:a16="http://schemas.microsoft.com/office/drawing/2014/main" id="{00000000-0008-0000-1200-0000004B0100}"/>
            </a:ext>
          </a:extLst>
        </xdr:cNvPr>
        <xdr:cNvSpPr>
          <a:spLocks noChangeShapeType="1"/>
        </xdr:cNvSpPr>
      </xdr:nvSpPr>
      <xdr:spPr bwMode="auto">
        <a:xfrm flipH="1" flipV="1">
          <a:off x="13192125" y="24755475"/>
          <a:ext cx="733425" cy="447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157</xdr:row>
      <xdr:rowOff>28575</xdr:rowOff>
    </xdr:from>
    <xdr:to>
      <xdr:col>26</xdr:col>
      <xdr:colOff>200025</xdr:colOff>
      <xdr:row>166</xdr:row>
      <xdr:rowOff>152400</xdr:rowOff>
    </xdr:to>
    <xdr:sp macro="" textlink="">
      <xdr:nvSpPr>
        <xdr:cNvPr id="84737" name="AutoShape 329">
          <a:extLst>
            <a:ext uri="{FF2B5EF4-FFF2-40B4-BE49-F238E27FC236}">
              <a16:creationId xmlns:a16="http://schemas.microsoft.com/office/drawing/2014/main" id="{00000000-0008-0000-1200-0000014B0100}"/>
            </a:ext>
          </a:extLst>
        </xdr:cNvPr>
        <xdr:cNvSpPr>
          <a:spLocks/>
        </xdr:cNvSpPr>
      </xdr:nvSpPr>
      <xdr:spPr bwMode="auto">
        <a:xfrm>
          <a:off x="13268325" y="16363950"/>
          <a:ext cx="95250" cy="638175"/>
        </a:xfrm>
        <a:prstGeom prst="rightBrace">
          <a:avLst>
            <a:gd name="adj1" fmla="val 55833"/>
            <a:gd name="adj2" fmla="val 3529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76200</xdr:colOff>
      <xdr:row>184</xdr:row>
      <xdr:rowOff>28575</xdr:rowOff>
    </xdr:from>
    <xdr:to>
      <xdr:col>26</xdr:col>
      <xdr:colOff>152400</xdr:colOff>
      <xdr:row>193</xdr:row>
      <xdr:rowOff>28575</xdr:rowOff>
    </xdr:to>
    <xdr:sp macro="" textlink="">
      <xdr:nvSpPr>
        <xdr:cNvPr id="84739" name="AutoShape 331">
          <a:extLst>
            <a:ext uri="{FF2B5EF4-FFF2-40B4-BE49-F238E27FC236}">
              <a16:creationId xmlns:a16="http://schemas.microsoft.com/office/drawing/2014/main" id="{00000000-0008-0000-1200-0000034B0100}"/>
            </a:ext>
          </a:extLst>
        </xdr:cNvPr>
        <xdr:cNvSpPr>
          <a:spLocks/>
        </xdr:cNvSpPr>
      </xdr:nvSpPr>
      <xdr:spPr bwMode="auto">
        <a:xfrm>
          <a:off x="13239750" y="17907000"/>
          <a:ext cx="76200" cy="514350"/>
        </a:xfrm>
        <a:prstGeom prst="rightBrace">
          <a:avLst>
            <a:gd name="adj1" fmla="val 56250"/>
            <a:gd name="adj2" fmla="val 80954"/>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114300</xdr:colOff>
      <xdr:row>213</xdr:row>
      <xdr:rowOff>38100</xdr:rowOff>
    </xdr:from>
    <xdr:to>
      <xdr:col>26</xdr:col>
      <xdr:colOff>190500</xdr:colOff>
      <xdr:row>225</xdr:row>
      <xdr:rowOff>0</xdr:rowOff>
    </xdr:to>
    <xdr:sp macro="" textlink="">
      <xdr:nvSpPr>
        <xdr:cNvPr id="84740" name="AutoShape 332">
          <a:extLst>
            <a:ext uri="{FF2B5EF4-FFF2-40B4-BE49-F238E27FC236}">
              <a16:creationId xmlns:a16="http://schemas.microsoft.com/office/drawing/2014/main" id="{00000000-0008-0000-1200-0000044B0100}"/>
            </a:ext>
          </a:extLst>
        </xdr:cNvPr>
        <xdr:cNvSpPr>
          <a:spLocks/>
        </xdr:cNvSpPr>
      </xdr:nvSpPr>
      <xdr:spPr bwMode="auto">
        <a:xfrm>
          <a:off x="13277850" y="20145375"/>
          <a:ext cx="76200" cy="1162050"/>
        </a:xfrm>
        <a:prstGeom prst="rightBrace">
          <a:avLst>
            <a:gd name="adj1" fmla="val 12708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9</xdr:row>
      <xdr:rowOff>123825</xdr:rowOff>
    </xdr:from>
    <xdr:to>
      <xdr:col>29</xdr:col>
      <xdr:colOff>704850</xdr:colOff>
      <xdr:row>14</xdr:row>
      <xdr:rowOff>114300</xdr:rowOff>
    </xdr:to>
    <xdr:sp macro="" textlink="">
      <xdr:nvSpPr>
        <xdr:cNvPr id="46413" name="Text Box 8">
          <a:extLst>
            <a:ext uri="{FF2B5EF4-FFF2-40B4-BE49-F238E27FC236}">
              <a16:creationId xmlns:a16="http://schemas.microsoft.com/office/drawing/2014/main" id="{00000000-0008-0000-1200-00004DB50000}"/>
            </a:ext>
          </a:extLst>
        </xdr:cNvPr>
        <xdr:cNvSpPr txBox="1">
          <a:spLocks noChangeArrowheads="1"/>
        </xdr:cNvSpPr>
      </xdr:nvSpPr>
      <xdr:spPr bwMode="auto">
        <a:xfrm>
          <a:off x="14859000" y="1543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29</xdr:col>
      <xdr:colOff>47625</xdr:colOff>
      <xdr:row>7</xdr:row>
      <xdr:rowOff>0</xdr:rowOff>
    </xdr:from>
    <xdr:to>
      <xdr:col>29</xdr:col>
      <xdr:colOff>704850</xdr:colOff>
      <xdr:row>8</xdr:row>
      <xdr:rowOff>133350</xdr:rowOff>
    </xdr:to>
    <xdr:sp macro="" textlink="">
      <xdr:nvSpPr>
        <xdr:cNvPr id="46414" name="Text Box 9">
          <a:extLst>
            <a:ext uri="{FF2B5EF4-FFF2-40B4-BE49-F238E27FC236}">
              <a16:creationId xmlns:a16="http://schemas.microsoft.com/office/drawing/2014/main" id="{00000000-0008-0000-1200-00004EB50000}"/>
            </a:ext>
          </a:extLst>
        </xdr:cNvPr>
        <xdr:cNvSpPr txBox="1">
          <a:spLocks noChangeArrowheads="1"/>
        </xdr:cNvSpPr>
      </xdr:nvSpPr>
      <xdr:spPr bwMode="auto">
        <a:xfrm>
          <a:off x="14859000" y="10763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29</xdr:col>
      <xdr:colOff>47625</xdr:colOff>
      <xdr:row>15</xdr:row>
      <xdr:rowOff>104775</xdr:rowOff>
    </xdr:from>
    <xdr:to>
      <xdr:col>29</xdr:col>
      <xdr:colOff>704850</xdr:colOff>
      <xdr:row>17</xdr:row>
      <xdr:rowOff>95250</xdr:rowOff>
    </xdr:to>
    <xdr:sp macro="" textlink="">
      <xdr:nvSpPr>
        <xdr:cNvPr id="46415" name="Text Box 10">
          <a:extLst>
            <a:ext uri="{FF2B5EF4-FFF2-40B4-BE49-F238E27FC236}">
              <a16:creationId xmlns:a16="http://schemas.microsoft.com/office/drawing/2014/main" id="{00000000-0008-0000-1200-00004FB50000}"/>
            </a:ext>
          </a:extLst>
        </xdr:cNvPr>
        <xdr:cNvSpPr txBox="1">
          <a:spLocks noChangeArrowheads="1"/>
        </xdr:cNvSpPr>
      </xdr:nvSpPr>
      <xdr:spPr bwMode="auto">
        <a:xfrm>
          <a:off x="14859000" y="2038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28</xdr:col>
      <xdr:colOff>38100</xdr:colOff>
      <xdr:row>7</xdr:row>
      <xdr:rowOff>133350</xdr:rowOff>
    </xdr:from>
    <xdr:to>
      <xdr:col>29</xdr:col>
      <xdr:colOff>28575</xdr:colOff>
      <xdr:row>8</xdr:row>
      <xdr:rowOff>76200</xdr:rowOff>
    </xdr:to>
    <xdr:sp macro="" textlink="">
      <xdr:nvSpPr>
        <xdr:cNvPr id="84744" name="Line 11">
          <a:extLst>
            <a:ext uri="{FF2B5EF4-FFF2-40B4-BE49-F238E27FC236}">
              <a16:creationId xmlns:a16="http://schemas.microsoft.com/office/drawing/2014/main" id="{00000000-0008-0000-1200-0000084B0100}"/>
            </a:ext>
          </a:extLst>
        </xdr:cNvPr>
        <xdr:cNvSpPr>
          <a:spLocks noChangeShapeType="1"/>
        </xdr:cNvSpPr>
      </xdr:nvSpPr>
      <xdr:spPr bwMode="auto">
        <a:xfrm flipH="1">
          <a:off x="14859000"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38100</xdr:colOff>
      <xdr:row>9</xdr:row>
      <xdr:rowOff>104775</xdr:rowOff>
    </xdr:from>
    <xdr:to>
      <xdr:col>29</xdr:col>
      <xdr:colOff>0</xdr:colOff>
      <xdr:row>13</xdr:row>
      <xdr:rowOff>114300</xdr:rowOff>
    </xdr:to>
    <xdr:sp macro="" textlink="">
      <xdr:nvSpPr>
        <xdr:cNvPr id="84745" name="Line 12">
          <a:extLst>
            <a:ext uri="{FF2B5EF4-FFF2-40B4-BE49-F238E27FC236}">
              <a16:creationId xmlns:a16="http://schemas.microsoft.com/office/drawing/2014/main" id="{00000000-0008-0000-1200-0000094B0100}"/>
            </a:ext>
          </a:extLst>
        </xdr:cNvPr>
        <xdr:cNvSpPr>
          <a:spLocks noChangeShapeType="1"/>
        </xdr:cNvSpPr>
      </xdr:nvSpPr>
      <xdr:spPr bwMode="auto">
        <a:xfrm flipH="1" flipV="1">
          <a:off x="14859000" y="1524000"/>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13</xdr:row>
      <xdr:rowOff>95250</xdr:rowOff>
    </xdr:from>
    <xdr:to>
      <xdr:col>29</xdr:col>
      <xdr:colOff>47625</xdr:colOff>
      <xdr:row>16</xdr:row>
      <xdr:rowOff>104775</xdr:rowOff>
    </xdr:to>
    <xdr:sp macro="" textlink="">
      <xdr:nvSpPr>
        <xdr:cNvPr id="84746" name="Line 13">
          <a:extLst>
            <a:ext uri="{FF2B5EF4-FFF2-40B4-BE49-F238E27FC236}">
              <a16:creationId xmlns:a16="http://schemas.microsoft.com/office/drawing/2014/main" id="{00000000-0008-0000-1200-00000A4B0100}"/>
            </a:ext>
          </a:extLst>
        </xdr:cNvPr>
        <xdr:cNvSpPr>
          <a:spLocks noChangeShapeType="1"/>
        </xdr:cNvSpPr>
      </xdr:nvSpPr>
      <xdr:spPr bwMode="auto">
        <a:xfrm flipH="1" flipV="1">
          <a:off x="14859000" y="1685925"/>
          <a:ext cx="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29</xdr:row>
      <xdr:rowOff>85725</xdr:rowOff>
    </xdr:from>
    <xdr:to>
      <xdr:col>29</xdr:col>
      <xdr:colOff>895350</xdr:colOff>
      <xdr:row>31</xdr:row>
      <xdr:rowOff>76200</xdr:rowOff>
    </xdr:to>
    <xdr:sp macro="" textlink="">
      <xdr:nvSpPr>
        <xdr:cNvPr id="46419" name="Text Box 14">
          <a:extLst>
            <a:ext uri="{FF2B5EF4-FFF2-40B4-BE49-F238E27FC236}">
              <a16:creationId xmlns:a16="http://schemas.microsoft.com/office/drawing/2014/main" id="{00000000-0008-0000-1200-000053B50000}"/>
            </a:ext>
          </a:extLst>
        </xdr:cNvPr>
        <xdr:cNvSpPr txBox="1">
          <a:spLocks noChangeArrowheads="1"/>
        </xdr:cNvSpPr>
      </xdr:nvSpPr>
      <xdr:spPr bwMode="auto">
        <a:xfrm>
          <a:off x="14859000" y="3562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28</xdr:col>
      <xdr:colOff>38100</xdr:colOff>
      <xdr:row>30</xdr:row>
      <xdr:rowOff>85725</xdr:rowOff>
    </xdr:from>
    <xdr:to>
      <xdr:col>29</xdr:col>
      <xdr:colOff>28575</xdr:colOff>
      <xdr:row>30</xdr:row>
      <xdr:rowOff>85725</xdr:rowOff>
    </xdr:to>
    <xdr:sp macro="" textlink="">
      <xdr:nvSpPr>
        <xdr:cNvPr id="84748" name="Line 15">
          <a:extLst>
            <a:ext uri="{FF2B5EF4-FFF2-40B4-BE49-F238E27FC236}">
              <a16:creationId xmlns:a16="http://schemas.microsoft.com/office/drawing/2014/main" id="{00000000-0008-0000-1200-00000C4B0100}"/>
            </a:ext>
          </a:extLst>
        </xdr:cNvPr>
        <xdr:cNvSpPr>
          <a:spLocks noChangeShapeType="1"/>
        </xdr:cNvSpPr>
      </xdr:nvSpPr>
      <xdr:spPr bwMode="auto">
        <a:xfrm flipH="1">
          <a:off x="14859000"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49</xdr:row>
      <xdr:rowOff>85725</xdr:rowOff>
    </xdr:from>
    <xdr:to>
      <xdr:col>29</xdr:col>
      <xdr:colOff>38100</xdr:colOff>
      <xdr:row>49</xdr:row>
      <xdr:rowOff>85725</xdr:rowOff>
    </xdr:to>
    <xdr:sp macro="" textlink="">
      <xdr:nvSpPr>
        <xdr:cNvPr id="84749" name="Line 32">
          <a:extLst>
            <a:ext uri="{FF2B5EF4-FFF2-40B4-BE49-F238E27FC236}">
              <a16:creationId xmlns:a16="http://schemas.microsoft.com/office/drawing/2014/main" id="{00000000-0008-0000-1200-00000D4B0100}"/>
            </a:ext>
          </a:extLst>
        </xdr:cNvPr>
        <xdr:cNvSpPr>
          <a:spLocks noChangeShapeType="1"/>
        </xdr:cNvSpPr>
      </xdr:nvSpPr>
      <xdr:spPr bwMode="auto">
        <a:xfrm flipH="1">
          <a:off x="14859000" y="6305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263</xdr:row>
      <xdr:rowOff>28575</xdr:rowOff>
    </xdr:from>
    <xdr:to>
      <xdr:col>29</xdr:col>
      <xdr:colOff>895350</xdr:colOff>
      <xdr:row>265</xdr:row>
      <xdr:rowOff>19050</xdr:rowOff>
    </xdr:to>
    <xdr:sp macro="" textlink="">
      <xdr:nvSpPr>
        <xdr:cNvPr id="46422" name="Text Box 87">
          <a:extLst>
            <a:ext uri="{FF2B5EF4-FFF2-40B4-BE49-F238E27FC236}">
              <a16:creationId xmlns:a16="http://schemas.microsoft.com/office/drawing/2014/main" id="{00000000-0008-0000-1200-000056B50000}"/>
            </a:ext>
          </a:extLst>
        </xdr:cNvPr>
        <xdr:cNvSpPr txBox="1">
          <a:spLocks noChangeArrowheads="1"/>
        </xdr:cNvSpPr>
      </xdr:nvSpPr>
      <xdr:spPr bwMode="auto">
        <a:xfrm>
          <a:off x="14859000" y="264318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29</xdr:col>
      <xdr:colOff>47625</xdr:colOff>
      <xdr:row>265</xdr:row>
      <xdr:rowOff>104775</xdr:rowOff>
    </xdr:from>
    <xdr:to>
      <xdr:col>29</xdr:col>
      <xdr:colOff>895350</xdr:colOff>
      <xdr:row>267</xdr:row>
      <xdr:rowOff>95250</xdr:rowOff>
    </xdr:to>
    <xdr:sp macro="" textlink="">
      <xdr:nvSpPr>
        <xdr:cNvPr id="46423" name="Text Box 88">
          <a:extLst>
            <a:ext uri="{FF2B5EF4-FFF2-40B4-BE49-F238E27FC236}">
              <a16:creationId xmlns:a16="http://schemas.microsoft.com/office/drawing/2014/main" id="{00000000-0008-0000-1200-000057B50000}"/>
            </a:ext>
          </a:extLst>
        </xdr:cNvPr>
        <xdr:cNvSpPr txBox="1">
          <a:spLocks noChangeArrowheads="1"/>
        </xdr:cNvSpPr>
      </xdr:nvSpPr>
      <xdr:spPr bwMode="auto">
        <a:xfrm>
          <a:off x="14859000" y="268509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29</xdr:col>
      <xdr:colOff>47625</xdr:colOff>
      <xdr:row>270</xdr:row>
      <xdr:rowOff>104775</xdr:rowOff>
    </xdr:from>
    <xdr:to>
      <xdr:col>29</xdr:col>
      <xdr:colOff>895350</xdr:colOff>
      <xdr:row>272</xdr:row>
      <xdr:rowOff>95250</xdr:rowOff>
    </xdr:to>
    <xdr:sp macro="" textlink="">
      <xdr:nvSpPr>
        <xdr:cNvPr id="46424" name="Text Box 89">
          <a:extLst>
            <a:ext uri="{FF2B5EF4-FFF2-40B4-BE49-F238E27FC236}">
              <a16:creationId xmlns:a16="http://schemas.microsoft.com/office/drawing/2014/main" id="{00000000-0008-0000-1200-000058B50000}"/>
            </a:ext>
          </a:extLst>
        </xdr:cNvPr>
        <xdr:cNvSpPr txBox="1">
          <a:spLocks noChangeArrowheads="1"/>
        </xdr:cNvSpPr>
      </xdr:nvSpPr>
      <xdr:spPr bwMode="auto">
        <a:xfrm>
          <a:off x="14859000" y="277082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29</xdr:col>
      <xdr:colOff>47625</xdr:colOff>
      <xdr:row>272</xdr:row>
      <xdr:rowOff>152400</xdr:rowOff>
    </xdr:from>
    <xdr:to>
      <xdr:col>29</xdr:col>
      <xdr:colOff>895350</xdr:colOff>
      <xdr:row>274</xdr:row>
      <xdr:rowOff>133350</xdr:rowOff>
    </xdr:to>
    <xdr:sp macro="" textlink="">
      <xdr:nvSpPr>
        <xdr:cNvPr id="46425" name="Text Box 90">
          <a:extLst>
            <a:ext uri="{FF2B5EF4-FFF2-40B4-BE49-F238E27FC236}">
              <a16:creationId xmlns:a16="http://schemas.microsoft.com/office/drawing/2014/main" id="{00000000-0008-0000-1200-000059B50000}"/>
            </a:ext>
          </a:extLst>
        </xdr:cNvPr>
        <xdr:cNvSpPr txBox="1">
          <a:spLocks noChangeArrowheads="1"/>
        </xdr:cNvSpPr>
      </xdr:nvSpPr>
      <xdr:spPr bwMode="auto">
        <a:xfrm>
          <a:off x="14859000" y="280987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28575</xdr:colOff>
      <xdr:row>264</xdr:row>
      <xdr:rowOff>38100</xdr:rowOff>
    </xdr:from>
    <xdr:to>
      <xdr:col>29</xdr:col>
      <xdr:colOff>57150</xdr:colOff>
      <xdr:row>267</xdr:row>
      <xdr:rowOff>66675</xdr:rowOff>
    </xdr:to>
    <xdr:sp macro="" textlink="">
      <xdr:nvSpPr>
        <xdr:cNvPr id="84754" name="Line 91">
          <a:extLst>
            <a:ext uri="{FF2B5EF4-FFF2-40B4-BE49-F238E27FC236}">
              <a16:creationId xmlns:a16="http://schemas.microsoft.com/office/drawing/2014/main" id="{00000000-0008-0000-1200-0000124B0100}"/>
            </a:ext>
          </a:extLst>
        </xdr:cNvPr>
        <xdr:cNvSpPr>
          <a:spLocks noChangeShapeType="1"/>
        </xdr:cNvSpPr>
      </xdr:nvSpPr>
      <xdr:spPr bwMode="auto">
        <a:xfrm flipH="1">
          <a:off x="14859000" y="26784300"/>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266</xdr:row>
      <xdr:rowOff>85725</xdr:rowOff>
    </xdr:from>
    <xdr:to>
      <xdr:col>29</xdr:col>
      <xdr:colOff>47625</xdr:colOff>
      <xdr:row>268</xdr:row>
      <xdr:rowOff>104775</xdr:rowOff>
    </xdr:to>
    <xdr:sp macro="" textlink="">
      <xdr:nvSpPr>
        <xdr:cNvPr id="84755" name="Line 92">
          <a:extLst>
            <a:ext uri="{FF2B5EF4-FFF2-40B4-BE49-F238E27FC236}">
              <a16:creationId xmlns:a16="http://schemas.microsoft.com/office/drawing/2014/main" id="{00000000-0008-0000-1200-0000134B0100}"/>
            </a:ext>
          </a:extLst>
        </xdr:cNvPr>
        <xdr:cNvSpPr>
          <a:spLocks noChangeShapeType="1"/>
        </xdr:cNvSpPr>
      </xdr:nvSpPr>
      <xdr:spPr bwMode="auto">
        <a:xfrm flipH="1">
          <a:off x="14859000" y="27174825"/>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271</xdr:row>
      <xdr:rowOff>66675</xdr:rowOff>
    </xdr:from>
    <xdr:to>
      <xdr:col>29</xdr:col>
      <xdr:colOff>47625</xdr:colOff>
      <xdr:row>271</xdr:row>
      <xdr:rowOff>95250</xdr:rowOff>
    </xdr:to>
    <xdr:sp macro="" textlink="">
      <xdr:nvSpPr>
        <xdr:cNvPr id="84756" name="Line 93">
          <a:extLst>
            <a:ext uri="{FF2B5EF4-FFF2-40B4-BE49-F238E27FC236}">
              <a16:creationId xmlns:a16="http://schemas.microsoft.com/office/drawing/2014/main" id="{00000000-0008-0000-1200-0000144B0100}"/>
            </a:ext>
          </a:extLst>
        </xdr:cNvPr>
        <xdr:cNvSpPr>
          <a:spLocks noChangeShapeType="1"/>
        </xdr:cNvSpPr>
      </xdr:nvSpPr>
      <xdr:spPr bwMode="auto">
        <a:xfrm flipH="1">
          <a:off x="14859000" y="28013025"/>
          <a:ext cx="0" cy="285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272</xdr:row>
      <xdr:rowOff>104775</xdr:rowOff>
    </xdr:from>
    <xdr:to>
      <xdr:col>29</xdr:col>
      <xdr:colOff>47625</xdr:colOff>
      <xdr:row>273</xdr:row>
      <xdr:rowOff>161925</xdr:rowOff>
    </xdr:to>
    <xdr:sp macro="" textlink="">
      <xdr:nvSpPr>
        <xdr:cNvPr id="84757" name="Line 94">
          <a:extLst>
            <a:ext uri="{FF2B5EF4-FFF2-40B4-BE49-F238E27FC236}">
              <a16:creationId xmlns:a16="http://schemas.microsoft.com/office/drawing/2014/main" id="{00000000-0008-0000-1200-0000154B0100}"/>
            </a:ext>
          </a:extLst>
        </xdr:cNvPr>
        <xdr:cNvSpPr>
          <a:spLocks noChangeShapeType="1"/>
        </xdr:cNvSpPr>
      </xdr:nvSpPr>
      <xdr:spPr bwMode="auto">
        <a:xfrm flipH="1" flipV="1">
          <a:off x="14859000" y="28222575"/>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268</xdr:row>
      <xdr:rowOff>47625</xdr:rowOff>
    </xdr:from>
    <xdr:to>
      <xdr:col>29</xdr:col>
      <xdr:colOff>895350</xdr:colOff>
      <xdr:row>270</xdr:row>
      <xdr:rowOff>38100</xdr:rowOff>
    </xdr:to>
    <xdr:sp macro="" textlink="">
      <xdr:nvSpPr>
        <xdr:cNvPr id="46430" name="Text Box 122">
          <a:extLst>
            <a:ext uri="{FF2B5EF4-FFF2-40B4-BE49-F238E27FC236}">
              <a16:creationId xmlns:a16="http://schemas.microsoft.com/office/drawing/2014/main" id="{00000000-0008-0000-1200-00005EB50000}"/>
            </a:ext>
          </a:extLst>
        </xdr:cNvPr>
        <xdr:cNvSpPr txBox="1">
          <a:spLocks noChangeArrowheads="1"/>
        </xdr:cNvSpPr>
      </xdr:nvSpPr>
      <xdr:spPr bwMode="auto">
        <a:xfrm>
          <a:off x="14859000" y="273081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28</xdr:col>
      <xdr:colOff>28575</xdr:colOff>
      <xdr:row>58</xdr:row>
      <xdr:rowOff>104775</xdr:rowOff>
    </xdr:from>
    <xdr:to>
      <xdr:col>29</xdr:col>
      <xdr:colOff>38100</xdr:colOff>
      <xdr:row>58</xdr:row>
      <xdr:rowOff>104775</xdr:rowOff>
    </xdr:to>
    <xdr:sp macro="" textlink="">
      <xdr:nvSpPr>
        <xdr:cNvPr id="84759" name="Line 126">
          <a:extLst>
            <a:ext uri="{FF2B5EF4-FFF2-40B4-BE49-F238E27FC236}">
              <a16:creationId xmlns:a16="http://schemas.microsoft.com/office/drawing/2014/main" id="{00000000-0008-0000-1200-0000174B0100}"/>
            </a:ext>
          </a:extLst>
        </xdr:cNvPr>
        <xdr:cNvSpPr>
          <a:spLocks noChangeShapeType="1"/>
        </xdr:cNvSpPr>
      </xdr:nvSpPr>
      <xdr:spPr bwMode="auto">
        <a:xfrm flipH="1">
          <a:off x="14859000" y="72199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49</xdr:row>
      <xdr:rowOff>0</xdr:rowOff>
    </xdr:from>
    <xdr:to>
      <xdr:col>29</xdr:col>
      <xdr:colOff>895350</xdr:colOff>
      <xdr:row>50</xdr:row>
      <xdr:rowOff>142875</xdr:rowOff>
    </xdr:to>
    <xdr:sp macro="" textlink="">
      <xdr:nvSpPr>
        <xdr:cNvPr id="46432" name="Text Box 127">
          <a:extLst>
            <a:ext uri="{FF2B5EF4-FFF2-40B4-BE49-F238E27FC236}">
              <a16:creationId xmlns:a16="http://schemas.microsoft.com/office/drawing/2014/main" id="{00000000-0008-0000-1200-000060B50000}"/>
            </a:ext>
          </a:extLst>
        </xdr:cNvPr>
        <xdr:cNvSpPr txBox="1">
          <a:spLocks noChangeArrowheads="1"/>
        </xdr:cNvSpPr>
      </xdr:nvSpPr>
      <xdr:spPr bwMode="auto">
        <a:xfrm>
          <a:off x="14859000" y="6219825"/>
          <a:ext cx="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29</xdr:col>
      <xdr:colOff>47625</xdr:colOff>
      <xdr:row>53</xdr:row>
      <xdr:rowOff>28575</xdr:rowOff>
    </xdr:from>
    <xdr:to>
      <xdr:col>29</xdr:col>
      <xdr:colOff>895350</xdr:colOff>
      <xdr:row>59</xdr:row>
      <xdr:rowOff>28575</xdr:rowOff>
    </xdr:to>
    <xdr:sp macro="" textlink="">
      <xdr:nvSpPr>
        <xdr:cNvPr id="46433" name="Text Box 128">
          <a:extLst>
            <a:ext uri="{FF2B5EF4-FFF2-40B4-BE49-F238E27FC236}">
              <a16:creationId xmlns:a16="http://schemas.microsoft.com/office/drawing/2014/main" id="{00000000-0008-0000-1200-000061B50000}"/>
            </a:ext>
          </a:extLst>
        </xdr:cNvPr>
        <xdr:cNvSpPr txBox="1">
          <a:spLocks noChangeArrowheads="1"/>
        </xdr:cNvSpPr>
      </xdr:nvSpPr>
      <xdr:spPr bwMode="auto">
        <a:xfrm>
          <a:off x="14859000" y="6962775"/>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28</xdr:col>
      <xdr:colOff>28575</xdr:colOff>
      <xdr:row>68</xdr:row>
      <xdr:rowOff>85725</xdr:rowOff>
    </xdr:from>
    <xdr:to>
      <xdr:col>29</xdr:col>
      <xdr:colOff>47625</xdr:colOff>
      <xdr:row>69</xdr:row>
      <xdr:rowOff>66675</xdr:rowOff>
    </xdr:to>
    <xdr:sp macro="" textlink="">
      <xdr:nvSpPr>
        <xdr:cNvPr id="84762" name="Line 132">
          <a:extLst>
            <a:ext uri="{FF2B5EF4-FFF2-40B4-BE49-F238E27FC236}">
              <a16:creationId xmlns:a16="http://schemas.microsoft.com/office/drawing/2014/main" id="{00000000-0008-0000-1200-00001A4B0100}"/>
            </a:ext>
          </a:extLst>
        </xdr:cNvPr>
        <xdr:cNvSpPr>
          <a:spLocks noChangeShapeType="1"/>
        </xdr:cNvSpPr>
      </xdr:nvSpPr>
      <xdr:spPr bwMode="auto">
        <a:xfrm flipH="1">
          <a:off x="14859000" y="7886700"/>
          <a:ext cx="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61</xdr:row>
      <xdr:rowOff>123825</xdr:rowOff>
    </xdr:from>
    <xdr:to>
      <xdr:col>29</xdr:col>
      <xdr:colOff>895350</xdr:colOff>
      <xdr:row>69</xdr:row>
      <xdr:rowOff>104775</xdr:rowOff>
    </xdr:to>
    <xdr:sp macro="" textlink="">
      <xdr:nvSpPr>
        <xdr:cNvPr id="46435" name="Text Box 133">
          <a:extLst>
            <a:ext uri="{FF2B5EF4-FFF2-40B4-BE49-F238E27FC236}">
              <a16:creationId xmlns:a16="http://schemas.microsoft.com/office/drawing/2014/main" id="{00000000-0008-0000-1200-000063B50000}"/>
            </a:ext>
          </a:extLst>
        </xdr:cNvPr>
        <xdr:cNvSpPr txBox="1">
          <a:spLocks noChangeArrowheads="1"/>
        </xdr:cNvSpPr>
      </xdr:nvSpPr>
      <xdr:spPr bwMode="auto">
        <a:xfrm>
          <a:off x="14859000" y="77533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29</xdr:col>
      <xdr:colOff>47625</xdr:colOff>
      <xdr:row>59</xdr:row>
      <xdr:rowOff>104775</xdr:rowOff>
    </xdr:from>
    <xdr:to>
      <xdr:col>29</xdr:col>
      <xdr:colOff>895350</xdr:colOff>
      <xdr:row>61</xdr:row>
      <xdr:rowOff>66675</xdr:rowOff>
    </xdr:to>
    <xdr:sp macro="" textlink="">
      <xdr:nvSpPr>
        <xdr:cNvPr id="46436" name="Text Box 134">
          <a:extLst>
            <a:ext uri="{FF2B5EF4-FFF2-40B4-BE49-F238E27FC236}">
              <a16:creationId xmlns:a16="http://schemas.microsoft.com/office/drawing/2014/main" id="{00000000-0008-0000-1200-000064B50000}"/>
            </a:ext>
          </a:extLst>
        </xdr:cNvPr>
        <xdr:cNvSpPr txBox="1">
          <a:spLocks noChangeArrowheads="1"/>
        </xdr:cNvSpPr>
      </xdr:nvSpPr>
      <xdr:spPr bwMode="auto">
        <a:xfrm>
          <a:off x="14859000" y="7391400"/>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29</xdr:col>
      <xdr:colOff>47625</xdr:colOff>
      <xdr:row>69</xdr:row>
      <xdr:rowOff>152400</xdr:rowOff>
    </xdr:from>
    <xdr:to>
      <xdr:col>29</xdr:col>
      <xdr:colOff>895350</xdr:colOff>
      <xdr:row>82</xdr:row>
      <xdr:rowOff>0</xdr:rowOff>
    </xdr:to>
    <xdr:sp macro="" textlink="">
      <xdr:nvSpPr>
        <xdr:cNvPr id="46437" name="Text Box 135">
          <a:extLst>
            <a:ext uri="{FF2B5EF4-FFF2-40B4-BE49-F238E27FC236}">
              <a16:creationId xmlns:a16="http://schemas.microsoft.com/office/drawing/2014/main" id="{00000000-0008-0000-1200-000065B50000}"/>
            </a:ext>
          </a:extLst>
        </xdr:cNvPr>
        <xdr:cNvSpPr txBox="1">
          <a:spLocks noChangeArrowheads="1"/>
        </xdr:cNvSpPr>
      </xdr:nvSpPr>
      <xdr:spPr bwMode="auto">
        <a:xfrm>
          <a:off x="14859000" y="8124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28</xdr:col>
      <xdr:colOff>28575</xdr:colOff>
      <xdr:row>60</xdr:row>
      <xdr:rowOff>104775</xdr:rowOff>
    </xdr:from>
    <xdr:to>
      <xdr:col>29</xdr:col>
      <xdr:colOff>38100</xdr:colOff>
      <xdr:row>68</xdr:row>
      <xdr:rowOff>76200</xdr:rowOff>
    </xdr:to>
    <xdr:sp macro="" textlink="">
      <xdr:nvSpPr>
        <xdr:cNvPr id="84766" name="Line 136">
          <a:extLst>
            <a:ext uri="{FF2B5EF4-FFF2-40B4-BE49-F238E27FC236}">
              <a16:creationId xmlns:a16="http://schemas.microsoft.com/office/drawing/2014/main" id="{00000000-0008-0000-1200-00001E4B0100}"/>
            </a:ext>
          </a:extLst>
        </xdr:cNvPr>
        <xdr:cNvSpPr>
          <a:spLocks noChangeShapeType="1"/>
        </xdr:cNvSpPr>
      </xdr:nvSpPr>
      <xdr:spPr bwMode="auto">
        <a:xfrm flipH="1">
          <a:off x="14859000" y="7562850"/>
          <a:ext cx="0"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75</xdr:row>
      <xdr:rowOff>76200</xdr:rowOff>
    </xdr:from>
    <xdr:to>
      <xdr:col>29</xdr:col>
      <xdr:colOff>38100</xdr:colOff>
      <xdr:row>75</xdr:row>
      <xdr:rowOff>142875</xdr:rowOff>
    </xdr:to>
    <xdr:sp macro="" textlink="">
      <xdr:nvSpPr>
        <xdr:cNvPr id="84767" name="Line 137">
          <a:extLst>
            <a:ext uri="{FF2B5EF4-FFF2-40B4-BE49-F238E27FC236}">
              <a16:creationId xmlns:a16="http://schemas.microsoft.com/office/drawing/2014/main" id="{00000000-0008-0000-1200-00001F4B0100}"/>
            </a:ext>
          </a:extLst>
        </xdr:cNvPr>
        <xdr:cNvSpPr>
          <a:spLocks noChangeShapeType="1"/>
        </xdr:cNvSpPr>
      </xdr:nvSpPr>
      <xdr:spPr bwMode="auto">
        <a:xfrm flipH="1" flipV="1">
          <a:off x="14859000"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82</xdr:row>
      <xdr:rowOff>85725</xdr:rowOff>
    </xdr:from>
    <xdr:to>
      <xdr:col>29</xdr:col>
      <xdr:colOff>895350</xdr:colOff>
      <xdr:row>83</xdr:row>
      <xdr:rowOff>276225</xdr:rowOff>
    </xdr:to>
    <xdr:sp macro="" textlink="">
      <xdr:nvSpPr>
        <xdr:cNvPr id="46440" name="Text Box 138">
          <a:extLst>
            <a:ext uri="{FF2B5EF4-FFF2-40B4-BE49-F238E27FC236}">
              <a16:creationId xmlns:a16="http://schemas.microsoft.com/office/drawing/2014/main" id="{00000000-0008-0000-1200-000068B50000}"/>
            </a:ext>
          </a:extLst>
        </xdr:cNvPr>
        <xdr:cNvSpPr txBox="1">
          <a:spLocks noChangeArrowheads="1"/>
        </xdr:cNvSpPr>
      </xdr:nvSpPr>
      <xdr:spPr bwMode="auto">
        <a:xfrm>
          <a:off x="14859000" y="8572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28</xdr:col>
      <xdr:colOff>47625</xdr:colOff>
      <xdr:row>82</xdr:row>
      <xdr:rowOff>104775</xdr:rowOff>
    </xdr:from>
    <xdr:to>
      <xdr:col>29</xdr:col>
      <xdr:colOff>28575</xdr:colOff>
      <xdr:row>83</xdr:row>
      <xdr:rowOff>104775</xdr:rowOff>
    </xdr:to>
    <xdr:sp macro="" textlink="">
      <xdr:nvSpPr>
        <xdr:cNvPr id="84769" name="Line 139">
          <a:extLst>
            <a:ext uri="{FF2B5EF4-FFF2-40B4-BE49-F238E27FC236}">
              <a16:creationId xmlns:a16="http://schemas.microsoft.com/office/drawing/2014/main" id="{00000000-0008-0000-1200-0000214B0100}"/>
            </a:ext>
          </a:extLst>
        </xdr:cNvPr>
        <xdr:cNvSpPr>
          <a:spLocks noChangeShapeType="1"/>
        </xdr:cNvSpPr>
      </xdr:nvSpPr>
      <xdr:spPr bwMode="auto">
        <a:xfrm flipH="1" flipV="1">
          <a:off x="14859000"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371475</xdr:colOff>
      <xdr:row>101</xdr:row>
      <xdr:rowOff>95250</xdr:rowOff>
    </xdr:from>
    <xdr:to>
      <xdr:col>29</xdr:col>
      <xdr:colOff>533400</xdr:colOff>
      <xdr:row>103</xdr:row>
      <xdr:rowOff>114300</xdr:rowOff>
    </xdr:to>
    <xdr:sp macro="" textlink="">
      <xdr:nvSpPr>
        <xdr:cNvPr id="46442" name="Text Box 141">
          <a:extLst>
            <a:ext uri="{FF2B5EF4-FFF2-40B4-BE49-F238E27FC236}">
              <a16:creationId xmlns:a16="http://schemas.microsoft.com/office/drawing/2014/main" id="{00000000-0008-0000-1200-00006AB50000}"/>
            </a:ext>
          </a:extLst>
        </xdr:cNvPr>
        <xdr:cNvSpPr txBox="1">
          <a:spLocks noChangeArrowheads="1"/>
        </xdr:cNvSpPr>
      </xdr:nvSpPr>
      <xdr:spPr bwMode="auto">
        <a:xfrm>
          <a:off x="14859000" y="123063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28</xdr:col>
      <xdr:colOff>28575</xdr:colOff>
      <xdr:row>129</xdr:row>
      <xdr:rowOff>66675</xdr:rowOff>
    </xdr:from>
    <xdr:to>
      <xdr:col>29</xdr:col>
      <xdr:colOff>38100</xdr:colOff>
      <xdr:row>129</xdr:row>
      <xdr:rowOff>66675</xdr:rowOff>
    </xdr:to>
    <xdr:sp macro="" textlink="">
      <xdr:nvSpPr>
        <xdr:cNvPr id="84771" name="Line 142">
          <a:extLst>
            <a:ext uri="{FF2B5EF4-FFF2-40B4-BE49-F238E27FC236}">
              <a16:creationId xmlns:a16="http://schemas.microsoft.com/office/drawing/2014/main" id="{00000000-0008-0000-1200-0000234B0100}"/>
            </a:ext>
          </a:extLst>
        </xdr:cNvPr>
        <xdr:cNvSpPr>
          <a:spLocks noChangeShapeType="1"/>
        </xdr:cNvSpPr>
      </xdr:nvSpPr>
      <xdr:spPr bwMode="auto">
        <a:xfrm flipH="1">
          <a:off x="14859000" y="13820775"/>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123</xdr:row>
      <xdr:rowOff>76200</xdr:rowOff>
    </xdr:from>
    <xdr:to>
      <xdr:col>29</xdr:col>
      <xdr:colOff>895350</xdr:colOff>
      <xdr:row>130</xdr:row>
      <xdr:rowOff>95250</xdr:rowOff>
    </xdr:to>
    <xdr:sp macro="" textlink="">
      <xdr:nvSpPr>
        <xdr:cNvPr id="46444" name="Text Box 143">
          <a:extLst>
            <a:ext uri="{FF2B5EF4-FFF2-40B4-BE49-F238E27FC236}">
              <a16:creationId xmlns:a16="http://schemas.microsoft.com/office/drawing/2014/main" id="{00000000-0008-0000-1200-00006CB50000}"/>
            </a:ext>
          </a:extLst>
        </xdr:cNvPr>
        <xdr:cNvSpPr txBox="1">
          <a:spLocks noChangeArrowheads="1"/>
        </xdr:cNvSpPr>
      </xdr:nvSpPr>
      <xdr:spPr bwMode="auto">
        <a:xfrm>
          <a:off x="14859000" y="13658850"/>
          <a:ext cx="0"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29</xdr:col>
      <xdr:colOff>47625</xdr:colOff>
      <xdr:row>123</xdr:row>
      <xdr:rowOff>76200</xdr:rowOff>
    </xdr:from>
    <xdr:to>
      <xdr:col>29</xdr:col>
      <xdr:colOff>895350</xdr:colOff>
      <xdr:row>130</xdr:row>
      <xdr:rowOff>95250</xdr:rowOff>
    </xdr:to>
    <xdr:sp macro="" textlink="">
      <xdr:nvSpPr>
        <xdr:cNvPr id="46445" name="Text Box 144">
          <a:extLst>
            <a:ext uri="{FF2B5EF4-FFF2-40B4-BE49-F238E27FC236}">
              <a16:creationId xmlns:a16="http://schemas.microsoft.com/office/drawing/2014/main" id="{00000000-0008-0000-1200-00006DB50000}"/>
            </a:ext>
          </a:extLst>
        </xdr:cNvPr>
        <xdr:cNvSpPr txBox="1">
          <a:spLocks noChangeArrowheads="1"/>
        </xdr:cNvSpPr>
      </xdr:nvSpPr>
      <xdr:spPr bwMode="auto">
        <a:xfrm>
          <a:off x="14859000" y="136588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28</xdr:col>
      <xdr:colOff>28575</xdr:colOff>
      <xdr:row>143</xdr:row>
      <xdr:rowOff>104775</xdr:rowOff>
    </xdr:from>
    <xdr:to>
      <xdr:col>29</xdr:col>
      <xdr:colOff>38100</xdr:colOff>
      <xdr:row>143</xdr:row>
      <xdr:rowOff>104775</xdr:rowOff>
    </xdr:to>
    <xdr:sp macro="" textlink="">
      <xdr:nvSpPr>
        <xdr:cNvPr id="84774" name="Line 145">
          <a:extLst>
            <a:ext uri="{FF2B5EF4-FFF2-40B4-BE49-F238E27FC236}">
              <a16:creationId xmlns:a16="http://schemas.microsoft.com/office/drawing/2014/main" id="{00000000-0008-0000-1200-0000264B0100}"/>
            </a:ext>
          </a:extLst>
        </xdr:cNvPr>
        <xdr:cNvSpPr>
          <a:spLocks noChangeShapeType="1"/>
        </xdr:cNvSpPr>
      </xdr:nvSpPr>
      <xdr:spPr bwMode="auto">
        <a:xfrm flipH="1">
          <a:off x="14859000" y="15068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142</xdr:row>
      <xdr:rowOff>104775</xdr:rowOff>
    </xdr:from>
    <xdr:to>
      <xdr:col>29</xdr:col>
      <xdr:colOff>895350</xdr:colOff>
      <xdr:row>144</xdr:row>
      <xdr:rowOff>123825</xdr:rowOff>
    </xdr:to>
    <xdr:sp macro="" textlink="">
      <xdr:nvSpPr>
        <xdr:cNvPr id="46447" name="Text Box 146">
          <a:extLst>
            <a:ext uri="{FF2B5EF4-FFF2-40B4-BE49-F238E27FC236}">
              <a16:creationId xmlns:a16="http://schemas.microsoft.com/office/drawing/2014/main" id="{00000000-0008-0000-1200-00006FB50000}"/>
            </a:ext>
          </a:extLst>
        </xdr:cNvPr>
        <xdr:cNvSpPr txBox="1">
          <a:spLocks noChangeArrowheads="1"/>
        </xdr:cNvSpPr>
      </xdr:nvSpPr>
      <xdr:spPr bwMode="auto">
        <a:xfrm>
          <a:off x="14859000" y="14897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28</xdr:col>
      <xdr:colOff>28575</xdr:colOff>
      <xdr:row>176</xdr:row>
      <xdr:rowOff>66675</xdr:rowOff>
    </xdr:from>
    <xdr:to>
      <xdr:col>29</xdr:col>
      <xdr:colOff>66675</xdr:colOff>
      <xdr:row>177</xdr:row>
      <xdr:rowOff>104775</xdr:rowOff>
    </xdr:to>
    <xdr:sp macro="" textlink="">
      <xdr:nvSpPr>
        <xdr:cNvPr id="84776" name="Line 148">
          <a:extLst>
            <a:ext uri="{FF2B5EF4-FFF2-40B4-BE49-F238E27FC236}">
              <a16:creationId xmlns:a16="http://schemas.microsoft.com/office/drawing/2014/main" id="{00000000-0008-0000-1200-0000284B0100}"/>
            </a:ext>
          </a:extLst>
        </xdr:cNvPr>
        <xdr:cNvSpPr>
          <a:spLocks noChangeShapeType="1"/>
        </xdr:cNvSpPr>
      </xdr:nvSpPr>
      <xdr:spPr bwMode="auto">
        <a:xfrm flipH="1">
          <a:off x="14859000" y="1743075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175</xdr:row>
      <xdr:rowOff>38100</xdr:rowOff>
    </xdr:from>
    <xdr:to>
      <xdr:col>29</xdr:col>
      <xdr:colOff>895350</xdr:colOff>
      <xdr:row>177</xdr:row>
      <xdr:rowOff>57150</xdr:rowOff>
    </xdr:to>
    <xdr:sp macro="" textlink="">
      <xdr:nvSpPr>
        <xdr:cNvPr id="46449" name="Text Box 149">
          <a:extLst>
            <a:ext uri="{FF2B5EF4-FFF2-40B4-BE49-F238E27FC236}">
              <a16:creationId xmlns:a16="http://schemas.microsoft.com/office/drawing/2014/main" id="{00000000-0008-0000-1200-000071B50000}"/>
            </a:ext>
          </a:extLst>
        </xdr:cNvPr>
        <xdr:cNvSpPr txBox="1">
          <a:spLocks noChangeArrowheads="1"/>
        </xdr:cNvSpPr>
      </xdr:nvSpPr>
      <xdr:spPr bwMode="auto">
        <a:xfrm>
          <a:off x="14859000" y="172307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28</xdr:col>
      <xdr:colOff>304800</xdr:colOff>
      <xdr:row>157</xdr:row>
      <xdr:rowOff>95250</xdr:rowOff>
    </xdr:from>
    <xdr:to>
      <xdr:col>29</xdr:col>
      <xdr:colOff>466725</xdr:colOff>
      <xdr:row>159</xdr:row>
      <xdr:rowOff>114300</xdr:rowOff>
    </xdr:to>
    <xdr:sp macro="" textlink="">
      <xdr:nvSpPr>
        <xdr:cNvPr id="46450" name="Text Box 153">
          <a:extLst>
            <a:ext uri="{FF2B5EF4-FFF2-40B4-BE49-F238E27FC236}">
              <a16:creationId xmlns:a16="http://schemas.microsoft.com/office/drawing/2014/main" id="{00000000-0008-0000-1200-000072B50000}"/>
            </a:ext>
          </a:extLst>
        </xdr:cNvPr>
        <xdr:cNvSpPr txBox="1">
          <a:spLocks noChangeArrowheads="1"/>
        </xdr:cNvSpPr>
      </xdr:nvSpPr>
      <xdr:spPr bwMode="auto">
        <a:xfrm>
          <a:off x="14859000" y="164306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29</xdr:col>
      <xdr:colOff>47625</xdr:colOff>
      <xdr:row>177</xdr:row>
      <xdr:rowOff>161925</xdr:rowOff>
    </xdr:from>
    <xdr:to>
      <xdr:col>29</xdr:col>
      <xdr:colOff>895350</xdr:colOff>
      <xdr:row>185</xdr:row>
      <xdr:rowOff>9525</xdr:rowOff>
    </xdr:to>
    <xdr:sp macro="" textlink="">
      <xdr:nvSpPr>
        <xdr:cNvPr id="46451" name="Text Box 159">
          <a:extLst>
            <a:ext uri="{FF2B5EF4-FFF2-40B4-BE49-F238E27FC236}">
              <a16:creationId xmlns:a16="http://schemas.microsoft.com/office/drawing/2014/main" id="{00000000-0008-0000-1200-000073B50000}"/>
            </a:ext>
          </a:extLst>
        </xdr:cNvPr>
        <xdr:cNvSpPr txBox="1">
          <a:spLocks noChangeArrowheads="1"/>
        </xdr:cNvSpPr>
      </xdr:nvSpPr>
      <xdr:spPr bwMode="auto">
        <a:xfrm>
          <a:off x="14859000" y="176974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28</xdr:col>
      <xdr:colOff>295275</xdr:colOff>
      <xdr:row>185</xdr:row>
      <xdr:rowOff>76200</xdr:rowOff>
    </xdr:from>
    <xdr:to>
      <xdr:col>29</xdr:col>
      <xdr:colOff>457200</xdr:colOff>
      <xdr:row>193</xdr:row>
      <xdr:rowOff>95250</xdr:rowOff>
    </xdr:to>
    <xdr:sp macro="" textlink="">
      <xdr:nvSpPr>
        <xdr:cNvPr id="46452" name="Text Box 160">
          <a:extLst>
            <a:ext uri="{FF2B5EF4-FFF2-40B4-BE49-F238E27FC236}">
              <a16:creationId xmlns:a16="http://schemas.microsoft.com/office/drawing/2014/main" id="{00000000-0008-0000-1200-000074B50000}"/>
            </a:ext>
          </a:extLst>
        </xdr:cNvPr>
        <xdr:cNvSpPr txBox="1">
          <a:spLocks noChangeArrowheads="1"/>
        </xdr:cNvSpPr>
      </xdr:nvSpPr>
      <xdr:spPr bwMode="auto">
        <a:xfrm>
          <a:off x="14859000" y="181260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28</xdr:col>
      <xdr:colOff>66675</xdr:colOff>
      <xdr:row>178</xdr:row>
      <xdr:rowOff>76200</xdr:rowOff>
    </xdr:from>
    <xdr:to>
      <xdr:col>29</xdr:col>
      <xdr:colOff>38100</xdr:colOff>
      <xdr:row>184</xdr:row>
      <xdr:rowOff>9525</xdr:rowOff>
    </xdr:to>
    <xdr:sp macro="" textlink="">
      <xdr:nvSpPr>
        <xdr:cNvPr id="84781" name="Line 161">
          <a:extLst>
            <a:ext uri="{FF2B5EF4-FFF2-40B4-BE49-F238E27FC236}">
              <a16:creationId xmlns:a16="http://schemas.microsoft.com/office/drawing/2014/main" id="{00000000-0008-0000-1200-00002D4B0100}"/>
            </a:ext>
          </a:extLst>
        </xdr:cNvPr>
        <xdr:cNvSpPr>
          <a:spLocks noChangeShapeType="1"/>
        </xdr:cNvSpPr>
      </xdr:nvSpPr>
      <xdr:spPr bwMode="auto">
        <a:xfrm flipH="1" flipV="1">
          <a:off x="14859000" y="17783175"/>
          <a:ext cx="0" cy="1047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194</xdr:row>
      <xdr:rowOff>123825</xdr:rowOff>
    </xdr:from>
    <xdr:to>
      <xdr:col>29</xdr:col>
      <xdr:colOff>895350</xdr:colOff>
      <xdr:row>201</xdr:row>
      <xdr:rowOff>142875</xdr:rowOff>
    </xdr:to>
    <xdr:sp macro="" textlink="">
      <xdr:nvSpPr>
        <xdr:cNvPr id="46454" name="Text Box 163">
          <a:extLst>
            <a:ext uri="{FF2B5EF4-FFF2-40B4-BE49-F238E27FC236}">
              <a16:creationId xmlns:a16="http://schemas.microsoft.com/office/drawing/2014/main" id="{00000000-0008-0000-1200-000076B50000}"/>
            </a:ext>
          </a:extLst>
        </xdr:cNvPr>
        <xdr:cNvSpPr txBox="1">
          <a:spLocks noChangeArrowheads="1"/>
        </xdr:cNvSpPr>
      </xdr:nvSpPr>
      <xdr:spPr bwMode="auto">
        <a:xfrm>
          <a:off x="14859000" y="186880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28</xdr:col>
      <xdr:colOff>47625</xdr:colOff>
      <xdr:row>194</xdr:row>
      <xdr:rowOff>85725</xdr:rowOff>
    </xdr:from>
    <xdr:to>
      <xdr:col>29</xdr:col>
      <xdr:colOff>47625</xdr:colOff>
      <xdr:row>195</xdr:row>
      <xdr:rowOff>123825</xdr:rowOff>
    </xdr:to>
    <xdr:sp macro="" textlink="">
      <xdr:nvSpPr>
        <xdr:cNvPr id="84783" name="Line 164">
          <a:extLst>
            <a:ext uri="{FF2B5EF4-FFF2-40B4-BE49-F238E27FC236}">
              <a16:creationId xmlns:a16="http://schemas.microsoft.com/office/drawing/2014/main" id="{00000000-0008-0000-1200-00002F4B0100}"/>
            </a:ext>
          </a:extLst>
        </xdr:cNvPr>
        <xdr:cNvSpPr>
          <a:spLocks noChangeShapeType="1"/>
        </xdr:cNvSpPr>
      </xdr:nvSpPr>
      <xdr:spPr bwMode="auto">
        <a:xfrm flipH="1" flipV="1">
          <a:off x="14859000" y="1864995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295275</xdr:colOff>
      <xdr:row>215</xdr:row>
      <xdr:rowOff>66675</xdr:rowOff>
    </xdr:from>
    <xdr:to>
      <xdr:col>29</xdr:col>
      <xdr:colOff>457200</xdr:colOff>
      <xdr:row>217</xdr:row>
      <xdr:rowOff>85725</xdr:rowOff>
    </xdr:to>
    <xdr:sp macro="" textlink="">
      <xdr:nvSpPr>
        <xdr:cNvPr id="46456" name="Text Box 166">
          <a:extLst>
            <a:ext uri="{FF2B5EF4-FFF2-40B4-BE49-F238E27FC236}">
              <a16:creationId xmlns:a16="http://schemas.microsoft.com/office/drawing/2014/main" id="{00000000-0008-0000-1200-000078B50000}"/>
            </a:ext>
          </a:extLst>
        </xdr:cNvPr>
        <xdr:cNvSpPr txBox="1">
          <a:spLocks noChangeArrowheads="1"/>
        </xdr:cNvSpPr>
      </xdr:nvSpPr>
      <xdr:spPr bwMode="auto">
        <a:xfrm>
          <a:off x="14859000" y="205168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28</xdr:col>
      <xdr:colOff>38100</xdr:colOff>
      <xdr:row>232</xdr:row>
      <xdr:rowOff>114300</xdr:rowOff>
    </xdr:from>
    <xdr:to>
      <xdr:col>29</xdr:col>
      <xdr:colOff>19050</xdr:colOff>
      <xdr:row>242</xdr:row>
      <xdr:rowOff>104775</xdr:rowOff>
    </xdr:to>
    <xdr:sp macro="" textlink="">
      <xdr:nvSpPr>
        <xdr:cNvPr id="84785" name="Line 167">
          <a:extLst>
            <a:ext uri="{FF2B5EF4-FFF2-40B4-BE49-F238E27FC236}">
              <a16:creationId xmlns:a16="http://schemas.microsoft.com/office/drawing/2014/main" id="{00000000-0008-0000-1200-0000314B0100}"/>
            </a:ext>
          </a:extLst>
        </xdr:cNvPr>
        <xdr:cNvSpPr>
          <a:spLocks noChangeShapeType="1"/>
        </xdr:cNvSpPr>
      </xdr:nvSpPr>
      <xdr:spPr bwMode="auto">
        <a:xfrm flipH="1">
          <a:off x="14859000" y="22621875"/>
          <a:ext cx="0" cy="3333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231</xdr:row>
      <xdr:rowOff>104775</xdr:rowOff>
    </xdr:from>
    <xdr:to>
      <xdr:col>29</xdr:col>
      <xdr:colOff>895350</xdr:colOff>
      <xdr:row>237</xdr:row>
      <xdr:rowOff>123825</xdr:rowOff>
    </xdr:to>
    <xdr:sp macro="" textlink="">
      <xdr:nvSpPr>
        <xdr:cNvPr id="46458" name="Text Box 168">
          <a:extLst>
            <a:ext uri="{FF2B5EF4-FFF2-40B4-BE49-F238E27FC236}">
              <a16:creationId xmlns:a16="http://schemas.microsoft.com/office/drawing/2014/main" id="{00000000-0008-0000-1200-00007AB50000}"/>
            </a:ext>
          </a:extLst>
        </xdr:cNvPr>
        <xdr:cNvSpPr txBox="1">
          <a:spLocks noChangeArrowheads="1"/>
        </xdr:cNvSpPr>
      </xdr:nvSpPr>
      <xdr:spPr bwMode="auto">
        <a:xfrm>
          <a:off x="14859000" y="22440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29</xdr:col>
      <xdr:colOff>47625</xdr:colOff>
      <xdr:row>249</xdr:row>
      <xdr:rowOff>9525</xdr:rowOff>
    </xdr:from>
    <xdr:to>
      <xdr:col>29</xdr:col>
      <xdr:colOff>895350</xdr:colOff>
      <xdr:row>250</xdr:row>
      <xdr:rowOff>9525</xdr:rowOff>
    </xdr:to>
    <xdr:sp macro="" textlink="">
      <xdr:nvSpPr>
        <xdr:cNvPr id="46461" name="Text Box 171">
          <a:extLst>
            <a:ext uri="{FF2B5EF4-FFF2-40B4-BE49-F238E27FC236}">
              <a16:creationId xmlns:a16="http://schemas.microsoft.com/office/drawing/2014/main" id="{00000000-0008-0000-1200-00007DB50000}"/>
            </a:ext>
          </a:extLst>
        </xdr:cNvPr>
        <xdr:cNvSpPr txBox="1">
          <a:spLocks noChangeArrowheads="1"/>
        </xdr:cNvSpPr>
      </xdr:nvSpPr>
      <xdr:spPr bwMode="auto">
        <a:xfrm>
          <a:off x="14859000" y="243173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28</xdr:col>
      <xdr:colOff>28575</xdr:colOff>
      <xdr:row>249</xdr:row>
      <xdr:rowOff>190500</xdr:rowOff>
    </xdr:from>
    <xdr:to>
      <xdr:col>29</xdr:col>
      <xdr:colOff>57150</xdr:colOff>
      <xdr:row>249</xdr:row>
      <xdr:rowOff>200025</xdr:rowOff>
    </xdr:to>
    <xdr:sp macro="" textlink="">
      <xdr:nvSpPr>
        <xdr:cNvPr id="84788" name="Line 172">
          <a:extLst>
            <a:ext uri="{FF2B5EF4-FFF2-40B4-BE49-F238E27FC236}">
              <a16:creationId xmlns:a16="http://schemas.microsoft.com/office/drawing/2014/main" id="{00000000-0008-0000-1200-0000344B0100}"/>
            </a:ext>
          </a:extLst>
        </xdr:cNvPr>
        <xdr:cNvSpPr>
          <a:spLocks noChangeShapeType="1"/>
        </xdr:cNvSpPr>
      </xdr:nvSpPr>
      <xdr:spPr bwMode="auto">
        <a:xfrm flipH="1">
          <a:off x="14859000" y="24498300"/>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xdr:colOff>
      <xdr:row>253</xdr:row>
      <xdr:rowOff>104775</xdr:rowOff>
    </xdr:from>
    <xdr:to>
      <xdr:col>29</xdr:col>
      <xdr:colOff>933450</xdr:colOff>
      <xdr:row>255</xdr:row>
      <xdr:rowOff>104775</xdr:rowOff>
    </xdr:to>
    <xdr:sp macro="" textlink="">
      <xdr:nvSpPr>
        <xdr:cNvPr id="46463" name="Text Box 173">
          <a:extLst>
            <a:ext uri="{FF2B5EF4-FFF2-40B4-BE49-F238E27FC236}">
              <a16:creationId xmlns:a16="http://schemas.microsoft.com/office/drawing/2014/main" id="{00000000-0008-0000-1200-00007FB50000}"/>
            </a:ext>
          </a:extLst>
        </xdr:cNvPr>
        <xdr:cNvSpPr txBox="1">
          <a:spLocks noChangeArrowheads="1"/>
        </xdr:cNvSpPr>
      </xdr:nvSpPr>
      <xdr:spPr bwMode="auto">
        <a:xfrm>
          <a:off x="14859000" y="24955500"/>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28</xdr:col>
      <xdr:colOff>47625</xdr:colOff>
      <xdr:row>250</xdr:row>
      <xdr:rowOff>85725</xdr:rowOff>
    </xdr:from>
    <xdr:to>
      <xdr:col>29</xdr:col>
      <xdr:colOff>104775</xdr:colOff>
      <xdr:row>255</xdr:row>
      <xdr:rowOff>0</xdr:rowOff>
    </xdr:to>
    <xdr:sp macro="" textlink="">
      <xdr:nvSpPr>
        <xdr:cNvPr id="84790" name="Line 174">
          <a:extLst>
            <a:ext uri="{FF2B5EF4-FFF2-40B4-BE49-F238E27FC236}">
              <a16:creationId xmlns:a16="http://schemas.microsoft.com/office/drawing/2014/main" id="{00000000-0008-0000-1200-0000364B0100}"/>
            </a:ext>
          </a:extLst>
        </xdr:cNvPr>
        <xdr:cNvSpPr>
          <a:spLocks noChangeShapeType="1"/>
        </xdr:cNvSpPr>
      </xdr:nvSpPr>
      <xdr:spPr bwMode="auto">
        <a:xfrm flipH="1" flipV="1">
          <a:off x="14859000" y="24755475"/>
          <a:ext cx="0" cy="447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123825</xdr:colOff>
      <xdr:row>157</xdr:row>
      <xdr:rowOff>28575</xdr:rowOff>
    </xdr:from>
    <xdr:to>
      <xdr:col>28</xdr:col>
      <xdr:colOff>219075</xdr:colOff>
      <xdr:row>166</xdr:row>
      <xdr:rowOff>152400</xdr:rowOff>
    </xdr:to>
    <xdr:sp macro="" textlink="">
      <xdr:nvSpPr>
        <xdr:cNvPr id="84791" name="AutoShape 385">
          <a:extLst>
            <a:ext uri="{FF2B5EF4-FFF2-40B4-BE49-F238E27FC236}">
              <a16:creationId xmlns:a16="http://schemas.microsoft.com/office/drawing/2014/main" id="{00000000-0008-0000-1200-0000374B0100}"/>
            </a:ext>
          </a:extLst>
        </xdr:cNvPr>
        <xdr:cNvSpPr>
          <a:spLocks/>
        </xdr:cNvSpPr>
      </xdr:nvSpPr>
      <xdr:spPr bwMode="auto">
        <a:xfrm>
          <a:off x="14859000" y="16363950"/>
          <a:ext cx="0" cy="638175"/>
        </a:xfrm>
        <a:prstGeom prst="rightBrace">
          <a:avLst>
            <a:gd name="adj1" fmla="val -2147483648"/>
            <a:gd name="adj2" fmla="val 3529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142875</xdr:colOff>
      <xdr:row>101</xdr:row>
      <xdr:rowOff>9525</xdr:rowOff>
    </xdr:from>
    <xdr:to>
      <xdr:col>28</xdr:col>
      <xdr:colOff>219075</xdr:colOff>
      <xdr:row>109</xdr:row>
      <xdr:rowOff>9525</xdr:rowOff>
    </xdr:to>
    <xdr:sp macro="" textlink="">
      <xdr:nvSpPr>
        <xdr:cNvPr id="84792" name="AutoShape 386">
          <a:extLst>
            <a:ext uri="{FF2B5EF4-FFF2-40B4-BE49-F238E27FC236}">
              <a16:creationId xmlns:a16="http://schemas.microsoft.com/office/drawing/2014/main" id="{00000000-0008-0000-1200-0000384B0100}"/>
            </a:ext>
          </a:extLst>
        </xdr:cNvPr>
        <xdr:cNvSpPr>
          <a:spLocks/>
        </xdr:cNvSpPr>
      </xdr:nvSpPr>
      <xdr:spPr bwMode="auto">
        <a:xfrm>
          <a:off x="14859000" y="12220575"/>
          <a:ext cx="0" cy="51435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104775</xdr:colOff>
      <xdr:row>184</xdr:row>
      <xdr:rowOff>28575</xdr:rowOff>
    </xdr:from>
    <xdr:to>
      <xdr:col>28</xdr:col>
      <xdr:colOff>180975</xdr:colOff>
      <xdr:row>193</xdr:row>
      <xdr:rowOff>28575</xdr:rowOff>
    </xdr:to>
    <xdr:sp macro="" textlink="">
      <xdr:nvSpPr>
        <xdr:cNvPr id="84793" name="AutoShape 387">
          <a:extLst>
            <a:ext uri="{FF2B5EF4-FFF2-40B4-BE49-F238E27FC236}">
              <a16:creationId xmlns:a16="http://schemas.microsoft.com/office/drawing/2014/main" id="{00000000-0008-0000-1200-0000394B0100}"/>
            </a:ext>
          </a:extLst>
        </xdr:cNvPr>
        <xdr:cNvSpPr>
          <a:spLocks/>
        </xdr:cNvSpPr>
      </xdr:nvSpPr>
      <xdr:spPr bwMode="auto">
        <a:xfrm>
          <a:off x="14859000" y="17907000"/>
          <a:ext cx="0" cy="514350"/>
        </a:xfrm>
        <a:prstGeom prst="rightBrace">
          <a:avLst>
            <a:gd name="adj1" fmla="val -2147483648"/>
            <a:gd name="adj2" fmla="val 80954"/>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142875</xdr:colOff>
      <xdr:row>213</xdr:row>
      <xdr:rowOff>38100</xdr:rowOff>
    </xdr:from>
    <xdr:to>
      <xdr:col>28</xdr:col>
      <xdr:colOff>219075</xdr:colOff>
      <xdr:row>225</xdr:row>
      <xdr:rowOff>0</xdr:rowOff>
    </xdr:to>
    <xdr:sp macro="" textlink="">
      <xdr:nvSpPr>
        <xdr:cNvPr id="84794" name="AutoShape 388">
          <a:extLst>
            <a:ext uri="{FF2B5EF4-FFF2-40B4-BE49-F238E27FC236}">
              <a16:creationId xmlns:a16="http://schemas.microsoft.com/office/drawing/2014/main" id="{00000000-0008-0000-1200-00003A4B0100}"/>
            </a:ext>
          </a:extLst>
        </xdr:cNvPr>
        <xdr:cNvSpPr>
          <a:spLocks/>
        </xdr:cNvSpPr>
      </xdr:nvSpPr>
      <xdr:spPr bwMode="auto">
        <a:xfrm>
          <a:off x="14859000" y="20145375"/>
          <a:ext cx="0" cy="116205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28575</xdr:colOff>
      <xdr:row>225</xdr:row>
      <xdr:rowOff>66675</xdr:rowOff>
    </xdr:from>
    <xdr:to>
      <xdr:col>27</xdr:col>
      <xdr:colOff>876300</xdr:colOff>
      <xdr:row>227</xdr:row>
      <xdr:rowOff>85725</xdr:rowOff>
    </xdr:to>
    <xdr:sp macro="" textlink="">
      <xdr:nvSpPr>
        <xdr:cNvPr id="46469" name="Text Box 168">
          <a:extLst>
            <a:ext uri="{FF2B5EF4-FFF2-40B4-BE49-F238E27FC236}">
              <a16:creationId xmlns:a16="http://schemas.microsoft.com/office/drawing/2014/main" id="{00000000-0008-0000-1200-000085B50000}"/>
            </a:ext>
          </a:extLst>
        </xdr:cNvPr>
        <xdr:cNvSpPr txBox="1">
          <a:spLocks noChangeArrowheads="1"/>
        </xdr:cNvSpPr>
      </xdr:nvSpPr>
      <xdr:spPr bwMode="auto">
        <a:xfrm>
          <a:off x="13877925" y="21374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27</xdr:col>
      <xdr:colOff>28575</xdr:colOff>
      <xdr:row>228</xdr:row>
      <xdr:rowOff>66675</xdr:rowOff>
    </xdr:from>
    <xdr:to>
      <xdr:col>27</xdr:col>
      <xdr:colOff>876300</xdr:colOff>
      <xdr:row>231</xdr:row>
      <xdr:rowOff>29775</xdr:rowOff>
    </xdr:to>
    <xdr:sp macro="" textlink="">
      <xdr:nvSpPr>
        <xdr:cNvPr id="46470" name="Text Box 168">
          <a:extLst>
            <a:ext uri="{FF2B5EF4-FFF2-40B4-BE49-F238E27FC236}">
              <a16:creationId xmlns:a16="http://schemas.microsoft.com/office/drawing/2014/main" id="{00000000-0008-0000-1200-000086B50000}"/>
            </a:ext>
          </a:extLst>
        </xdr:cNvPr>
        <xdr:cNvSpPr txBox="1">
          <a:spLocks noChangeArrowheads="1"/>
        </xdr:cNvSpPr>
      </xdr:nvSpPr>
      <xdr:spPr bwMode="auto">
        <a:xfrm>
          <a:off x="13877925" y="22745700"/>
          <a:ext cx="847725" cy="306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27</xdr:col>
      <xdr:colOff>66675</xdr:colOff>
      <xdr:row>260</xdr:row>
      <xdr:rowOff>0</xdr:rowOff>
    </xdr:from>
    <xdr:to>
      <xdr:col>27</xdr:col>
      <xdr:colOff>914400</xdr:colOff>
      <xdr:row>262</xdr:row>
      <xdr:rowOff>19050</xdr:rowOff>
    </xdr:to>
    <xdr:sp macro="" textlink="">
      <xdr:nvSpPr>
        <xdr:cNvPr id="46471" name="Text Box 173">
          <a:extLst>
            <a:ext uri="{FF2B5EF4-FFF2-40B4-BE49-F238E27FC236}">
              <a16:creationId xmlns:a16="http://schemas.microsoft.com/office/drawing/2014/main" id="{00000000-0008-0000-1200-000087B50000}"/>
            </a:ext>
          </a:extLst>
        </xdr:cNvPr>
        <xdr:cNvSpPr txBox="1">
          <a:spLocks noChangeArrowheads="1"/>
        </xdr:cNvSpPr>
      </xdr:nvSpPr>
      <xdr:spPr bwMode="auto">
        <a:xfrm>
          <a:off x="13916025" y="258889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29</xdr:col>
      <xdr:colOff>47625</xdr:colOff>
      <xdr:row>218</xdr:row>
      <xdr:rowOff>114300</xdr:rowOff>
    </xdr:from>
    <xdr:to>
      <xdr:col>29</xdr:col>
      <xdr:colOff>895350</xdr:colOff>
      <xdr:row>225</xdr:row>
      <xdr:rowOff>133350</xdr:rowOff>
    </xdr:to>
    <xdr:sp macro="" textlink="">
      <xdr:nvSpPr>
        <xdr:cNvPr id="46472" name="Text Box 168">
          <a:extLst>
            <a:ext uri="{FF2B5EF4-FFF2-40B4-BE49-F238E27FC236}">
              <a16:creationId xmlns:a16="http://schemas.microsoft.com/office/drawing/2014/main" id="{00000000-0008-0000-1200-000088B50000}"/>
            </a:ext>
          </a:extLst>
        </xdr:cNvPr>
        <xdr:cNvSpPr txBox="1">
          <a:spLocks noChangeArrowheads="1"/>
        </xdr:cNvSpPr>
      </xdr:nvSpPr>
      <xdr:spPr bwMode="auto">
        <a:xfrm>
          <a:off x="14859000" y="21078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29</xdr:col>
      <xdr:colOff>47625</xdr:colOff>
      <xdr:row>227</xdr:row>
      <xdr:rowOff>28575</xdr:rowOff>
    </xdr:from>
    <xdr:to>
      <xdr:col>29</xdr:col>
      <xdr:colOff>895350</xdr:colOff>
      <xdr:row>229</xdr:row>
      <xdr:rowOff>47625</xdr:rowOff>
    </xdr:to>
    <xdr:sp macro="" textlink="">
      <xdr:nvSpPr>
        <xdr:cNvPr id="46473" name="Text Box 168">
          <a:extLst>
            <a:ext uri="{FF2B5EF4-FFF2-40B4-BE49-F238E27FC236}">
              <a16:creationId xmlns:a16="http://schemas.microsoft.com/office/drawing/2014/main" id="{00000000-0008-0000-1200-000089B50000}"/>
            </a:ext>
          </a:extLst>
        </xdr:cNvPr>
        <xdr:cNvSpPr txBox="1">
          <a:spLocks noChangeArrowheads="1"/>
        </xdr:cNvSpPr>
      </xdr:nvSpPr>
      <xdr:spPr bwMode="auto">
        <a:xfrm>
          <a:off x="14859000" y="21678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29</xdr:col>
      <xdr:colOff>85725</xdr:colOff>
      <xdr:row>260</xdr:row>
      <xdr:rowOff>76200</xdr:rowOff>
    </xdr:from>
    <xdr:to>
      <xdr:col>29</xdr:col>
      <xdr:colOff>933450</xdr:colOff>
      <xdr:row>262</xdr:row>
      <xdr:rowOff>95250</xdr:rowOff>
    </xdr:to>
    <xdr:sp macro="" textlink="">
      <xdr:nvSpPr>
        <xdr:cNvPr id="46474" name="Text Box 173">
          <a:extLst>
            <a:ext uri="{FF2B5EF4-FFF2-40B4-BE49-F238E27FC236}">
              <a16:creationId xmlns:a16="http://schemas.microsoft.com/office/drawing/2014/main" id="{00000000-0008-0000-1200-00008AB50000}"/>
            </a:ext>
          </a:extLst>
        </xdr:cNvPr>
        <xdr:cNvSpPr txBox="1">
          <a:spLocks noChangeArrowheads="1"/>
        </xdr:cNvSpPr>
      </xdr:nvSpPr>
      <xdr:spPr bwMode="auto">
        <a:xfrm>
          <a:off x="14859000" y="259651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28</xdr:col>
      <xdr:colOff>28575</xdr:colOff>
      <xdr:row>269</xdr:row>
      <xdr:rowOff>9525</xdr:rowOff>
    </xdr:from>
    <xdr:to>
      <xdr:col>29</xdr:col>
      <xdr:colOff>47625</xdr:colOff>
      <xdr:row>269</xdr:row>
      <xdr:rowOff>57150</xdr:rowOff>
    </xdr:to>
    <xdr:sp macro="" textlink="">
      <xdr:nvSpPr>
        <xdr:cNvPr id="84801" name="Line 174">
          <a:extLst>
            <a:ext uri="{FF2B5EF4-FFF2-40B4-BE49-F238E27FC236}">
              <a16:creationId xmlns:a16="http://schemas.microsoft.com/office/drawing/2014/main" id="{00000000-0008-0000-1200-0000414B0100}"/>
            </a:ext>
          </a:extLst>
        </xdr:cNvPr>
        <xdr:cNvSpPr>
          <a:spLocks noChangeShapeType="1"/>
        </xdr:cNvSpPr>
      </xdr:nvSpPr>
      <xdr:spPr bwMode="auto">
        <a:xfrm flipH="1">
          <a:off x="14859000" y="27612975"/>
          <a:ext cx="0" cy="476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261</xdr:row>
      <xdr:rowOff>0</xdr:rowOff>
    </xdr:from>
    <xdr:to>
      <xdr:col>29</xdr:col>
      <xdr:colOff>85725</xdr:colOff>
      <xdr:row>261</xdr:row>
      <xdr:rowOff>104775</xdr:rowOff>
    </xdr:to>
    <xdr:sp macro="" textlink="">
      <xdr:nvSpPr>
        <xdr:cNvPr id="84802" name="Line 174">
          <a:extLst>
            <a:ext uri="{FF2B5EF4-FFF2-40B4-BE49-F238E27FC236}">
              <a16:creationId xmlns:a16="http://schemas.microsoft.com/office/drawing/2014/main" id="{00000000-0008-0000-1200-0000424B0100}"/>
            </a:ext>
          </a:extLst>
        </xdr:cNvPr>
        <xdr:cNvSpPr>
          <a:spLocks noChangeShapeType="1"/>
        </xdr:cNvSpPr>
      </xdr:nvSpPr>
      <xdr:spPr bwMode="auto">
        <a:xfrm flipH="1" flipV="1">
          <a:off x="14859000" y="26231850"/>
          <a:ext cx="0" cy="1047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228</xdr:row>
      <xdr:rowOff>9525</xdr:rowOff>
    </xdr:from>
    <xdr:to>
      <xdr:col>29</xdr:col>
      <xdr:colOff>66675</xdr:colOff>
      <xdr:row>229</xdr:row>
      <xdr:rowOff>66675</xdr:rowOff>
    </xdr:to>
    <xdr:sp macro="" textlink="">
      <xdr:nvSpPr>
        <xdr:cNvPr id="84803" name="Line 174">
          <a:extLst>
            <a:ext uri="{FF2B5EF4-FFF2-40B4-BE49-F238E27FC236}">
              <a16:creationId xmlns:a16="http://schemas.microsoft.com/office/drawing/2014/main" id="{00000000-0008-0000-1200-0000434B0100}"/>
            </a:ext>
          </a:extLst>
        </xdr:cNvPr>
        <xdr:cNvSpPr>
          <a:spLocks noChangeShapeType="1"/>
        </xdr:cNvSpPr>
      </xdr:nvSpPr>
      <xdr:spPr bwMode="auto">
        <a:xfrm flipH="1">
          <a:off x="14859000" y="2183130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219</xdr:row>
      <xdr:rowOff>123825</xdr:rowOff>
    </xdr:from>
    <xdr:to>
      <xdr:col>29</xdr:col>
      <xdr:colOff>38100</xdr:colOff>
      <xdr:row>226</xdr:row>
      <xdr:rowOff>0</xdr:rowOff>
    </xdr:to>
    <xdr:sp macro="" textlink="">
      <xdr:nvSpPr>
        <xdr:cNvPr id="84804" name="Line 174">
          <a:extLst>
            <a:ext uri="{FF2B5EF4-FFF2-40B4-BE49-F238E27FC236}">
              <a16:creationId xmlns:a16="http://schemas.microsoft.com/office/drawing/2014/main" id="{00000000-0008-0000-1200-0000444B0100}"/>
            </a:ext>
          </a:extLst>
        </xdr:cNvPr>
        <xdr:cNvSpPr>
          <a:spLocks noChangeShapeType="1"/>
        </xdr:cNvSpPr>
      </xdr:nvSpPr>
      <xdr:spPr bwMode="auto">
        <a:xfrm flipH="1">
          <a:off x="14859000" y="21259800"/>
          <a:ext cx="0" cy="2190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47625</xdr:colOff>
      <xdr:row>9</xdr:row>
      <xdr:rowOff>123825</xdr:rowOff>
    </xdr:from>
    <xdr:to>
      <xdr:col>31</xdr:col>
      <xdr:colOff>704850</xdr:colOff>
      <xdr:row>14</xdr:row>
      <xdr:rowOff>114300</xdr:rowOff>
    </xdr:to>
    <xdr:sp macro="" textlink="">
      <xdr:nvSpPr>
        <xdr:cNvPr id="46480" name="Text Box 8">
          <a:extLst>
            <a:ext uri="{FF2B5EF4-FFF2-40B4-BE49-F238E27FC236}">
              <a16:creationId xmlns:a16="http://schemas.microsoft.com/office/drawing/2014/main" id="{00000000-0008-0000-1200-000090B50000}"/>
            </a:ext>
          </a:extLst>
        </xdr:cNvPr>
        <xdr:cNvSpPr txBox="1">
          <a:spLocks noChangeArrowheads="1"/>
        </xdr:cNvSpPr>
      </xdr:nvSpPr>
      <xdr:spPr bwMode="auto">
        <a:xfrm>
          <a:off x="14859000" y="1543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31</xdr:col>
      <xdr:colOff>47625</xdr:colOff>
      <xdr:row>7</xdr:row>
      <xdr:rowOff>0</xdr:rowOff>
    </xdr:from>
    <xdr:to>
      <xdr:col>31</xdr:col>
      <xdr:colOff>704850</xdr:colOff>
      <xdr:row>8</xdr:row>
      <xdr:rowOff>133350</xdr:rowOff>
    </xdr:to>
    <xdr:sp macro="" textlink="">
      <xdr:nvSpPr>
        <xdr:cNvPr id="46481" name="Text Box 9">
          <a:extLst>
            <a:ext uri="{FF2B5EF4-FFF2-40B4-BE49-F238E27FC236}">
              <a16:creationId xmlns:a16="http://schemas.microsoft.com/office/drawing/2014/main" id="{00000000-0008-0000-1200-000091B50000}"/>
            </a:ext>
          </a:extLst>
        </xdr:cNvPr>
        <xdr:cNvSpPr txBox="1">
          <a:spLocks noChangeArrowheads="1"/>
        </xdr:cNvSpPr>
      </xdr:nvSpPr>
      <xdr:spPr bwMode="auto">
        <a:xfrm>
          <a:off x="14859000" y="10763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31</xdr:col>
      <xdr:colOff>47625</xdr:colOff>
      <xdr:row>15</xdr:row>
      <xdr:rowOff>104775</xdr:rowOff>
    </xdr:from>
    <xdr:to>
      <xdr:col>31</xdr:col>
      <xdr:colOff>704850</xdr:colOff>
      <xdr:row>17</xdr:row>
      <xdr:rowOff>95250</xdr:rowOff>
    </xdr:to>
    <xdr:sp macro="" textlink="">
      <xdr:nvSpPr>
        <xdr:cNvPr id="46482" name="Text Box 10">
          <a:extLst>
            <a:ext uri="{FF2B5EF4-FFF2-40B4-BE49-F238E27FC236}">
              <a16:creationId xmlns:a16="http://schemas.microsoft.com/office/drawing/2014/main" id="{00000000-0008-0000-1200-000092B50000}"/>
            </a:ext>
          </a:extLst>
        </xdr:cNvPr>
        <xdr:cNvSpPr txBox="1">
          <a:spLocks noChangeArrowheads="1"/>
        </xdr:cNvSpPr>
      </xdr:nvSpPr>
      <xdr:spPr bwMode="auto">
        <a:xfrm>
          <a:off x="14859000" y="2038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30</xdr:col>
      <xdr:colOff>38100</xdr:colOff>
      <xdr:row>7</xdr:row>
      <xdr:rowOff>133350</xdr:rowOff>
    </xdr:from>
    <xdr:to>
      <xdr:col>31</xdr:col>
      <xdr:colOff>28575</xdr:colOff>
      <xdr:row>8</xdr:row>
      <xdr:rowOff>76200</xdr:rowOff>
    </xdr:to>
    <xdr:sp macro="" textlink="">
      <xdr:nvSpPr>
        <xdr:cNvPr id="84808" name="Line 11">
          <a:extLst>
            <a:ext uri="{FF2B5EF4-FFF2-40B4-BE49-F238E27FC236}">
              <a16:creationId xmlns:a16="http://schemas.microsoft.com/office/drawing/2014/main" id="{00000000-0008-0000-1200-0000484B0100}"/>
            </a:ext>
          </a:extLst>
        </xdr:cNvPr>
        <xdr:cNvSpPr>
          <a:spLocks noChangeShapeType="1"/>
        </xdr:cNvSpPr>
      </xdr:nvSpPr>
      <xdr:spPr bwMode="auto">
        <a:xfrm flipH="1">
          <a:off x="14859000"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38100</xdr:colOff>
      <xdr:row>9</xdr:row>
      <xdr:rowOff>104775</xdr:rowOff>
    </xdr:from>
    <xdr:to>
      <xdr:col>31</xdr:col>
      <xdr:colOff>0</xdr:colOff>
      <xdr:row>13</xdr:row>
      <xdr:rowOff>114300</xdr:rowOff>
    </xdr:to>
    <xdr:sp macro="" textlink="">
      <xdr:nvSpPr>
        <xdr:cNvPr id="84809" name="Line 12">
          <a:extLst>
            <a:ext uri="{FF2B5EF4-FFF2-40B4-BE49-F238E27FC236}">
              <a16:creationId xmlns:a16="http://schemas.microsoft.com/office/drawing/2014/main" id="{00000000-0008-0000-1200-0000494B0100}"/>
            </a:ext>
          </a:extLst>
        </xdr:cNvPr>
        <xdr:cNvSpPr>
          <a:spLocks noChangeShapeType="1"/>
        </xdr:cNvSpPr>
      </xdr:nvSpPr>
      <xdr:spPr bwMode="auto">
        <a:xfrm flipH="1" flipV="1">
          <a:off x="14859000" y="1524000"/>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13</xdr:row>
      <xdr:rowOff>95250</xdr:rowOff>
    </xdr:from>
    <xdr:to>
      <xdr:col>31</xdr:col>
      <xdr:colOff>47625</xdr:colOff>
      <xdr:row>16</xdr:row>
      <xdr:rowOff>104775</xdr:rowOff>
    </xdr:to>
    <xdr:sp macro="" textlink="">
      <xdr:nvSpPr>
        <xdr:cNvPr id="84810" name="Line 13">
          <a:extLst>
            <a:ext uri="{FF2B5EF4-FFF2-40B4-BE49-F238E27FC236}">
              <a16:creationId xmlns:a16="http://schemas.microsoft.com/office/drawing/2014/main" id="{00000000-0008-0000-1200-00004A4B0100}"/>
            </a:ext>
          </a:extLst>
        </xdr:cNvPr>
        <xdr:cNvSpPr>
          <a:spLocks noChangeShapeType="1"/>
        </xdr:cNvSpPr>
      </xdr:nvSpPr>
      <xdr:spPr bwMode="auto">
        <a:xfrm flipH="1" flipV="1">
          <a:off x="14859000" y="1685925"/>
          <a:ext cx="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29</xdr:row>
      <xdr:rowOff>85725</xdr:rowOff>
    </xdr:from>
    <xdr:to>
      <xdr:col>31</xdr:col>
      <xdr:colOff>895350</xdr:colOff>
      <xdr:row>31</xdr:row>
      <xdr:rowOff>76200</xdr:rowOff>
    </xdr:to>
    <xdr:sp macro="" textlink="">
      <xdr:nvSpPr>
        <xdr:cNvPr id="46486" name="Text Box 14">
          <a:extLst>
            <a:ext uri="{FF2B5EF4-FFF2-40B4-BE49-F238E27FC236}">
              <a16:creationId xmlns:a16="http://schemas.microsoft.com/office/drawing/2014/main" id="{00000000-0008-0000-1200-000096B50000}"/>
            </a:ext>
          </a:extLst>
        </xdr:cNvPr>
        <xdr:cNvSpPr txBox="1">
          <a:spLocks noChangeArrowheads="1"/>
        </xdr:cNvSpPr>
      </xdr:nvSpPr>
      <xdr:spPr bwMode="auto">
        <a:xfrm>
          <a:off x="14859000" y="3562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30</xdr:col>
      <xdr:colOff>38100</xdr:colOff>
      <xdr:row>30</xdr:row>
      <xdr:rowOff>85725</xdr:rowOff>
    </xdr:from>
    <xdr:to>
      <xdr:col>31</xdr:col>
      <xdr:colOff>28575</xdr:colOff>
      <xdr:row>30</xdr:row>
      <xdr:rowOff>85725</xdr:rowOff>
    </xdr:to>
    <xdr:sp macro="" textlink="">
      <xdr:nvSpPr>
        <xdr:cNvPr id="84812" name="Line 15">
          <a:extLst>
            <a:ext uri="{FF2B5EF4-FFF2-40B4-BE49-F238E27FC236}">
              <a16:creationId xmlns:a16="http://schemas.microsoft.com/office/drawing/2014/main" id="{00000000-0008-0000-1200-00004C4B0100}"/>
            </a:ext>
          </a:extLst>
        </xdr:cNvPr>
        <xdr:cNvSpPr>
          <a:spLocks noChangeShapeType="1"/>
        </xdr:cNvSpPr>
      </xdr:nvSpPr>
      <xdr:spPr bwMode="auto">
        <a:xfrm flipH="1">
          <a:off x="14859000"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49</xdr:row>
      <xdr:rowOff>85725</xdr:rowOff>
    </xdr:from>
    <xdr:to>
      <xdr:col>31</xdr:col>
      <xdr:colOff>38100</xdr:colOff>
      <xdr:row>49</xdr:row>
      <xdr:rowOff>85725</xdr:rowOff>
    </xdr:to>
    <xdr:sp macro="" textlink="">
      <xdr:nvSpPr>
        <xdr:cNvPr id="84813" name="Line 32">
          <a:extLst>
            <a:ext uri="{FF2B5EF4-FFF2-40B4-BE49-F238E27FC236}">
              <a16:creationId xmlns:a16="http://schemas.microsoft.com/office/drawing/2014/main" id="{00000000-0008-0000-1200-00004D4B0100}"/>
            </a:ext>
          </a:extLst>
        </xdr:cNvPr>
        <xdr:cNvSpPr>
          <a:spLocks noChangeShapeType="1"/>
        </xdr:cNvSpPr>
      </xdr:nvSpPr>
      <xdr:spPr bwMode="auto">
        <a:xfrm flipH="1">
          <a:off x="14859000" y="6305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263</xdr:row>
      <xdr:rowOff>28575</xdr:rowOff>
    </xdr:from>
    <xdr:to>
      <xdr:col>31</xdr:col>
      <xdr:colOff>895350</xdr:colOff>
      <xdr:row>265</xdr:row>
      <xdr:rowOff>19050</xdr:rowOff>
    </xdr:to>
    <xdr:sp macro="" textlink="">
      <xdr:nvSpPr>
        <xdr:cNvPr id="46489" name="Text Box 87">
          <a:extLst>
            <a:ext uri="{FF2B5EF4-FFF2-40B4-BE49-F238E27FC236}">
              <a16:creationId xmlns:a16="http://schemas.microsoft.com/office/drawing/2014/main" id="{00000000-0008-0000-1200-000099B50000}"/>
            </a:ext>
          </a:extLst>
        </xdr:cNvPr>
        <xdr:cNvSpPr txBox="1">
          <a:spLocks noChangeArrowheads="1"/>
        </xdr:cNvSpPr>
      </xdr:nvSpPr>
      <xdr:spPr bwMode="auto">
        <a:xfrm>
          <a:off x="14859000" y="264318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31</xdr:col>
      <xdr:colOff>47625</xdr:colOff>
      <xdr:row>265</xdr:row>
      <xdr:rowOff>104775</xdr:rowOff>
    </xdr:from>
    <xdr:to>
      <xdr:col>31</xdr:col>
      <xdr:colOff>895350</xdr:colOff>
      <xdr:row>267</xdr:row>
      <xdr:rowOff>95250</xdr:rowOff>
    </xdr:to>
    <xdr:sp macro="" textlink="">
      <xdr:nvSpPr>
        <xdr:cNvPr id="46490" name="Text Box 88">
          <a:extLst>
            <a:ext uri="{FF2B5EF4-FFF2-40B4-BE49-F238E27FC236}">
              <a16:creationId xmlns:a16="http://schemas.microsoft.com/office/drawing/2014/main" id="{00000000-0008-0000-1200-00009AB50000}"/>
            </a:ext>
          </a:extLst>
        </xdr:cNvPr>
        <xdr:cNvSpPr txBox="1">
          <a:spLocks noChangeArrowheads="1"/>
        </xdr:cNvSpPr>
      </xdr:nvSpPr>
      <xdr:spPr bwMode="auto">
        <a:xfrm>
          <a:off x="14859000" y="268509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31</xdr:col>
      <xdr:colOff>47625</xdr:colOff>
      <xdr:row>270</xdr:row>
      <xdr:rowOff>104775</xdr:rowOff>
    </xdr:from>
    <xdr:to>
      <xdr:col>31</xdr:col>
      <xdr:colOff>895350</xdr:colOff>
      <xdr:row>272</xdr:row>
      <xdr:rowOff>95250</xdr:rowOff>
    </xdr:to>
    <xdr:sp macro="" textlink="">
      <xdr:nvSpPr>
        <xdr:cNvPr id="46491" name="Text Box 89">
          <a:extLst>
            <a:ext uri="{FF2B5EF4-FFF2-40B4-BE49-F238E27FC236}">
              <a16:creationId xmlns:a16="http://schemas.microsoft.com/office/drawing/2014/main" id="{00000000-0008-0000-1200-00009BB50000}"/>
            </a:ext>
          </a:extLst>
        </xdr:cNvPr>
        <xdr:cNvSpPr txBox="1">
          <a:spLocks noChangeArrowheads="1"/>
        </xdr:cNvSpPr>
      </xdr:nvSpPr>
      <xdr:spPr bwMode="auto">
        <a:xfrm>
          <a:off x="14859000" y="277082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31</xdr:col>
      <xdr:colOff>47625</xdr:colOff>
      <xdr:row>272</xdr:row>
      <xdr:rowOff>152400</xdr:rowOff>
    </xdr:from>
    <xdr:to>
      <xdr:col>31</xdr:col>
      <xdr:colOff>895350</xdr:colOff>
      <xdr:row>274</xdr:row>
      <xdr:rowOff>133350</xdr:rowOff>
    </xdr:to>
    <xdr:sp macro="" textlink="">
      <xdr:nvSpPr>
        <xdr:cNvPr id="46492" name="Text Box 90">
          <a:extLst>
            <a:ext uri="{FF2B5EF4-FFF2-40B4-BE49-F238E27FC236}">
              <a16:creationId xmlns:a16="http://schemas.microsoft.com/office/drawing/2014/main" id="{00000000-0008-0000-1200-00009CB50000}"/>
            </a:ext>
          </a:extLst>
        </xdr:cNvPr>
        <xdr:cNvSpPr txBox="1">
          <a:spLocks noChangeArrowheads="1"/>
        </xdr:cNvSpPr>
      </xdr:nvSpPr>
      <xdr:spPr bwMode="auto">
        <a:xfrm>
          <a:off x="14859000" y="280987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28575</xdr:colOff>
      <xdr:row>264</xdr:row>
      <xdr:rowOff>38100</xdr:rowOff>
    </xdr:from>
    <xdr:to>
      <xdr:col>31</xdr:col>
      <xdr:colOff>57150</xdr:colOff>
      <xdr:row>267</xdr:row>
      <xdr:rowOff>66675</xdr:rowOff>
    </xdr:to>
    <xdr:sp macro="" textlink="">
      <xdr:nvSpPr>
        <xdr:cNvPr id="84818" name="Line 91">
          <a:extLst>
            <a:ext uri="{FF2B5EF4-FFF2-40B4-BE49-F238E27FC236}">
              <a16:creationId xmlns:a16="http://schemas.microsoft.com/office/drawing/2014/main" id="{00000000-0008-0000-1200-0000524B0100}"/>
            </a:ext>
          </a:extLst>
        </xdr:cNvPr>
        <xdr:cNvSpPr>
          <a:spLocks noChangeShapeType="1"/>
        </xdr:cNvSpPr>
      </xdr:nvSpPr>
      <xdr:spPr bwMode="auto">
        <a:xfrm flipH="1">
          <a:off x="14859000" y="26784300"/>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266</xdr:row>
      <xdr:rowOff>85725</xdr:rowOff>
    </xdr:from>
    <xdr:to>
      <xdr:col>31</xdr:col>
      <xdr:colOff>47625</xdr:colOff>
      <xdr:row>268</xdr:row>
      <xdr:rowOff>104775</xdr:rowOff>
    </xdr:to>
    <xdr:sp macro="" textlink="">
      <xdr:nvSpPr>
        <xdr:cNvPr id="84819" name="Line 92">
          <a:extLst>
            <a:ext uri="{FF2B5EF4-FFF2-40B4-BE49-F238E27FC236}">
              <a16:creationId xmlns:a16="http://schemas.microsoft.com/office/drawing/2014/main" id="{00000000-0008-0000-1200-0000534B0100}"/>
            </a:ext>
          </a:extLst>
        </xdr:cNvPr>
        <xdr:cNvSpPr>
          <a:spLocks noChangeShapeType="1"/>
        </xdr:cNvSpPr>
      </xdr:nvSpPr>
      <xdr:spPr bwMode="auto">
        <a:xfrm flipH="1">
          <a:off x="14859000" y="27174825"/>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271</xdr:row>
      <xdr:rowOff>66675</xdr:rowOff>
    </xdr:from>
    <xdr:to>
      <xdr:col>31</xdr:col>
      <xdr:colOff>47625</xdr:colOff>
      <xdr:row>271</xdr:row>
      <xdr:rowOff>95250</xdr:rowOff>
    </xdr:to>
    <xdr:sp macro="" textlink="">
      <xdr:nvSpPr>
        <xdr:cNvPr id="84820" name="Line 93">
          <a:extLst>
            <a:ext uri="{FF2B5EF4-FFF2-40B4-BE49-F238E27FC236}">
              <a16:creationId xmlns:a16="http://schemas.microsoft.com/office/drawing/2014/main" id="{00000000-0008-0000-1200-0000544B0100}"/>
            </a:ext>
          </a:extLst>
        </xdr:cNvPr>
        <xdr:cNvSpPr>
          <a:spLocks noChangeShapeType="1"/>
        </xdr:cNvSpPr>
      </xdr:nvSpPr>
      <xdr:spPr bwMode="auto">
        <a:xfrm flipH="1">
          <a:off x="14859000" y="28013025"/>
          <a:ext cx="0" cy="285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272</xdr:row>
      <xdr:rowOff>104775</xdr:rowOff>
    </xdr:from>
    <xdr:to>
      <xdr:col>31</xdr:col>
      <xdr:colOff>47625</xdr:colOff>
      <xdr:row>273</xdr:row>
      <xdr:rowOff>161925</xdr:rowOff>
    </xdr:to>
    <xdr:sp macro="" textlink="">
      <xdr:nvSpPr>
        <xdr:cNvPr id="84821" name="Line 94">
          <a:extLst>
            <a:ext uri="{FF2B5EF4-FFF2-40B4-BE49-F238E27FC236}">
              <a16:creationId xmlns:a16="http://schemas.microsoft.com/office/drawing/2014/main" id="{00000000-0008-0000-1200-0000554B0100}"/>
            </a:ext>
          </a:extLst>
        </xdr:cNvPr>
        <xdr:cNvSpPr>
          <a:spLocks noChangeShapeType="1"/>
        </xdr:cNvSpPr>
      </xdr:nvSpPr>
      <xdr:spPr bwMode="auto">
        <a:xfrm flipH="1" flipV="1">
          <a:off x="14859000" y="28222575"/>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268</xdr:row>
      <xdr:rowOff>47625</xdr:rowOff>
    </xdr:from>
    <xdr:to>
      <xdr:col>31</xdr:col>
      <xdr:colOff>895350</xdr:colOff>
      <xdr:row>270</xdr:row>
      <xdr:rowOff>38100</xdr:rowOff>
    </xdr:to>
    <xdr:sp macro="" textlink="">
      <xdr:nvSpPr>
        <xdr:cNvPr id="46497" name="Text Box 122">
          <a:extLst>
            <a:ext uri="{FF2B5EF4-FFF2-40B4-BE49-F238E27FC236}">
              <a16:creationId xmlns:a16="http://schemas.microsoft.com/office/drawing/2014/main" id="{00000000-0008-0000-1200-0000A1B50000}"/>
            </a:ext>
          </a:extLst>
        </xdr:cNvPr>
        <xdr:cNvSpPr txBox="1">
          <a:spLocks noChangeArrowheads="1"/>
        </xdr:cNvSpPr>
      </xdr:nvSpPr>
      <xdr:spPr bwMode="auto">
        <a:xfrm>
          <a:off x="14859000" y="273081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30</xdr:col>
      <xdr:colOff>28575</xdr:colOff>
      <xdr:row>58</xdr:row>
      <xdr:rowOff>104775</xdr:rowOff>
    </xdr:from>
    <xdr:to>
      <xdr:col>31</xdr:col>
      <xdr:colOff>38100</xdr:colOff>
      <xdr:row>58</xdr:row>
      <xdr:rowOff>104775</xdr:rowOff>
    </xdr:to>
    <xdr:sp macro="" textlink="">
      <xdr:nvSpPr>
        <xdr:cNvPr id="84823" name="Line 126">
          <a:extLst>
            <a:ext uri="{FF2B5EF4-FFF2-40B4-BE49-F238E27FC236}">
              <a16:creationId xmlns:a16="http://schemas.microsoft.com/office/drawing/2014/main" id="{00000000-0008-0000-1200-0000574B0100}"/>
            </a:ext>
          </a:extLst>
        </xdr:cNvPr>
        <xdr:cNvSpPr>
          <a:spLocks noChangeShapeType="1"/>
        </xdr:cNvSpPr>
      </xdr:nvSpPr>
      <xdr:spPr bwMode="auto">
        <a:xfrm flipH="1">
          <a:off x="14859000" y="72199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49</xdr:row>
      <xdr:rowOff>0</xdr:rowOff>
    </xdr:from>
    <xdr:to>
      <xdr:col>31</xdr:col>
      <xdr:colOff>895350</xdr:colOff>
      <xdr:row>50</xdr:row>
      <xdr:rowOff>142875</xdr:rowOff>
    </xdr:to>
    <xdr:sp macro="" textlink="">
      <xdr:nvSpPr>
        <xdr:cNvPr id="46499" name="Text Box 127">
          <a:extLst>
            <a:ext uri="{FF2B5EF4-FFF2-40B4-BE49-F238E27FC236}">
              <a16:creationId xmlns:a16="http://schemas.microsoft.com/office/drawing/2014/main" id="{00000000-0008-0000-1200-0000A3B50000}"/>
            </a:ext>
          </a:extLst>
        </xdr:cNvPr>
        <xdr:cNvSpPr txBox="1">
          <a:spLocks noChangeArrowheads="1"/>
        </xdr:cNvSpPr>
      </xdr:nvSpPr>
      <xdr:spPr bwMode="auto">
        <a:xfrm>
          <a:off x="14859000" y="6219825"/>
          <a:ext cx="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31</xdr:col>
      <xdr:colOff>47625</xdr:colOff>
      <xdr:row>53</xdr:row>
      <xdr:rowOff>28575</xdr:rowOff>
    </xdr:from>
    <xdr:to>
      <xdr:col>31</xdr:col>
      <xdr:colOff>895350</xdr:colOff>
      <xdr:row>59</xdr:row>
      <xdr:rowOff>28575</xdr:rowOff>
    </xdr:to>
    <xdr:sp macro="" textlink="">
      <xdr:nvSpPr>
        <xdr:cNvPr id="46500" name="Text Box 128">
          <a:extLst>
            <a:ext uri="{FF2B5EF4-FFF2-40B4-BE49-F238E27FC236}">
              <a16:creationId xmlns:a16="http://schemas.microsoft.com/office/drawing/2014/main" id="{00000000-0008-0000-1200-0000A4B50000}"/>
            </a:ext>
          </a:extLst>
        </xdr:cNvPr>
        <xdr:cNvSpPr txBox="1">
          <a:spLocks noChangeArrowheads="1"/>
        </xdr:cNvSpPr>
      </xdr:nvSpPr>
      <xdr:spPr bwMode="auto">
        <a:xfrm>
          <a:off x="14859000" y="6962775"/>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30</xdr:col>
      <xdr:colOff>28575</xdr:colOff>
      <xdr:row>68</xdr:row>
      <xdr:rowOff>85725</xdr:rowOff>
    </xdr:from>
    <xdr:to>
      <xdr:col>31</xdr:col>
      <xdr:colOff>47625</xdr:colOff>
      <xdr:row>69</xdr:row>
      <xdr:rowOff>66675</xdr:rowOff>
    </xdr:to>
    <xdr:sp macro="" textlink="">
      <xdr:nvSpPr>
        <xdr:cNvPr id="84826" name="Line 132">
          <a:extLst>
            <a:ext uri="{FF2B5EF4-FFF2-40B4-BE49-F238E27FC236}">
              <a16:creationId xmlns:a16="http://schemas.microsoft.com/office/drawing/2014/main" id="{00000000-0008-0000-1200-00005A4B0100}"/>
            </a:ext>
          </a:extLst>
        </xdr:cNvPr>
        <xdr:cNvSpPr>
          <a:spLocks noChangeShapeType="1"/>
        </xdr:cNvSpPr>
      </xdr:nvSpPr>
      <xdr:spPr bwMode="auto">
        <a:xfrm flipH="1">
          <a:off x="14859000" y="7886700"/>
          <a:ext cx="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61</xdr:row>
      <xdr:rowOff>123825</xdr:rowOff>
    </xdr:from>
    <xdr:to>
      <xdr:col>31</xdr:col>
      <xdr:colOff>895350</xdr:colOff>
      <xdr:row>69</xdr:row>
      <xdr:rowOff>104775</xdr:rowOff>
    </xdr:to>
    <xdr:sp macro="" textlink="">
      <xdr:nvSpPr>
        <xdr:cNvPr id="46502" name="Text Box 133">
          <a:extLst>
            <a:ext uri="{FF2B5EF4-FFF2-40B4-BE49-F238E27FC236}">
              <a16:creationId xmlns:a16="http://schemas.microsoft.com/office/drawing/2014/main" id="{00000000-0008-0000-1200-0000A6B50000}"/>
            </a:ext>
          </a:extLst>
        </xdr:cNvPr>
        <xdr:cNvSpPr txBox="1">
          <a:spLocks noChangeArrowheads="1"/>
        </xdr:cNvSpPr>
      </xdr:nvSpPr>
      <xdr:spPr bwMode="auto">
        <a:xfrm>
          <a:off x="14859000" y="77533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31</xdr:col>
      <xdr:colOff>47625</xdr:colOff>
      <xdr:row>59</xdr:row>
      <xdr:rowOff>104775</xdr:rowOff>
    </xdr:from>
    <xdr:to>
      <xdr:col>31</xdr:col>
      <xdr:colOff>895350</xdr:colOff>
      <xdr:row>61</xdr:row>
      <xdr:rowOff>66675</xdr:rowOff>
    </xdr:to>
    <xdr:sp macro="" textlink="">
      <xdr:nvSpPr>
        <xdr:cNvPr id="46503" name="Text Box 134">
          <a:extLst>
            <a:ext uri="{FF2B5EF4-FFF2-40B4-BE49-F238E27FC236}">
              <a16:creationId xmlns:a16="http://schemas.microsoft.com/office/drawing/2014/main" id="{00000000-0008-0000-1200-0000A7B50000}"/>
            </a:ext>
          </a:extLst>
        </xdr:cNvPr>
        <xdr:cNvSpPr txBox="1">
          <a:spLocks noChangeArrowheads="1"/>
        </xdr:cNvSpPr>
      </xdr:nvSpPr>
      <xdr:spPr bwMode="auto">
        <a:xfrm>
          <a:off x="14859000" y="7391400"/>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31</xdr:col>
      <xdr:colOff>47625</xdr:colOff>
      <xdr:row>69</xdr:row>
      <xdr:rowOff>152400</xdr:rowOff>
    </xdr:from>
    <xdr:to>
      <xdr:col>31</xdr:col>
      <xdr:colOff>895350</xdr:colOff>
      <xdr:row>82</xdr:row>
      <xdr:rowOff>0</xdr:rowOff>
    </xdr:to>
    <xdr:sp macro="" textlink="">
      <xdr:nvSpPr>
        <xdr:cNvPr id="46504" name="Text Box 135">
          <a:extLst>
            <a:ext uri="{FF2B5EF4-FFF2-40B4-BE49-F238E27FC236}">
              <a16:creationId xmlns:a16="http://schemas.microsoft.com/office/drawing/2014/main" id="{00000000-0008-0000-1200-0000A8B50000}"/>
            </a:ext>
          </a:extLst>
        </xdr:cNvPr>
        <xdr:cNvSpPr txBox="1">
          <a:spLocks noChangeArrowheads="1"/>
        </xdr:cNvSpPr>
      </xdr:nvSpPr>
      <xdr:spPr bwMode="auto">
        <a:xfrm>
          <a:off x="14859000" y="8124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30</xdr:col>
      <xdr:colOff>28575</xdr:colOff>
      <xdr:row>60</xdr:row>
      <xdr:rowOff>104775</xdr:rowOff>
    </xdr:from>
    <xdr:to>
      <xdr:col>31</xdr:col>
      <xdr:colOff>38100</xdr:colOff>
      <xdr:row>68</xdr:row>
      <xdr:rowOff>76200</xdr:rowOff>
    </xdr:to>
    <xdr:sp macro="" textlink="">
      <xdr:nvSpPr>
        <xdr:cNvPr id="84830" name="Line 136">
          <a:extLst>
            <a:ext uri="{FF2B5EF4-FFF2-40B4-BE49-F238E27FC236}">
              <a16:creationId xmlns:a16="http://schemas.microsoft.com/office/drawing/2014/main" id="{00000000-0008-0000-1200-00005E4B0100}"/>
            </a:ext>
          </a:extLst>
        </xdr:cNvPr>
        <xdr:cNvSpPr>
          <a:spLocks noChangeShapeType="1"/>
        </xdr:cNvSpPr>
      </xdr:nvSpPr>
      <xdr:spPr bwMode="auto">
        <a:xfrm flipH="1">
          <a:off x="14859000" y="7562850"/>
          <a:ext cx="0"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75</xdr:row>
      <xdr:rowOff>76200</xdr:rowOff>
    </xdr:from>
    <xdr:to>
      <xdr:col>31</xdr:col>
      <xdr:colOff>38100</xdr:colOff>
      <xdr:row>75</xdr:row>
      <xdr:rowOff>142875</xdr:rowOff>
    </xdr:to>
    <xdr:sp macro="" textlink="">
      <xdr:nvSpPr>
        <xdr:cNvPr id="84831" name="Line 137">
          <a:extLst>
            <a:ext uri="{FF2B5EF4-FFF2-40B4-BE49-F238E27FC236}">
              <a16:creationId xmlns:a16="http://schemas.microsoft.com/office/drawing/2014/main" id="{00000000-0008-0000-1200-00005F4B0100}"/>
            </a:ext>
          </a:extLst>
        </xdr:cNvPr>
        <xdr:cNvSpPr>
          <a:spLocks noChangeShapeType="1"/>
        </xdr:cNvSpPr>
      </xdr:nvSpPr>
      <xdr:spPr bwMode="auto">
        <a:xfrm flipH="1" flipV="1">
          <a:off x="14859000"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82</xdr:row>
      <xdr:rowOff>85725</xdr:rowOff>
    </xdr:from>
    <xdr:to>
      <xdr:col>31</xdr:col>
      <xdr:colOff>895350</xdr:colOff>
      <xdr:row>83</xdr:row>
      <xdr:rowOff>276225</xdr:rowOff>
    </xdr:to>
    <xdr:sp macro="" textlink="">
      <xdr:nvSpPr>
        <xdr:cNvPr id="46507" name="Text Box 138">
          <a:extLst>
            <a:ext uri="{FF2B5EF4-FFF2-40B4-BE49-F238E27FC236}">
              <a16:creationId xmlns:a16="http://schemas.microsoft.com/office/drawing/2014/main" id="{00000000-0008-0000-1200-0000ABB50000}"/>
            </a:ext>
          </a:extLst>
        </xdr:cNvPr>
        <xdr:cNvSpPr txBox="1">
          <a:spLocks noChangeArrowheads="1"/>
        </xdr:cNvSpPr>
      </xdr:nvSpPr>
      <xdr:spPr bwMode="auto">
        <a:xfrm>
          <a:off x="14859000" y="8572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30</xdr:col>
      <xdr:colOff>47625</xdr:colOff>
      <xdr:row>82</xdr:row>
      <xdr:rowOff>104775</xdr:rowOff>
    </xdr:from>
    <xdr:to>
      <xdr:col>31</xdr:col>
      <xdr:colOff>28575</xdr:colOff>
      <xdr:row>83</xdr:row>
      <xdr:rowOff>104775</xdr:rowOff>
    </xdr:to>
    <xdr:sp macro="" textlink="">
      <xdr:nvSpPr>
        <xdr:cNvPr id="84833" name="Line 139">
          <a:extLst>
            <a:ext uri="{FF2B5EF4-FFF2-40B4-BE49-F238E27FC236}">
              <a16:creationId xmlns:a16="http://schemas.microsoft.com/office/drawing/2014/main" id="{00000000-0008-0000-1200-0000614B0100}"/>
            </a:ext>
          </a:extLst>
        </xdr:cNvPr>
        <xdr:cNvSpPr>
          <a:spLocks noChangeShapeType="1"/>
        </xdr:cNvSpPr>
      </xdr:nvSpPr>
      <xdr:spPr bwMode="auto">
        <a:xfrm flipH="1" flipV="1">
          <a:off x="14859000"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371475</xdr:colOff>
      <xdr:row>101</xdr:row>
      <xdr:rowOff>95250</xdr:rowOff>
    </xdr:from>
    <xdr:to>
      <xdr:col>31</xdr:col>
      <xdr:colOff>533400</xdr:colOff>
      <xdr:row>103</xdr:row>
      <xdr:rowOff>114300</xdr:rowOff>
    </xdr:to>
    <xdr:sp macro="" textlink="">
      <xdr:nvSpPr>
        <xdr:cNvPr id="46509" name="Text Box 141">
          <a:extLst>
            <a:ext uri="{FF2B5EF4-FFF2-40B4-BE49-F238E27FC236}">
              <a16:creationId xmlns:a16="http://schemas.microsoft.com/office/drawing/2014/main" id="{00000000-0008-0000-1200-0000ADB50000}"/>
            </a:ext>
          </a:extLst>
        </xdr:cNvPr>
        <xdr:cNvSpPr txBox="1">
          <a:spLocks noChangeArrowheads="1"/>
        </xdr:cNvSpPr>
      </xdr:nvSpPr>
      <xdr:spPr bwMode="auto">
        <a:xfrm>
          <a:off x="14859000" y="123063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30</xdr:col>
      <xdr:colOff>28575</xdr:colOff>
      <xdr:row>129</xdr:row>
      <xdr:rowOff>66675</xdr:rowOff>
    </xdr:from>
    <xdr:to>
      <xdr:col>31</xdr:col>
      <xdr:colOff>38100</xdr:colOff>
      <xdr:row>129</xdr:row>
      <xdr:rowOff>66675</xdr:rowOff>
    </xdr:to>
    <xdr:sp macro="" textlink="">
      <xdr:nvSpPr>
        <xdr:cNvPr id="84835" name="Line 142">
          <a:extLst>
            <a:ext uri="{FF2B5EF4-FFF2-40B4-BE49-F238E27FC236}">
              <a16:creationId xmlns:a16="http://schemas.microsoft.com/office/drawing/2014/main" id="{00000000-0008-0000-1200-0000634B0100}"/>
            </a:ext>
          </a:extLst>
        </xdr:cNvPr>
        <xdr:cNvSpPr>
          <a:spLocks noChangeShapeType="1"/>
        </xdr:cNvSpPr>
      </xdr:nvSpPr>
      <xdr:spPr bwMode="auto">
        <a:xfrm flipH="1">
          <a:off x="14859000" y="13820775"/>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123</xdr:row>
      <xdr:rowOff>76200</xdr:rowOff>
    </xdr:from>
    <xdr:to>
      <xdr:col>31</xdr:col>
      <xdr:colOff>895350</xdr:colOff>
      <xdr:row>130</xdr:row>
      <xdr:rowOff>95250</xdr:rowOff>
    </xdr:to>
    <xdr:sp macro="" textlink="">
      <xdr:nvSpPr>
        <xdr:cNvPr id="46511" name="Text Box 143">
          <a:extLst>
            <a:ext uri="{FF2B5EF4-FFF2-40B4-BE49-F238E27FC236}">
              <a16:creationId xmlns:a16="http://schemas.microsoft.com/office/drawing/2014/main" id="{00000000-0008-0000-1200-0000AFB50000}"/>
            </a:ext>
          </a:extLst>
        </xdr:cNvPr>
        <xdr:cNvSpPr txBox="1">
          <a:spLocks noChangeArrowheads="1"/>
        </xdr:cNvSpPr>
      </xdr:nvSpPr>
      <xdr:spPr bwMode="auto">
        <a:xfrm>
          <a:off x="14859000" y="13658850"/>
          <a:ext cx="0"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31</xdr:col>
      <xdr:colOff>47625</xdr:colOff>
      <xdr:row>123</xdr:row>
      <xdr:rowOff>76200</xdr:rowOff>
    </xdr:from>
    <xdr:to>
      <xdr:col>31</xdr:col>
      <xdr:colOff>895350</xdr:colOff>
      <xdr:row>130</xdr:row>
      <xdr:rowOff>95250</xdr:rowOff>
    </xdr:to>
    <xdr:sp macro="" textlink="">
      <xdr:nvSpPr>
        <xdr:cNvPr id="46512" name="Text Box 144">
          <a:extLst>
            <a:ext uri="{FF2B5EF4-FFF2-40B4-BE49-F238E27FC236}">
              <a16:creationId xmlns:a16="http://schemas.microsoft.com/office/drawing/2014/main" id="{00000000-0008-0000-1200-0000B0B50000}"/>
            </a:ext>
          </a:extLst>
        </xdr:cNvPr>
        <xdr:cNvSpPr txBox="1">
          <a:spLocks noChangeArrowheads="1"/>
        </xdr:cNvSpPr>
      </xdr:nvSpPr>
      <xdr:spPr bwMode="auto">
        <a:xfrm>
          <a:off x="14859000" y="136588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30</xdr:col>
      <xdr:colOff>28575</xdr:colOff>
      <xdr:row>143</xdr:row>
      <xdr:rowOff>104775</xdr:rowOff>
    </xdr:from>
    <xdr:to>
      <xdr:col>31</xdr:col>
      <xdr:colOff>38100</xdr:colOff>
      <xdr:row>143</xdr:row>
      <xdr:rowOff>104775</xdr:rowOff>
    </xdr:to>
    <xdr:sp macro="" textlink="">
      <xdr:nvSpPr>
        <xdr:cNvPr id="84838" name="Line 145">
          <a:extLst>
            <a:ext uri="{FF2B5EF4-FFF2-40B4-BE49-F238E27FC236}">
              <a16:creationId xmlns:a16="http://schemas.microsoft.com/office/drawing/2014/main" id="{00000000-0008-0000-1200-0000664B0100}"/>
            </a:ext>
          </a:extLst>
        </xdr:cNvPr>
        <xdr:cNvSpPr>
          <a:spLocks noChangeShapeType="1"/>
        </xdr:cNvSpPr>
      </xdr:nvSpPr>
      <xdr:spPr bwMode="auto">
        <a:xfrm flipH="1">
          <a:off x="14859000" y="15068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142</xdr:row>
      <xdr:rowOff>104775</xdr:rowOff>
    </xdr:from>
    <xdr:to>
      <xdr:col>31</xdr:col>
      <xdr:colOff>895350</xdr:colOff>
      <xdr:row>144</xdr:row>
      <xdr:rowOff>123825</xdr:rowOff>
    </xdr:to>
    <xdr:sp macro="" textlink="">
      <xdr:nvSpPr>
        <xdr:cNvPr id="46514" name="Text Box 146">
          <a:extLst>
            <a:ext uri="{FF2B5EF4-FFF2-40B4-BE49-F238E27FC236}">
              <a16:creationId xmlns:a16="http://schemas.microsoft.com/office/drawing/2014/main" id="{00000000-0008-0000-1200-0000B2B50000}"/>
            </a:ext>
          </a:extLst>
        </xdr:cNvPr>
        <xdr:cNvSpPr txBox="1">
          <a:spLocks noChangeArrowheads="1"/>
        </xdr:cNvSpPr>
      </xdr:nvSpPr>
      <xdr:spPr bwMode="auto">
        <a:xfrm>
          <a:off x="14859000" y="14897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30</xdr:col>
      <xdr:colOff>28575</xdr:colOff>
      <xdr:row>176</xdr:row>
      <xdr:rowOff>66675</xdr:rowOff>
    </xdr:from>
    <xdr:to>
      <xdr:col>31</xdr:col>
      <xdr:colOff>66675</xdr:colOff>
      <xdr:row>177</xdr:row>
      <xdr:rowOff>104775</xdr:rowOff>
    </xdr:to>
    <xdr:sp macro="" textlink="">
      <xdr:nvSpPr>
        <xdr:cNvPr id="84840" name="Line 148">
          <a:extLst>
            <a:ext uri="{FF2B5EF4-FFF2-40B4-BE49-F238E27FC236}">
              <a16:creationId xmlns:a16="http://schemas.microsoft.com/office/drawing/2014/main" id="{00000000-0008-0000-1200-0000684B0100}"/>
            </a:ext>
          </a:extLst>
        </xdr:cNvPr>
        <xdr:cNvSpPr>
          <a:spLocks noChangeShapeType="1"/>
        </xdr:cNvSpPr>
      </xdr:nvSpPr>
      <xdr:spPr bwMode="auto">
        <a:xfrm flipH="1">
          <a:off x="14859000" y="1743075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175</xdr:row>
      <xdr:rowOff>38100</xdr:rowOff>
    </xdr:from>
    <xdr:to>
      <xdr:col>31</xdr:col>
      <xdr:colOff>895350</xdr:colOff>
      <xdr:row>177</xdr:row>
      <xdr:rowOff>57150</xdr:rowOff>
    </xdr:to>
    <xdr:sp macro="" textlink="">
      <xdr:nvSpPr>
        <xdr:cNvPr id="46516" name="Text Box 149">
          <a:extLst>
            <a:ext uri="{FF2B5EF4-FFF2-40B4-BE49-F238E27FC236}">
              <a16:creationId xmlns:a16="http://schemas.microsoft.com/office/drawing/2014/main" id="{00000000-0008-0000-1200-0000B4B50000}"/>
            </a:ext>
          </a:extLst>
        </xdr:cNvPr>
        <xdr:cNvSpPr txBox="1">
          <a:spLocks noChangeArrowheads="1"/>
        </xdr:cNvSpPr>
      </xdr:nvSpPr>
      <xdr:spPr bwMode="auto">
        <a:xfrm>
          <a:off x="14859000" y="172307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31</xdr:col>
      <xdr:colOff>47625</xdr:colOff>
      <xdr:row>177</xdr:row>
      <xdr:rowOff>161925</xdr:rowOff>
    </xdr:from>
    <xdr:to>
      <xdr:col>31</xdr:col>
      <xdr:colOff>895350</xdr:colOff>
      <xdr:row>185</xdr:row>
      <xdr:rowOff>9525</xdr:rowOff>
    </xdr:to>
    <xdr:sp macro="" textlink="">
      <xdr:nvSpPr>
        <xdr:cNvPr id="46518" name="Text Box 159">
          <a:extLst>
            <a:ext uri="{FF2B5EF4-FFF2-40B4-BE49-F238E27FC236}">
              <a16:creationId xmlns:a16="http://schemas.microsoft.com/office/drawing/2014/main" id="{00000000-0008-0000-1200-0000B6B50000}"/>
            </a:ext>
          </a:extLst>
        </xdr:cNvPr>
        <xdr:cNvSpPr txBox="1">
          <a:spLocks noChangeArrowheads="1"/>
        </xdr:cNvSpPr>
      </xdr:nvSpPr>
      <xdr:spPr bwMode="auto">
        <a:xfrm>
          <a:off x="14859000" y="176974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30</xdr:col>
      <xdr:colOff>295275</xdr:colOff>
      <xdr:row>185</xdr:row>
      <xdr:rowOff>76200</xdr:rowOff>
    </xdr:from>
    <xdr:to>
      <xdr:col>31</xdr:col>
      <xdr:colOff>457200</xdr:colOff>
      <xdr:row>193</xdr:row>
      <xdr:rowOff>95250</xdr:rowOff>
    </xdr:to>
    <xdr:sp macro="" textlink="">
      <xdr:nvSpPr>
        <xdr:cNvPr id="46519" name="Text Box 160">
          <a:extLst>
            <a:ext uri="{FF2B5EF4-FFF2-40B4-BE49-F238E27FC236}">
              <a16:creationId xmlns:a16="http://schemas.microsoft.com/office/drawing/2014/main" id="{00000000-0008-0000-1200-0000B7B50000}"/>
            </a:ext>
          </a:extLst>
        </xdr:cNvPr>
        <xdr:cNvSpPr txBox="1">
          <a:spLocks noChangeArrowheads="1"/>
        </xdr:cNvSpPr>
      </xdr:nvSpPr>
      <xdr:spPr bwMode="auto">
        <a:xfrm>
          <a:off x="14859000" y="181260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30</xdr:col>
      <xdr:colOff>66675</xdr:colOff>
      <xdr:row>178</xdr:row>
      <xdr:rowOff>76200</xdr:rowOff>
    </xdr:from>
    <xdr:to>
      <xdr:col>31</xdr:col>
      <xdr:colOff>38100</xdr:colOff>
      <xdr:row>184</xdr:row>
      <xdr:rowOff>9525</xdr:rowOff>
    </xdr:to>
    <xdr:sp macro="" textlink="">
      <xdr:nvSpPr>
        <xdr:cNvPr id="84844" name="Line 161">
          <a:extLst>
            <a:ext uri="{FF2B5EF4-FFF2-40B4-BE49-F238E27FC236}">
              <a16:creationId xmlns:a16="http://schemas.microsoft.com/office/drawing/2014/main" id="{00000000-0008-0000-1200-00006C4B0100}"/>
            </a:ext>
          </a:extLst>
        </xdr:cNvPr>
        <xdr:cNvSpPr>
          <a:spLocks noChangeShapeType="1"/>
        </xdr:cNvSpPr>
      </xdr:nvSpPr>
      <xdr:spPr bwMode="auto">
        <a:xfrm flipH="1" flipV="1">
          <a:off x="14859000" y="17783175"/>
          <a:ext cx="0" cy="1047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194</xdr:row>
      <xdr:rowOff>123825</xdr:rowOff>
    </xdr:from>
    <xdr:to>
      <xdr:col>31</xdr:col>
      <xdr:colOff>895350</xdr:colOff>
      <xdr:row>201</xdr:row>
      <xdr:rowOff>142875</xdr:rowOff>
    </xdr:to>
    <xdr:sp macro="" textlink="">
      <xdr:nvSpPr>
        <xdr:cNvPr id="46521" name="Text Box 163">
          <a:extLst>
            <a:ext uri="{FF2B5EF4-FFF2-40B4-BE49-F238E27FC236}">
              <a16:creationId xmlns:a16="http://schemas.microsoft.com/office/drawing/2014/main" id="{00000000-0008-0000-1200-0000B9B50000}"/>
            </a:ext>
          </a:extLst>
        </xdr:cNvPr>
        <xdr:cNvSpPr txBox="1">
          <a:spLocks noChangeArrowheads="1"/>
        </xdr:cNvSpPr>
      </xdr:nvSpPr>
      <xdr:spPr bwMode="auto">
        <a:xfrm>
          <a:off x="14859000" y="186880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30</xdr:col>
      <xdr:colOff>47625</xdr:colOff>
      <xdr:row>194</xdr:row>
      <xdr:rowOff>85725</xdr:rowOff>
    </xdr:from>
    <xdr:to>
      <xdr:col>31</xdr:col>
      <xdr:colOff>47625</xdr:colOff>
      <xdr:row>195</xdr:row>
      <xdr:rowOff>123825</xdr:rowOff>
    </xdr:to>
    <xdr:sp macro="" textlink="">
      <xdr:nvSpPr>
        <xdr:cNvPr id="84846" name="Line 164">
          <a:extLst>
            <a:ext uri="{FF2B5EF4-FFF2-40B4-BE49-F238E27FC236}">
              <a16:creationId xmlns:a16="http://schemas.microsoft.com/office/drawing/2014/main" id="{00000000-0008-0000-1200-00006E4B0100}"/>
            </a:ext>
          </a:extLst>
        </xdr:cNvPr>
        <xdr:cNvSpPr>
          <a:spLocks noChangeShapeType="1"/>
        </xdr:cNvSpPr>
      </xdr:nvSpPr>
      <xdr:spPr bwMode="auto">
        <a:xfrm flipH="1" flipV="1">
          <a:off x="14859000" y="1864995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295275</xdr:colOff>
      <xdr:row>215</xdr:row>
      <xdr:rowOff>66675</xdr:rowOff>
    </xdr:from>
    <xdr:to>
      <xdr:col>31</xdr:col>
      <xdr:colOff>457200</xdr:colOff>
      <xdr:row>217</xdr:row>
      <xdr:rowOff>85725</xdr:rowOff>
    </xdr:to>
    <xdr:sp macro="" textlink="">
      <xdr:nvSpPr>
        <xdr:cNvPr id="46523" name="Text Box 166">
          <a:extLst>
            <a:ext uri="{FF2B5EF4-FFF2-40B4-BE49-F238E27FC236}">
              <a16:creationId xmlns:a16="http://schemas.microsoft.com/office/drawing/2014/main" id="{00000000-0008-0000-1200-0000BBB50000}"/>
            </a:ext>
          </a:extLst>
        </xdr:cNvPr>
        <xdr:cNvSpPr txBox="1">
          <a:spLocks noChangeArrowheads="1"/>
        </xdr:cNvSpPr>
      </xdr:nvSpPr>
      <xdr:spPr bwMode="auto">
        <a:xfrm>
          <a:off x="14859000" y="205168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30</xdr:col>
      <xdr:colOff>47625</xdr:colOff>
      <xdr:row>232</xdr:row>
      <xdr:rowOff>114300</xdr:rowOff>
    </xdr:from>
    <xdr:to>
      <xdr:col>31</xdr:col>
      <xdr:colOff>19050</xdr:colOff>
      <xdr:row>242</xdr:row>
      <xdr:rowOff>123825</xdr:rowOff>
    </xdr:to>
    <xdr:sp macro="" textlink="">
      <xdr:nvSpPr>
        <xdr:cNvPr id="84848" name="Line 167">
          <a:extLst>
            <a:ext uri="{FF2B5EF4-FFF2-40B4-BE49-F238E27FC236}">
              <a16:creationId xmlns:a16="http://schemas.microsoft.com/office/drawing/2014/main" id="{00000000-0008-0000-1200-0000704B0100}"/>
            </a:ext>
          </a:extLst>
        </xdr:cNvPr>
        <xdr:cNvSpPr>
          <a:spLocks noChangeShapeType="1"/>
        </xdr:cNvSpPr>
      </xdr:nvSpPr>
      <xdr:spPr bwMode="auto">
        <a:xfrm flipH="1">
          <a:off x="14859000" y="22621875"/>
          <a:ext cx="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231</xdr:row>
      <xdr:rowOff>104775</xdr:rowOff>
    </xdr:from>
    <xdr:to>
      <xdr:col>31</xdr:col>
      <xdr:colOff>895350</xdr:colOff>
      <xdr:row>237</xdr:row>
      <xdr:rowOff>123825</xdr:rowOff>
    </xdr:to>
    <xdr:sp macro="" textlink="">
      <xdr:nvSpPr>
        <xdr:cNvPr id="46525" name="Text Box 168">
          <a:extLst>
            <a:ext uri="{FF2B5EF4-FFF2-40B4-BE49-F238E27FC236}">
              <a16:creationId xmlns:a16="http://schemas.microsoft.com/office/drawing/2014/main" id="{00000000-0008-0000-1200-0000BDB50000}"/>
            </a:ext>
          </a:extLst>
        </xdr:cNvPr>
        <xdr:cNvSpPr txBox="1">
          <a:spLocks noChangeArrowheads="1"/>
        </xdr:cNvSpPr>
      </xdr:nvSpPr>
      <xdr:spPr bwMode="auto">
        <a:xfrm>
          <a:off x="14859000" y="22440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31</xdr:col>
      <xdr:colOff>47625</xdr:colOff>
      <xdr:row>249</xdr:row>
      <xdr:rowOff>9525</xdr:rowOff>
    </xdr:from>
    <xdr:to>
      <xdr:col>31</xdr:col>
      <xdr:colOff>895350</xdr:colOff>
      <xdr:row>250</xdr:row>
      <xdr:rowOff>9525</xdr:rowOff>
    </xdr:to>
    <xdr:sp macro="" textlink="">
      <xdr:nvSpPr>
        <xdr:cNvPr id="46526" name="Text Box 171">
          <a:extLst>
            <a:ext uri="{FF2B5EF4-FFF2-40B4-BE49-F238E27FC236}">
              <a16:creationId xmlns:a16="http://schemas.microsoft.com/office/drawing/2014/main" id="{00000000-0008-0000-1200-0000BEB50000}"/>
            </a:ext>
          </a:extLst>
        </xdr:cNvPr>
        <xdr:cNvSpPr txBox="1">
          <a:spLocks noChangeArrowheads="1"/>
        </xdr:cNvSpPr>
      </xdr:nvSpPr>
      <xdr:spPr bwMode="auto">
        <a:xfrm>
          <a:off x="14859000" y="243173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30</xdr:col>
      <xdr:colOff>28575</xdr:colOff>
      <xdr:row>249</xdr:row>
      <xdr:rowOff>190500</xdr:rowOff>
    </xdr:from>
    <xdr:to>
      <xdr:col>31</xdr:col>
      <xdr:colOff>57150</xdr:colOff>
      <xdr:row>249</xdr:row>
      <xdr:rowOff>200025</xdr:rowOff>
    </xdr:to>
    <xdr:sp macro="" textlink="">
      <xdr:nvSpPr>
        <xdr:cNvPr id="84851" name="Line 172">
          <a:extLst>
            <a:ext uri="{FF2B5EF4-FFF2-40B4-BE49-F238E27FC236}">
              <a16:creationId xmlns:a16="http://schemas.microsoft.com/office/drawing/2014/main" id="{00000000-0008-0000-1200-0000734B0100}"/>
            </a:ext>
          </a:extLst>
        </xdr:cNvPr>
        <xdr:cNvSpPr>
          <a:spLocks noChangeShapeType="1"/>
        </xdr:cNvSpPr>
      </xdr:nvSpPr>
      <xdr:spPr bwMode="auto">
        <a:xfrm flipH="1">
          <a:off x="14859000" y="24498300"/>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xdr:colOff>
      <xdr:row>253</xdr:row>
      <xdr:rowOff>104775</xdr:rowOff>
    </xdr:from>
    <xdr:to>
      <xdr:col>31</xdr:col>
      <xdr:colOff>933450</xdr:colOff>
      <xdr:row>255</xdr:row>
      <xdr:rowOff>104775</xdr:rowOff>
    </xdr:to>
    <xdr:sp macro="" textlink="">
      <xdr:nvSpPr>
        <xdr:cNvPr id="46528" name="Text Box 173">
          <a:extLst>
            <a:ext uri="{FF2B5EF4-FFF2-40B4-BE49-F238E27FC236}">
              <a16:creationId xmlns:a16="http://schemas.microsoft.com/office/drawing/2014/main" id="{00000000-0008-0000-1200-0000C0B50000}"/>
            </a:ext>
          </a:extLst>
        </xdr:cNvPr>
        <xdr:cNvSpPr txBox="1">
          <a:spLocks noChangeArrowheads="1"/>
        </xdr:cNvSpPr>
      </xdr:nvSpPr>
      <xdr:spPr bwMode="auto">
        <a:xfrm>
          <a:off x="14859000" y="24955500"/>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30</xdr:col>
      <xdr:colOff>47625</xdr:colOff>
      <xdr:row>250</xdr:row>
      <xdr:rowOff>85725</xdr:rowOff>
    </xdr:from>
    <xdr:to>
      <xdr:col>31</xdr:col>
      <xdr:colOff>104775</xdr:colOff>
      <xdr:row>254</xdr:row>
      <xdr:rowOff>152400</xdr:rowOff>
    </xdr:to>
    <xdr:sp macro="" textlink="">
      <xdr:nvSpPr>
        <xdr:cNvPr id="84853" name="Line 174">
          <a:extLst>
            <a:ext uri="{FF2B5EF4-FFF2-40B4-BE49-F238E27FC236}">
              <a16:creationId xmlns:a16="http://schemas.microsoft.com/office/drawing/2014/main" id="{00000000-0008-0000-1200-0000754B0100}"/>
            </a:ext>
          </a:extLst>
        </xdr:cNvPr>
        <xdr:cNvSpPr>
          <a:spLocks noChangeShapeType="1"/>
        </xdr:cNvSpPr>
      </xdr:nvSpPr>
      <xdr:spPr bwMode="auto">
        <a:xfrm flipH="1" flipV="1">
          <a:off x="14859000" y="24755475"/>
          <a:ext cx="0" cy="4286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142875</xdr:colOff>
      <xdr:row>101</xdr:row>
      <xdr:rowOff>9525</xdr:rowOff>
    </xdr:from>
    <xdr:to>
      <xdr:col>30</xdr:col>
      <xdr:colOff>219075</xdr:colOff>
      <xdr:row>109</xdr:row>
      <xdr:rowOff>9525</xdr:rowOff>
    </xdr:to>
    <xdr:sp macro="" textlink="">
      <xdr:nvSpPr>
        <xdr:cNvPr id="84854" name="AutoShape 451">
          <a:extLst>
            <a:ext uri="{FF2B5EF4-FFF2-40B4-BE49-F238E27FC236}">
              <a16:creationId xmlns:a16="http://schemas.microsoft.com/office/drawing/2014/main" id="{00000000-0008-0000-1200-0000764B0100}"/>
            </a:ext>
          </a:extLst>
        </xdr:cNvPr>
        <xdr:cNvSpPr>
          <a:spLocks/>
        </xdr:cNvSpPr>
      </xdr:nvSpPr>
      <xdr:spPr bwMode="auto">
        <a:xfrm>
          <a:off x="14859000" y="12220575"/>
          <a:ext cx="0" cy="51435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104775</xdr:colOff>
      <xdr:row>184</xdr:row>
      <xdr:rowOff>28575</xdr:rowOff>
    </xdr:from>
    <xdr:to>
      <xdr:col>30</xdr:col>
      <xdr:colOff>180975</xdr:colOff>
      <xdr:row>193</xdr:row>
      <xdr:rowOff>28575</xdr:rowOff>
    </xdr:to>
    <xdr:sp macro="" textlink="">
      <xdr:nvSpPr>
        <xdr:cNvPr id="84855" name="AutoShape 452">
          <a:extLst>
            <a:ext uri="{FF2B5EF4-FFF2-40B4-BE49-F238E27FC236}">
              <a16:creationId xmlns:a16="http://schemas.microsoft.com/office/drawing/2014/main" id="{00000000-0008-0000-1200-0000774B0100}"/>
            </a:ext>
          </a:extLst>
        </xdr:cNvPr>
        <xdr:cNvSpPr>
          <a:spLocks/>
        </xdr:cNvSpPr>
      </xdr:nvSpPr>
      <xdr:spPr bwMode="auto">
        <a:xfrm>
          <a:off x="14859000" y="17907000"/>
          <a:ext cx="0" cy="514350"/>
        </a:xfrm>
        <a:prstGeom prst="rightBrace">
          <a:avLst>
            <a:gd name="adj1" fmla="val -2147483648"/>
            <a:gd name="adj2" fmla="val 80954"/>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142875</xdr:colOff>
      <xdr:row>213</xdr:row>
      <xdr:rowOff>38100</xdr:rowOff>
    </xdr:from>
    <xdr:to>
      <xdr:col>30</xdr:col>
      <xdr:colOff>219075</xdr:colOff>
      <xdr:row>225</xdr:row>
      <xdr:rowOff>0</xdr:rowOff>
    </xdr:to>
    <xdr:sp macro="" textlink="">
      <xdr:nvSpPr>
        <xdr:cNvPr id="84856" name="AutoShape 453">
          <a:extLst>
            <a:ext uri="{FF2B5EF4-FFF2-40B4-BE49-F238E27FC236}">
              <a16:creationId xmlns:a16="http://schemas.microsoft.com/office/drawing/2014/main" id="{00000000-0008-0000-1200-0000784B0100}"/>
            </a:ext>
          </a:extLst>
        </xdr:cNvPr>
        <xdr:cNvSpPr>
          <a:spLocks/>
        </xdr:cNvSpPr>
      </xdr:nvSpPr>
      <xdr:spPr bwMode="auto">
        <a:xfrm>
          <a:off x="14859000" y="20145375"/>
          <a:ext cx="0" cy="116205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47625</xdr:colOff>
      <xdr:row>218</xdr:row>
      <xdr:rowOff>114300</xdr:rowOff>
    </xdr:from>
    <xdr:to>
      <xdr:col>31</xdr:col>
      <xdr:colOff>895350</xdr:colOff>
      <xdr:row>225</xdr:row>
      <xdr:rowOff>133350</xdr:rowOff>
    </xdr:to>
    <xdr:sp macro="" textlink="">
      <xdr:nvSpPr>
        <xdr:cNvPr id="46534" name="Text Box 168">
          <a:extLst>
            <a:ext uri="{FF2B5EF4-FFF2-40B4-BE49-F238E27FC236}">
              <a16:creationId xmlns:a16="http://schemas.microsoft.com/office/drawing/2014/main" id="{00000000-0008-0000-1200-0000C6B50000}"/>
            </a:ext>
          </a:extLst>
        </xdr:cNvPr>
        <xdr:cNvSpPr txBox="1">
          <a:spLocks noChangeArrowheads="1"/>
        </xdr:cNvSpPr>
      </xdr:nvSpPr>
      <xdr:spPr bwMode="auto">
        <a:xfrm>
          <a:off x="14859000" y="21078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31</xdr:col>
      <xdr:colOff>47625</xdr:colOff>
      <xdr:row>227</xdr:row>
      <xdr:rowOff>28575</xdr:rowOff>
    </xdr:from>
    <xdr:to>
      <xdr:col>31</xdr:col>
      <xdr:colOff>895350</xdr:colOff>
      <xdr:row>229</xdr:row>
      <xdr:rowOff>47625</xdr:rowOff>
    </xdr:to>
    <xdr:sp macro="" textlink="">
      <xdr:nvSpPr>
        <xdr:cNvPr id="46535" name="Text Box 168">
          <a:extLst>
            <a:ext uri="{FF2B5EF4-FFF2-40B4-BE49-F238E27FC236}">
              <a16:creationId xmlns:a16="http://schemas.microsoft.com/office/drawing/2014/main" id="{00000000-0008-0000-1200-0000C7B50000}"/>
            </a:ext>
          </a:extLst>
        </xdr:cNvPr>
        <xdr:cNvSpPr txBox="1">
          <a:spLocks noChangeArrowheads="1"/>
        </xdr:cNvSpPr>
      </xdr:nvSpPr>
      <xdr:spPr bwMode="auto">
        <a:xfrm>
          <a:off x="14859000" y="21678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31</xdr:col>
      <xdr:colOff>85725</xdr:colOff>
      <xdr:row>260</xdr:row>
      <xdr:rowOff>76200</xdr:rowOff>
    </xdr:from>
    <xdr:to>
      <xdr:col>31</xdr:col>
      <xdr:colOff>933450</xdr:colOff>
      <xdr:row>262</xdr:row>
      <xdr:rowOff>95250</xdr:rowOff>
    </xdr:to>
    <xdr:sp macro="" textlink="">
      <xdr:nvSpPr>
        <xdr:cNvPr id="46536" name="Text Box 173">
          <a:extLst>
            <a:ext uri="{FF2B5EF4-FFF2-40B4-BE49-F238E27FC236}">
              <a16:creationId xmlns:a16="http://schemas.microsoft.com/office/drawing/2014/main" id="{00000000-0008-0000-1200-0000C8B50000}"/>
            </a:ext>
          </a:extLst>
        </xdr:cNvPr>
        <xdr:cNvSpPr txBox="1">
          <a:spLocks noChangeArrowheads="1"/>
        </xdr:cNvSpPr>
      </xdr:nvSpPr>
      <xdr:spPr bwMode="auto">
        <a:xfrm>
          <a:off x="14859000" y="259651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30</xdr:col>
      <xdr:colOff>28575</xdr:colOff>
      <xdr:row>269</xdr:row>
      <xdr:rowOff>9525</xdr:rowOff>
    </xdr:from>
    <xdr:to>
      <xdr:col>31</xdr:col>
      <xdr:colOff>47625</xdr:colOff>
      <xdr:row>269</xdr:row>
      <xdr:rowOff>57150</xdr:rowOff>
    </xdr:to>
    <xdr:sp macro="" textlink="">
      <xdr:nvSpPr>
        <xdr:cNvPr id="84860" name="Line 174">
          <a:extLst>
            <a:ext uri="{FF2B5EF4-FFF2-40B4-BE49-F238E27FC236}">
              <a16:creationId xmlns:a16="http://schemas.microsoft.com/office/drawing/2014/main" id="{00000000-0008-0000-1200-00007C4B0100}"/>
            </a:ext>
          </a:extLst>
        </xdr:cNvPr>
        <xdr:cNvSpPr>
          <a:spLocks noChangeShapeType="1"/>
        </xdr:cNvSpPr>
      </xdr:nvSpPr>
      <xdr:spPr bwMode="auto">
        <a:xfrm flipH="1">
          <a:off x="14859000" y="27612975"/>
          <a:ext cx="0" cy="476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261</xdr:row>
      <xdr:rowOff>0</xdr:rowOff>
    </xdr:from>
    <xdr:to>
      <xdr:col>31</xdr:col>
      <xdr:colOff>85725</xdr:colOff>
      <xdr:row>261</xdr:row>
      <xdr:rowOff>104775</xdr:rowOff>
    </xdr:to>
    <xdr:sp macro="" textlink="">
      <xdr:nvSpPr>
        <xdr:cNvPr id="84861" name="Line 174">
          <a:extLst>
            <a:ext uri="{FF2B5EF4-FFF2-40B4-BE49-F238E27FC236}">
              <a16:creationId xmlns:a16="http://schemas.microsoft.com/office/drawing/2014/main" id="{00000000-0008-0000-1200-00007D4B0100}"/>
            </a:ext>
          </a:extLst>
        </xdr:cNvPr>
        <xdr:cNvSpPr>
          <a:spLocks noChangeShapeType="1"/>
        </xdr:cNvSpPr>
      </xdr:nvSpPr>
      <xdr:spPr bwMode="auto">
        <a:xfrm flipH="1" flipV="1">
          <a:off x="14859000" y="26231850"/>
          <a:ext cx="0" cy="1047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228</xdr:row>
      <xdr:rowOff>9525</xdr:rowOff>
    </xdr:from>
    <xdr:to>
      <xdr:col>31</xdr:col>
      <xdr:colOff>66675</xdr:colOff>
      <xdr:row>229</xdr:row>
      <xdr:rowOff>66675</xdr:rowOff>
    </xdr:to>
    <xdr:sp macro="" textlink="">
      <xdr:nvSpPr>
        <xdr:cNvPr id="84862" name="Line 174">
          <a:extLst>
            <a:ext uri="{FF2B5EF4-FFF2-40B4-BE49-F238E27FC236}">
              <a16:creationId xmlns:a16="http://schemas.microsoft.com/office/drawing/2014/main" id="{00000000-0008-0000-1200-00007E4B0100}"/>
            </a:ext>
          </a:extLst>
        </xdr:cNvPr>
        <xdr:cNvSpPr>
          <a:spLocks noChangeShapeType="1"/>
        </xdr:cNvSpPr>
      </xdr:nvSpPr>
      <xdr:spPr bwMode="auto">
        <a:xfrm flipH="1">
          <a:off x="14859000" y="2183130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219</xdr:row>
      <xdr:rowOff>123825</xdr:rowOff>
    </xdr:from>
    <xdr:to>
      <xdr:col>31</xdr:col>
      <xdr:colOff>38100</xdr:colOff>
      <xdr:row>226</xdr:row>
      <xdr:rowOff>0</xdr:rowOff>
    </xdr:to>
    <xdr:sp macro="" textlink="">
      <xdr:nvSpPr>
        <xdr:cNvPr id="84863" name="Line 174">
          <a:extLst>
            <a:ext uri="{FF2B5EF4-FFF2-40B4-BE49-F238E27FC236}">
              <a16:creationId xmlns:a16="http://schemas.microsoft.com/office/drawing/2014/main" id="{00000000-0008-0000-1200-00007F4B0100}"/>
            </a:ext>
          </a:extLst>
        </xdr:cNvPr>
        <xdr:cNvSpPr>
          <a:spLocks noChangeShapeType="1"/>
        </xdr:cNvSpPr>
      </xdr:nvSpPr>
      <xdr:spPr bwMode="auto">
        <a:xfrm flipH="1">
          <a:off x="14859000" y="21259800"/>
          <a:ext cx="0" cy="2190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245</xdr:row>
      <xdr:rowOff>0</xdr:rowOff>
    </xdr:from>
    <xdr:to>
      <xdr:col>31</xdr:col>
      <xdr:colOff>914400</xdr:colOff>
      <xdr:row>246</xdr:row>
      <xdr:rowOff>104775</xdr:rowOff>
    </xdr:to>
    <xdr:sp macro="" textlink="">
      <xdr:nvSpPr>
        <xdr:cNvPr id="46541" name="Text Box 169">
          <a:extLst>
            <a:ext uri="{FF2B5EF4-FFF2-40B4-BE49-F238E27FC236}">
              <a16:creationId xmlns:a16="http://schemas.microsoft.com/office/drawing/2014/main" id="{00000000-0008-0000-1200-0000CDB50000}"/>
            </a:ext>
          </a:extLst>
        </xdr:cNvPr>
        <xdr:cNvSpPr txBox="1">
          <a:spLocks noChangeArrowheads="1"/>
        </xdr:cNvSpPr>
      </xdr:nvSpPr>
      <xdr:spPr bwMode="auto">
        <a:xfrm>
          <a:off x="14859000" y="23364825"/>
          <a:ext cx="0" cy="4000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30</xdr:col>
      <xdr:colOff>38100</xdr:colOff>
      <xdr:row>244</xdr:row>
      <xdr:rowOff>95250</xdr:rowOff>
    </xdr:from>
    <xdr:to>
      <xdr:col>31</xdr:col>
      <xdr:colOff>66675</xdr:colOff>
      <xdr:row>245</xdr:row>
      <xdr:rowOff>114300</xdr:rowOff>
    </xdr:to>
    <xdr:sp macro="" textlink="">
      <xdr:nvSpPr>
        <xdr:cNvPr id="84865" name="Line 170">
          <a:extLst>
            <a:ext uri="{FF2B5EF4-FFF2-40B4-BE49-F238E27FC236}">
              <a16:creationId xmlns:a16="http://schemas.microsoft.com/office/drawing/2014/main" id="{00000000-0008-0000-1200-0000814B0100}"/>
            </a:ext>
          </a:extLst>
        </xdr:cNvPr>
        <xdr:cNvSpPr>
          <a:spLocks noChangeShapeType="1"/>
        </xdr:cNvSpPr>
      </xdr:nvSpPr>
      <xdr:spPr bwMode="auto">
        <a:xfrm flipH="1" flipV="1">
          <a:off x="14859000" y="23288625"/>
          <a:ext cx="0"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28574</xdr:colOff>
      <xdr:row>9</xdr:row>
      <xdr:rowOff>123825</xdr:rowOff>
    </xdr:from>
    <xdr:to>
      <xdr:col>27</xdr:col>
      <xdr:colOff>896174</xdr:colOff>
      <xdr:row>11</xdr:row>
      <xdr:rowOff>86925</xdr:rowOff>
    </xdr:to>
    <xdr:sp macro="" textlink="">
      <xdr:nvSpPr>
        <xdr:cNvPr id="46332" name="Text Box 8">
          <a:extLst>
            <a:ext uri="{FF2B5EF4-FFF2-40B4-BE49-F238E27FC236}">
              <a16:creationId xmlns:a16="http://schemas.microsoft.com/office/drawing/2014/main" id="{00000000-0008-0000-1200-0000FCB40000}"/>
            </a:ext>
          </a:extLst>
        </xdr:cNvPr>
        <xdr:cNvSpPr txBox="1">
          <a:spLocks noChangeArrowheads="1"/>
        </xdr:cNvSpPr>
      </xdr:nvSpPr>
      <xdr:spPr bwMode="auto">
        <a:xfrm>
          <a:off x="13845427" y="1535766"/>
          <a:ext cx="867600" cy="299277"/>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27</xdr:col>
      <xdr:colOff>28575</xdr:colOff>
      <xdr:row>232</xdr:row>
      <xdr:rowOff>66674</xdr:rowOff>
    </xdr:from>
    <xdr:to>
      <xdr:col>27</xdr:col>
      <xdr:colOff>876300</xdr:colOff>
      <xdr:row>237</xdr:row>
      <xdr:rowOff>44174</xdr:rowOff>
    </xdr:to>
    <xdr:sp macro="" textlink="">
      <xdr:nvSpPr>
        <xdr:cNvPr id="193" name="Text Box 168">
          <a:extLst>
            <a:ext uri="{FF2B5EF4-FFF2-40B4-BE49-F238E27FC236}">
              <a16:creationId xmlns:a16="http://schemas.microsoft.com/office/drawing/2014/main" id="{00000000-0008-0000-1200-0000C1000000}"/>
            </a:ext>
          </a:extLst>
        </xdr:cNvPr>
        <xdr:cNvSpPr txBox="1">
          <a:spLocks noChangeArrowheads="1"/>
        </xdr:cNvSpPr>
      </xdr:nvSpPr>
      <xdr:spPr bwMode="auto">
        <a:xfrm>
          <a:off x="13877925" y="23260049"/>
          <a:ext cx="847725" cy="320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28</xdr:col>
      <xdr:colOff>28575</xdr:colOff>
      <xdr:row>232</xdr:row>
      <xdr:rowOff>9525</xdr:rowOff>
    </xdr:from>
    <xdr:to>
      <xdr:col>29</xdr:col>
      <xdr:colOff>66675</xdr:colOff>
      <xdr:row>233</xdr:row>
      <xdr:rowOff>66675</xdr:rowOff>
    </xdr:to>
    <xdr:sp macro="" textlink="">
      <xdr:nvSpPr>
        <xdr:cNvPr id="194" name="Line 174">
          <a:extLst>
            <a:ext uri="{FF2B5EF4-FFF2-40B4-BE49-F238E27FC236}">
              <a16:creationId xmlns:a16="http://schemas.microsoft.com/office/drawing/2014/main" id="{00000000-0008-0000-1200-0000C2000000}"/>
            </a:ext>
          </a:extLst>
        </xdr:cNvPr>
        <xdr:cNvSpPr>
          <a:spLocks noChangeShapeType="1"/>
        </xdr:cNvSpPr>
      </xdr:nvSpPr>
      <xdr:spPr bwMode="auto">
        <a:xfrm flipH="1">
          <a:off x="14859000" y="2268855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232</xdr:row>
      <xdr:rowOff>9525</xdr:rowOff>
    </xdr:from>
    <xdr:to>
      <xdr:col>31</xdr:col>
      <xdr:colOff>66675</xdr:colOff>
      <xdr:row>233</xdr:row>
      <xdr:rowOff>66675</xdr:rowOff>
    </xdr:to>
    <xdr:sp macro="" textlink="">
      <xdr:nvSpPr>
        <xdr:cNvPr id="195" name="Line 174">
          <a:extLst>
            <a:ext uri="{FF2B5EF4-FFF2-40B4-BE49-F238E27FC236}">
              <a16:creationId xmlns:a16="http://schemas.microsoft.com/office/drawing/2014/main" id="{00000000-0008-0000-1200-0000C3000000}"/>
            </a:ext>
          </a:extLst>
        </xdr:cNvPr>
        <xdr:cNvSpPr>
          <a:spLocks noChangeShapeType="1"/>
        </xdr:cNvSpPr>
      </xdr:nvSpPr>
      <xdr:spPr bwMode="auto">
        <a:xfrm flipH="1">
          <a:off x="14859000" y="2268855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178</xdr:row>
      <xdr:rowOff>57150</xdr:rowOff>
    </xdr:from>
    <xdr:to>
      <xdr:col>26</xdr:col>
      <xdr:colOff>171450</xdr:colOff>
      <xdr:row>183</xdr:row>
      <xdr:rowOff>9525</xdr:rowOff>
    </xdr:to>
    <xdr:sp macro="" textlink="">
      <xdr:nvSpPr>
        <xdr:cNvPr id="216" name="AutoShape 329">
          <a:extLst>
            <a:ext uri="{FF2B5EF4-FFF2-40B4-BE49-F238E27FC236}">
              <a16:creationId xmlns:a16="http://schemas.microsoft.com/office/drawing/2014/main" id="{00000000-0008-0000-1200-0000D8000000}"/>
            </a:ext>
          </a:extLst>
        </xdr:cNvPr>
        <xdr:cNvSpPr>
          <a:spLocks/>
        </xdr:cNvSpPr>
      </xdr:nvSpPr>
      <xdr:spPr bwMode="auto">
        <a:xfrm>
          <a:off x="13239750" y="20354925"/>
          <a:ext cx="95250" cy="809625"/>
        </a:xfrm>
        <a:prstGeom prst="rightBrace">
          <a:avLst>
            <a:gd name="adj1" fmla="val 55833"/>
            <a:gd name="adj2" fmla="val 3529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5</xdr:row>
      <xdr:rowOff>266700</xdr:rowOff>
    </xdr:from>
    <xdr:to>
      <xdr:col>26</xdr:col>
      <xdr:colOff>85725</xdr:colOff>
      <xdr:row>15</xdr:row>
      <xdr:rowOff>171450</xdr:rowOff>
    </xdr:to>
    <xdr:sp macro="" textlink="">
      <xdr:nvSpPr>
        <xdr:cNvPr id="50223" name="Oval 1">
          <a:extLst>
            <a:ext uri="{FF2B5EF4-FFF2-40B4-BE49-F238E27FC236}">
              <a16:creationId xmlns:a16="http://schemas.microsoft.com/office/drawing/2014/main" id="{00000000-0008-0000-1300-00002FC40000}"/>
            </a:ext>
          </a:extLst>
        </xdr:cNvPr>
        <xdr:cNvSpPr>
          <a:spLocks noChangeArrowheads="1"/>
        </xdr:cNvSpPr>
      </xdr:nvSpPr>
      <xdr:spPr bwMode="auto">
        <a:xfrm>
          <a:off x="1314450" y="1466850"/>
          <a:ext cx="8896350" cy="3048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16</xdr:row>
      <xdr:rowOff>247650</xdr:rowOff>
    </xdr:from>
    <xdr:to>
      <xdr:col>20</xdr:col>
      <xdr:colOff>228600</xdr:colOff>
      <xdr:row>17</xdr:row>
      <xdr:rowOff>266700</xdr:rowOff>
    </xdr:to>
    <xdr:sp macro="" textlink="">
      <xdr:nvSpPr>
        <xdr:cNvPr id="50184" name="Text Box 2">
          <a:extLst>
            <a:ext uri="{FF2B5EF4-FFF2-40B4-BE49-F238E27FC236}">
              <a16:creationId xmlns:a16="http://schemas.microsoft.com/office/drawing/2014/main" id="{00000000-0008-0000-1300-000008C40000}"/>
            </a:ext>
          </a:extLst>
        </xdr:cNvPr>
        <xdr:cNvSpPr txBox="1">
          <a:spLocks noChangeArrowheads="1"/>
        </xdr:cNvSpPr>
      </xdr:nvSpPr>
      <xdr:spPr bwMode="auto">
        <a:xfrm>
          <a:off x="5324475" y="4905375"/>
          <a:ext cx="742950" cy="33337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19</xdr:col>
      <xdr:colOff>66675</xdr:colOff>
      <xdr:row>15</xdr:row>
      <xdr:rowOff>190500</xdr:rowOff>
    </xdr:from>
    <xdr:to>
      <xdr:col>19</xdr:col>
      <xdr:colOff>85725</xdr:colOff>
      <xdr:row>16</xdr:row>
      <xdr:rowOff>209550</xdr:rowOff>
    </xdr:to>
    <xdr:sp macro="" textlink="">
      <xdr:nvSpPr>
        <xdr:cNvPr id="50225" name="Line 3">
          <a:extLst>
            <a:ext uri="{FF2B5EF4-FFF2-40B4-BE49-F238E27FC236}">
              <a16:creationId xmlns:a16="http://schemas.microsoft.com/office/drawing/2014/main" id="{00000000-0008-0000-1300-000031C40000}"/>
            </a:ext>
          </a:extLst>
        </xdr:cNvPr>
        <xdr:cNvSpPr>
          <a:spLocks noChangeShapeType="1"/>
        </xdr:cNvSpPr>
      </xdr:nvSpPr>
      <xdr:spPr bwMode="auto">
        <a:xfrm flipV="1">
          <a:off x="5667375" y="4533900"/>
          <a:ext cx="19050" cy="3333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8</xdr:row>
      <xdr:rowOff>0</xdr:rowOff>
    </xdr:from>
    <xdr:to>
      <xdr:col>6</xdr:col>
      <xdr:colOff>9525</xdr:colOff>
      <xdr:row>10</xdr:row>
      <xdr:rowOff>0</xdr:rowOff>
    </xdr:to>
    <xdr:sp macro="" textlink="">
      <xdr:nvSpPr>
        <xdr:cNvPr id="44140" name="Line 2">
          <a:extLst>
            <a:ext uri="{FF2B5EF4-FFF2-40B4-BE49-F238E27FC236}">
              <a16:creationId xmlns:a16="http://schemas.microsoft.com/office/drawing/2014/main" id="{00000000-0008-0000-1400-00006CAC0000}"/>
            </a:ext>
          </a:extLst>
        </xdr:cNvPr>
        <xdr:cNvSpPr>
          <a:spLocks noChangeShapeType="1"/>
        </xdr:cNvSpPr>
      </xdr:nvSpPr>
      <xdr:spPr bwMode="auto">
        <a:xfrm>
          <a:off x="1819275" y="1847850"/>
          <a:ext cx="17526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8</xdr:row>
      <xdr:rowOff>0</xdr:rowOff>
    </xdr:from>
    <xdr:to>
      <xdr:col>9</xdr:col>
      <xdr:colOff>9525</xdr:colOff>
      <xdr:row>10</xdr:row>
      <xdr:rowOff>0</xdr:rowOff>
    </xdr:to>
    <xdr:sp macro="" textlink="">
      <xdr:nvSpPr>
        <xdr:cNvPr id="44141" name="Line 3">
          <a:extLst>
            <a:ext uri="{FF2B5EF4-FFF2-40B4-BE49-F238E27FC236}">
              <a16:creationId xmlns:a16="http://schemas.microsoft.com/office/drawing/2014/main" id="{00000000-0008-0000-1400-00006DAC0000}"/>
            </a:ext>
          </a:extLst>
        </xdr:cNvPr>
        <xdr:cNvSpPr>
          <a:spLocks noChangeShapeType="1"/>
        </xdr:cNvSpPr>
      </xdr:nvSpPr>
      <xdr:spPr bwMode="auto">
        <a:xfrm>
          <a:off x="1828800" y="1847850"/>
          <a:ext cx="348615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12</xdr:col>
      <xdr:colOff>0</xdr:colOff>
      <xdr:row>10</xdr:row>
      <xdr:rowOff>9525</xdr:rowOff>
    </xdr:to>
    <xdr:sp macro="" textlink="">
      <xdr:nvSpPr>
        <xdr:cNvPr id="44142" name="Line 4">
          <a:extLst>
            <a:ext uri="{FF2B5EF4-FFF2-40B4-BE49-F238E27FC236}">
              <a16:creationId xmlns:a16="http://schemas.microsoft.com/office/drawing/2014/main" id="{00000000-0008-0000-1400-00006EAC0000}"/>
            </a:ext>
          </a:extLst>
        </xdr:cNvPr>
        <xdr:cNvSpPr>
          <a:spLocks noChangeShapeType="1"/>
        </xdr:cNvSpPr>
      </xdr:nvSpPr>
      <xdr:spPr bwMode="auto">
        <a:xfrm>
          <a:off x="1819275" y="1847850"/>
          <a:ext cx="522922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15</xdr:col>
      <xdr:colOff>9525</xdr:colOff>
      <xdr:row>10</xdr:row>
      <xdr:rowOff>9525</xdr:rowOff>
    </xdr:to>
    <xdr:sp macro="" textlink="">
      <xdr:nvSpPr>
        <xdr:cNvPr id="44143" name="Line 5">
          <a:extLst>
            <a:ext uri="{FF2B5EF4-FFF2-40B4-BE49-F238E27FC236}">
              <a16:creationId xmlns:a16="http://schemas.microsoft.com/office/drawing/2014/main" id="{00000000-0008-0000-1400-00006FAC0000}"/>
            </a:ext>
          </a:extLst>
        </xdr:cNvPr>
        <xdr:cNvSpPr>
          <a:spLocks noChangeShapeType="1"/>
        </xdr:cNvSpPr>
      </xdr:nvSpPr>
      <xdr:spPr bwMode="auto">
        <a:xfrm>
          <a:off x="1819275" y="1847850"/>
          <a:ext cx="698182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12</xdr:row>
      <xdr:rowOff>19050</xdr:rowOff>
    </xdr:from>
    <xdr:to>
      <xdr:col>6</xdr:col>
      <xdr:colOff>0</xdr:colOff>
      <xdr:row>13</xdr:row>
      <xdr:rowOff>180975</xdr:rowOff>
    </xdr:to>
    <xdr:sp macro="" textlink="">
      <xdr:nvSpPr>
        <xdr:cNvPr id="44144" name="Line 6">
          <a:extLst>
            <a:ext uri="{FF2B5EF4-FFF2-40B4-BE49-F238E27FC236}">
              <a16:creationId xmlns:a16="http://schemas.microsoft.com/office/drawing/2014/main" id="{00000000-0008-0000-1400-000070AC0000}"/>
            </a:ext>
          </a:extLst>
        </xdr:cNvPr>
        <xdr:cNvSpPr>
          <a:spLocks noChangeShapeType="1"/>
        </xdr:cNvSpPr>
      </xdr:nvSpPr>
      <xdr:spPr bwMode="auto">
        <a:xfrm>
          <a:off x="1819275" y="2628900"/>
          <a:ext cx="17430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2</xdr:row>
      <xdr:rowOff>133350</xdr:rowOff>
    </xdr:from>
    <xdr:to>
      <xdr:col>9</xdr:col>
      <xdr:colOff>314325</xdr:colOff>
      <xdr:row>3</xdr:row>
      <xdr:rowOff>333375</xdr:rowOff>
    </xdr:to>
    <xdr:sp macro="" textlink="">
      <xdr:nvSpPr>
        <xdr:cNvPr id="44054" name="Text Box 7">
          <a:extLst>
            <a:ext uri="{FF2B5EF4-FFF2-40B4-BE49-F238E27FC236}">
              <a16:creationId xmlns:a16="http://schemas.microsoft.com/office/drawing/2014/main" id="{00000000-0008-0000-1400-000016AC0000}"/>
            </a:ext>
          </a:extLst>
        </xdr:cNvPr>
        <xdr:cNvSpPr txBox="1">
          <a:spLocks noChangeArrowheads="1"/>
        </xdr:cNvSpPr>
      </xdr:nvSpPr>
      <xdr:spPr bwMode="auto">
        <a:xfrm>
          <a:off x="4962525" y="419100"/>
          <a:ext cx="657225" cy="39052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p>
      </xdr:txBody>
    </xdr:sp>
    <xdr:clientData/>
  </xdr:twoCellAnchor>
  <xdr:twoCellAnchor>
    <xdr:from>
      <xdr:col>2</xdr:col>
      <xdr:colOff>47625</xdr:colOff>
      <xdr:row>3</xdr:row>
      <xdr:rowOff>514350</xdr:rowOff>
    </xdr:from>
    <xdr:to>
      <xdr:col>15</xdr:col>
      <xdr:colOff>495300</xdr:colOff>
      <xdr:row>5</xdr:row>
      <xdr:rowOff>47625</xdr:rowOff>
    </xdr:to>
    <xdr:sp macro="" textlink="">
      <xdr:nvSpPr>
        <xdr:cNvPr id="44146" name="AutoShape 9">
          <a:extLst>
            <a:ext uri="{FF2B5EF4-FFF2-40B4-BE49-F238E27FC236}">
              <a16:creationId xmlns:a16="http://schemas.microsoft.com/office/drawing/2014/main" id="{00000000-0008-0000-1400-000072AC0000}"/>
            </a:ext>
          </a:extLst>
        </xdr:cNvPr>
        <xdr:cNvSpPr>
          <a:spLocks/>
        </xdr:cNvSpPr>
      </xdr:nvSpPr>
      <xdr:spPr bwMode="auto">
        <a:xfrm rot="-5400000">
          <a:off x="5119687" y="-2843212"/>
          <a:ext cx="333375" cy="8001000"/>
        </a:xfrm>
        <a:prstGeom prst="rightBrace">
          <a:avLst>
            <a:gd name="adj1" fmla="val 20000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30</xdr:col>
      <xdr:colOff>361950</xdr:colOff>
      <xdr:row>22</xdr:row>
      <xdr:rowOff>152400</xdr:rowOff>
    </xdr:from>
    <xdr:to>
      <xdr:col>30</xdr:col>
      <xdr:colOff>1085850</xdr:colOff>
      <xdr:row>24</xdr:row>
      <xdr:rowOff>142875</xdr:rowOff>
    </xdr:to>
    <xdr:sp macro="" textlink="">
      <xdr:nvSpPr>
        <xdr:cNvPr id="62470" name="Text Box 1">
          <a:extLst>
            <a:ext uri="{FF2B5EF4-FFF2-40B4-BE49-F238E27FC236}">
              <a16:creationId xmlns:a16="http://schemas.microsoft.com/office/drawing/2014/main" id="{00000000-0008-0000-1500-000006F40000}"/>
            </a:ext>
          </a:extLst>
        </xdr:cNvPr>
        <xdr:cNvSpPr txBox="1">
          <a:spLocks noChangeArrowheads="1"/>
        </xdr:cNvSpPr>
      </xdr:nvSpPr>
      <xdr:spPr bwMode="auto">
        <a:xfrm>
          <a:off x="9886950" y="384810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30</xdr:col>
      <xdr:colOff>114300</xdr:colOff>
      <xdr:row>14</xdr:row>
      <xdr:rowOff>28575</xdr:rowOff>
    </xdr:from>
    <xdr:to>
      <xdr:col>30</xdr:col>
      <xdr:colOff>257175</xdr:colOff>
      <xdr:row>32</xdr:row>
      <xdr:rowOff>0</xdr:rowOff>
    </xdr:to>
    <xdr:sp macro="" textlink="">
      <xdr:nvSpPr>
        <xdr:cNvPr id="62523" name="AutoShape 3">
          <a:extLst>
            <a:ext uri="{FF2B5EF4-FFF2-40B4-BE49-F238E27FC236}">
              <a16:creationId xmlns:a16="http://schemas.microsoft.com/office/drawing/2014/main" id="{00000000-0008-0000-1500-00003BF40000}"/>
            </a:ext>
          </a:extLst>
        </xdr:cNvPr>
        <xdr:cNvSpPr>
          <a:spLocks/>
        </xdr:cNvSpPr>
      </xdr:nvSpPr>
      <xdr:spPr bwMode="auto">
        <a:xfrm>
          <a:off x="9639300" y="2486025"/>
          <a:ext cx="142875" cy="2924175"/>
        </a:xfrm>
        <a:prstGeom prst="rightBrace">
          <a:avLst>
            <a:gd name="adj1" fmla="val 17055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361950</xdr:colOff>
      <xdr:row>22</xdr:row>
      <xdr:rowOff>152400</xdr:rowOff>
    </xdr:from>
    <xdr:to>
      <xdr:col>31</xdr:col>
      <xdr:colOff>1085850</xdr:colOff>
      <xdr:row>24</xdr:row>
      <xdr:rowOff>142875</xdr:rowOff>
    </xdr:to>
    <xdr:sp macro="" textlink="">
      <xdr:nvSpPr>
        <xdr:cNvPr id="62472" name="Text Box 1">
          <a:extLst>
            <a:ext uri="{FF2B5EF4-FFF2-40B4-BE49-F238E27FC236}">
              <a16:creationId xmlns:a16="http://schemas.microsoft.com/office/drawing/2014/main" id="{00000000-0008-0000-1500-000008F40000}"/>
            </a:ext>
          </a:extLst>
        </xdr:cNvPr>
        <xdr:cNvSpPr txBox="1">
          <a:spLocks noChangeArrowheads="1"/>
        </xdr:cNvSpPr>
      </xdr:nvSpPr>
      <xdr:spPr bwMode="auto">
        <a:xfrm>
          <a:off x="10715625" y="38481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31</xdr:col>
      <xdr:colOff>114300</xdr:colOff>
      <xdr:row>14</xdr:row>
      <xdr:rowOff>28575</xdr:rowOff>
    </xdr:from>
    <xdr:to>
      <xdr:col>31</xdr:col>
      <xdr:colOff>257175</xdr:colOff>
      <xdr:row>32</xdr:row>
      <xdr:rowOff>0</xdr:rowOff>
    </xdr:to>
    <xdr:sp macro="" textlink="">
      <xdr:nvSpPr>
        <xdr:cNvPr id="62525" name="AutoShape 3">
          <a:extLst>
            <a:ext uri="{FF2B5EF4-FFF2-40B4-BE49-F238E27FC236}">
              <a16:creationId xmlns:a16="http://schemas.microsoft.com/office/drawing/2014/main" id="{00000000-0008-0000-1500-00003DF40000}"/>
            </a:ext>
          </a:extLst>
        </xdr:cNvPr>
        <xdr:cNvSpPr>
          <a:spLocks/>
        </xdr:cNvSpPr>
      </xdr:nvSpPr>
      <xdr:spPr bwMode="auto">
        <a:xfrm>
          <a:off x="10715625" y="2486025"/>
          <a:ext cx="0" cy="29241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737507</xdr:colOff>
      <xdr:row>70</xdr:row>
      <xdr:rowOff>579666</xdr:rowOff>
    </xdr:from>
    <xdr:to>
      <xdr:col>22</xdr:col>
      <xdr:colOff>1585232</xdr:colOff>
      <xdr:row>70</xdr:row>
      <xdr:rowOff>913041</xdr:rowOff>
    </xdr:to>
    <xdr:sp macro="" textlink="">
      <xdr:nvSpPr>
        <xdr:cNvPr id="80897" name="Text Box 4">
          <a:extLst>
            <a:ext uri="{FF2B5EF4-FFF2-40B4-BE49-F238E27FC236}">
              <a16:creationId xmlns:a16="http://schemas.microsoft.com/office/drawing/2014/main" id="{00000000-0008-0000-1600-0000013C0100}"/>
            </a:ext>
          </a:extLst>
        </xdr:cNvPr>
        <xdr:cNvSpPr txBox="1">
          <a:spLocks noChangeArrowheads="1"/>
        </xdr:cNvSpPr>
      </xdr:nvSpPr>
      <xdr:spPr bwMode="auto">
        <a:xfrm>
          <a:off x="11868150" y="2911384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20</xdr:col>
      <xdr:colOff>914400</xdr:colOff>
      <xdr:row>71</xdr:row>
      <xdr:rowOff>495300</xdr:rowOff>
    </xdr:from>
    <xdr:to>
      <xdr:col>20</xdr:col>
      <xdr:colOff>1762125</xdr:colOff>
      <xdr:row>71</xdr:row>
      <xdr:rowOff>828675</xdr:rowOff>
    </xdr:to>
    <xdr:sp macro="" textlink="">
      <xdr:nvSpPr>
        <xdr:cNvPr id="80899" name="Text Box 4">
          <a:extLst>
            <a:ext uri="{FF2B5EF4-FFF2-40B4-BE49-F238E27FC236}">
              <a16:creationId xmlns:a16="http://schemas.microsoft.com/office/drawing/2014/main" id="{00000000-0008-0000-1600-0000033C0100}"/>
            </a:ext>
          </a:extLst>
        </xdr:cNvPr>
        <xdr:cNvSpPr txBox="1">
          <a:spLocks noChangeArrowheads="1"/>
        </xdr:cNvSpPr>
      </xdr:nvSpPr>
      <xdr:spPr bwMode="auto">
        <a:xfrm>
          <a:off x="8953500" y="2979420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17</xdr:col>
      <xdr:colOff>76200</xdr:colOff>
      <xdr:row>71</xdr:row>
      <xdr:rowOff>152400</xdr:rowOff>
    </xdr:from>
    <xdr:to>
      <xdr:col>26</xdr:col>
      <xdr:colOff>2714625</xdr:colOff>
      <xdr:row>71</xdr:row>
      <xdr:rowOff>381000</xdr:rowOff>
    </xdr:to>
    <xdr:sp macro="" textlink="">
      <xdr:nvSpPr>
        <xdr:cNvPr id="80953" name="AutoShape 5">
          <a:extLst>
            <a:ext uri="{FF2B5EF4-FFF2-40B4-BE49-F238E27FC236}">
              <a16:creationId xmlns:a16="http://schemas.microsoft.com/office/drawing/2014/main" id="{00000000-0008-0000-1600-0000393C0100}"/>
            </a:ext>
          </a:extLst>
        </xdr:cNvPr>
        <xdr:cNvSpPr>
          <a:spLocks/>
        </xdr:cNvSpPr>
      </xdr:nvSpPr>
      <xdr:spPr bwMode="auto">
        <a:xfrm rot="5400000">
          <a:off x="12363450" y="22145625"/>
          <a:ext cx="0" cy="15297150"/>
        </a:xfrm>
        <a:prstGeom prst="rightBrace">
          <a:avLst>
            <a:gd name="adj1" fmla="val -2147483648"/>
            <a:gd name="adj2" fmla="val 6917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95249</xdr:colOff>
      <xdr:row>70</xdr:row>
      <xdr:rowOff>136074</xdr:rowOff>
    </xdr:from>
    <xdr:to>
      <xdr:col>26</xdr:col>
      <xdr:colOff>2503716</xdr:colOff>
      <xdr:row>70</xdr:row>
      <xdr:rowOff>476253</xdr:rowOff>
    </xdr:to>
    <xdr:sp macro="" textlink="">
      <xdr:nvSpPr>
        <xdr:cNvPr id="6" name="AutoShape 2">
          <a:extLst>
            <a:ext uri="{FF2B5EF4-FFF2-40B4-BE49-F238E27FC236}">
              <a16:creationId xmlns:a16="http://schemas.microsoft.com/office/drawing/2014/main" id="{00000000-0008-0000-1600-000006000000}"/>
            </a:ext>
          </a:extLst>
        </xdr:cNvPr>
        <xdr:cNvSpPr>
          <a:spLocks/>
        </xdr:cNvSpPr>
      </xdr:nvSpPr>
      <xdr:spPr bwMode="auto">
        <a:xfrm rot="5400000">
          <a:off x="12103554" y="21301984"/>
          <a:ext cx="340179" cy="15076717"/>
        </a:xfrm>
        <a:prstGeom prst="rightBrace">
          <a:avLst>
            <a:gd name="adj1" fmla="val 104679"/>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2219325</xdr:colOff>
      <xdr:row>54</xdr:row>
      <xdr:rowOff>9525</xdr:rowOff>
    </xdr:from>
    <xdr:to>
      <xdr:col>9</xdr:col>
      <xdr:colOff>180975</xdr:colOff>
      <xdr:row>55</xdr:row>
      <xdr:rowOff>38100</xdr:rowOff>
    </xdr:to>
    <xdr:sp macro="" textlink="">
      <xdr:nvSpPr>
        <xdr:cNvPr id="72854" name="Oval 10">
          <a:extLst>
            <a:ext uri="{FF2B5EF4-FFF2-40B4-BE49-F238E27FC236}">
              <a16:creationId xmlns:a16="http://schemas.microsoft.com/office/drawing/2014/main" id="{00000000-0008-0000-0500-0000961C0100}"/>
            </a:ext>
          </a:extLst>
        </xdr:cNvPr>
        <xdr:cNvSpPr>
          <a:spLocks noChangeArrowheads="1"/>
        </xdr:cNvSpPr>
      </xdr:nvSpPr>
      <xdr:spPr bwMode="auto">
        <a:xfrm>
          <a:off x="4448175" y="9591675"/>
          <a:ext cx="1828800" cy="200025"/>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55</xdr:row>
      <xdr:rowOff>19050</xdr:rowOff>
    </xdr:from>
    <xdr:to>
      <xdr:col>9</xdr:col>
      <xdr:colOff>323850</xdr:colOff>
      <xdr:row>55</xdr:row>
      <xdr:rowOff>104775</xdr:rowOff>
    </xdr:to>
    <xdr:sp macro="" textlink="">
      <xdr:nvSpPr>
        <xdr:cNvPr id="72855" name="Line 3">
          <a:extLst>
            <a:ext uri="{FF2B5EF4-FFF2-40B4-BE49-F238E27FC236}">
              <a16:creationId xmlns:a16="http://schemas.microsoft.com/office/drawing/2014/main" id="{00000000-0008-0000-0500-0000971C0100}"/>
            </a:ext>
          </a:extLst>
        </xdr:cNvPr>
        <xdr:cNvSpPr>
          <a:spLocks noChangeShapeType="1"/>
        </xdr:cNvSpPr>
      </xdr:nvSpPr>
      <xdr:spPr bwMode="auto">
        <a:xfrm flipH="1" flipV="1">
          <a:off x="5219700" y="7753350"/>
          <a:ext cx="247650" cy="85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542925</xdr:colOff>
      <xdr:row>86</xdr:row>
      <xdr:rowOff>114300</xdr:rowOff>
    </xdr:from>
    <xdr:to>
      <xdr:col>8</xdr:col>
      <xdr:colOff>133350</xdr:colOff>
      <xdr:row>89</xdr:row>
      <xdr:rowOff>161925</xdr:rowOff>
    </xdr:to>
    <xdr:sp macro="" textlink="">
      <xdr:nvSpPr>
        <xdr:cNvPr id="72737" name="AutoShape 6">
          <a:extLst>
            <a:ext uri="{FF2B5EF4-FFF2-40B4-BE49-F238E27FC236}">
              <a16:creationId xmlns:a16="http://schemas.microsoft.com/office/drawing/2014/main" id="{00000000-0008-0000-0500-0000211C0100}"/>
            </a:ext>
          </a:extLst>
        </xdr:cNvPr>
        <xdr:cNvSpPr>
          <a:spLocks noChangeArrowheads="1"/>
        </xdr:cNvSpPr>
      </xdr:nvSpPr>
      <xdr:spPr bwMode="auto">
        <a:xfrm>
          <a:off x="2152650" y="12296775"/>
          <a:ext cx="2038350" cy="561975"/>
        </a:xfrm>
        <a:prstGeom prst="wedgeRectCallout">
          <a:avLst>
            <a:gd name="adj1" fmla="val 38319"/>
            <a:gd name="adj2" fmla="val -73727"/>
          </a:avLst>
        </a:prstGeom>
        <a:solidFill>
          <a:srgbClr val="FFFFFF"/>
        </a:solidFill>
        <a:ln w="9525">
          <a:solidFill>
            <a:srgbClr val="FF0000"/>
          </a:solidFill>
          <a:miter lim="800000"/>
          <a:headEnd/>
          <a:tailEnd/>
        </a:ln>
      </xdr:spPr>
      <xdr:txBody>
        <a:bodyPr vertOverflow="clip" wrap="square" lIns="27432" tIns="18288" rIns="0" bIns="0" anchor="t"/>
        <a:lstStyle/>
        <a:p>
          <a:pPr algn="l" rtl="0">
            <a:lnSpc>
              <a:spcPts val="1200"/>
            </a:lnSpc>
            <a:defRPr sz="1000"/>
          </a:pPr>
          <a:r>
            <a:rPr lang="ja-JP" altLang="en-US" sz="1000" b="1" i="0" u="none" strike="noStrike" baseline="0">
              <a:solidFill>
                <a:srgbClr val="000000"/>
              </a:solidFill>
              <a:latin typeface="ＭＳ Ｐゴシック"/>
              <a:ea typeface="ＭＳ Ｐゴシック"/>
            </a:rPr>
            <a:t>この部列に、</a:t>
          </a:r>
        </a:p>
        <a:p>
          <a:pPr algn="l" rtl="0">
            <a:lnSpc>
              <a:spcPts val="1200"/>
            </a:lnSpc>
            <a:defRPr sz="1000"/>
          </a:pPr>
          <a:r>
            <a:rPr lang="ja-JP" altLang="en-US" sz="1000" b="1" i="0" u="none" strike="noStrike" baseline="0">
              <a:solidFill>
                <a:srgbClr val="000000"/>
              </a:solidFill>
              <a:latin typeface="ＭＳ Ｐゴシック"/>
              <a:ea typeface="ＭＳ Ｐゴシック"/>
            </a:rPr>
            <a:t>未入力（</a:t>
          </a: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印）、エラ－（Ｅ印）が表示されていない事を確認する。</a:t>
          </a:r>
        </a:p>
      </xdr:txBody>
    </xdr:sp>
    <xdr:clientData/>
  </xdr:twoCellAnchor>
  <xdr:twoCellAnchor>
    <xdr:from>
      <xdr:col>1</xdr:col>
      <xdr:colOff>9525</xdr:colOff>
      <xdr:row>82</xdr:row>
      <xdr:rowOff>76200</xdr:rowOff>
    </xdr:from>
    <xdr:to>
      <xdr:col>10</xdr:col>
      <xdr:colOff>9525</xdr:colOff>
      <xdr:row>82</xdr:row>
      <xdr:rowOff>142875</xdr:rowOff>
    </xdr:to>
    <xdr:sp macro="" textlink="">
      <xdr:nvSpPr>
        <xdr:cNvPr id="72857" name="Freeform 34">
          <a:extLst>
            <a:ext uri="{FF2B5EF4-FFF2-40B4-BE49-F238E27FC236}">
              <a16:creationId xmlns:a16="http://schemas.microsoft.com/office/drawing/2014/main" id="{00000000-0008-0000-0500-0000991C0100}"/>
            </a:ext>
          </a:extLst>
        </xdr:cNvPr>
        <xdr:cNvSpPr>
          <a:spLocks/>
        </xdr:cNvSpPr>
      </xdr:nvSpPr>
      <xdr:spPr bwMode="auto">
        <a:xfrm>
          <a:off x="285750" y="11687175"/>
          <a:ext cx="5686425" cy="66675"/>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 name="T12" fmla="*/ 0 w 597"/>
            <a:gd name="T13" fmla="*/ 0 h 7"/>
            <a:gd name="T14" fmla="*/ 597 w 597"/>
            <a:gd name="T15" fmla="*/ 7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82</xdr:row>
      <xdr:rowOff>123825</xdr:rowOff>
    </xdr:from>
    <xdr:to>
      <xdr:col>10</xdr:col>
      <xdr:colOff>9525</xdr:colOff>
      <xdr:row>82</xdr:row>
      <xdr:rowOff>180975</xdr:rowOff>
    </xdr:to>
    <xdr:sp macro="" textlink="">
      <xdr:nvSpPr>
        <xdr:cNvPr id="72858" name="Freeform 36">
          <a:extLst>
            <a:ext uri="{FF2B5EF4-FFF2-40B4-BE49-F238E27FC236}">
              <a16:creationId xmlns:a16="http://schemas.microsoft.com/office/drawing/2014/main" id="{00000000-0008-0000-0500-00009A1C0100}"/>
            </a:ext>
          </a:extLst>
        </xdr:cNvPr>
        <xdr:cNvSpPr>
          <a:spLocks/>
        </xdr:cNvSpPr>
      </xdr:nvSpPr>
      <xdr:spPr bwMode="auto">
        <a:xfrm>
          <a:off x="285750" y="11734800"/>
          <a:ext cx="5686425" cy="57150"/>
        </a:xfrm>
        <a:custGeom>
          <a:avLst/>
          <a:gdLst>
            <a:gd name="T0" fmla="*/ 0 w 597"/>
            <a:gd name="T1" fmla="*/ 0 h 6"/>
            <a:gd name="T2" fmla="*/ 2147483647 w 597"/>
            <a:gd name="T3" fmla="*/ 0 h 6"/>
            <a:gd name="T4" fmla="*/ 2147483647 w 597"/>
            <a:gd name="T5" fmla="*/ 2147483647 h 6"/>
            <a:gd name="T6" fmla="*/ 2147483647 w 597"/>
            <a:gd name="T7" fmla="*/ 2147483647 h 6"/>
            <a:gd name="T8" fmla="*/ 0 60000 65536"/>
            <a:gd name="T9" fmla="*/ 0 60000 65536"/>
            <a:gd name="T10" fmla="*/ 0 60000 65536"/>
            <a:gd name="T11" fmla="*/ 0 60000 65536"/>
            <a:gd name="T12" fmla="*/ 0 w 597"/>
            <a:gd name="T13" fmla="*/ 0 h 6"/>
            <a:gd name="T14" fmla="*/ 597 w 597"/>
            <a:gd name="T15" fmla="*/ 6 h 6"/>
          </a:gdLst>
          <a:ahLst/>
          <a:cxnLst>
            <a:cxn ang="T8">
              <a:pos x="T0" y="T1"/>
            </a:cxn>
            <a:cxn ang="T9">
              <a:pos x="T2" y="T3"/>
            </a:cxn>
            <a:cxn ang="T10">
              <a:pos x="T4" y="T5"/>
            </a:cxn>
            <a:cxn ang="T11">
              <a:pos x="T6" y="T7"/>
            </a:cxn>
          </a:cxnLst>
          <a:rect l="T12" t="T13" r="T14" b="T15"/>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2428875</xdr:colOff>
      <xdr:row>3</xdr:row>
      <xdr:rowOff>104775</xdr:rowOff>
    </xdr:from>
    <xdr:to>
      <xdr:col>9</xdr:col>
      <xdr:colOff>142875</xdr:colOff>
      <xdr:row>13</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4657725" y="800100"/>
          <a:ext cx="1581150" cy="1704975"/>
          <a:chOff x="3714750" y="838200"/>
          <a:chExt cx="1543050" cy="1362075"/>
        </a:xfrm>
      </xdr:grpSpPr>
      <xdr:sp macro="" textlink="">
        <xdr:nvSpPr>
          <xdr:cNvPr id="72853" name="Line 3">
            <a:extLst>
              <a:ext uri="{FF2B5EF4-FFF2-40B4-BE49-F238E27FC236}">
                <a16:creationId xmlns:a16="http://schemas.microsoft.com/office/drawing/2014/main" id="{00000000-0008-0000-0500-0000951C0100}"/>
              </a:ext>
            </a:extLst>
          </xdr:cNvPr>
          <xdr:cNvSpPr>
            <a:spLocks noChangeShapeType="1"/>
          </xdr:cNvSpPr>
        </xdr:nvSpPr>
        <xdr:spPr bwMode="auto">
          <a:xfrm flipH="1" flipV="1">
            <a:off x="4200525" y="1743075"/>
            <a:ext cx="1057275"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72859" name="Oval 10">
            <a:extLst>
              <a:ext uri="{FF2B5EF4-FFF2-40B4-BE49-F238E27FC236}">
                <a16:creationId xmlns:a16="http://schemas.microsoft.com/office/drawing/2014/main" id="{00000000-0008-0000-0500-00009B1C0100}"/>
              </a:ext>
            </a:extLst>
          </xdr:cNvPr>
          <xdr:cNvSpPr>
            <a:spLocks noChangeArrowheads="1"/>
          </xdr:cNvSpPr>
        </xdr:nvSpPr>
        <xdr:spPr bwMode="auto">
          <a:xfrm>
            <a:off x="3724275" y="914400"/>
            <a:ext cx="457200" cy="200025"/>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2860" name="Oval 10">
            <a:extLst>
              <a:ext uri="{FF2B5EF4-FFF2-40B4-BE49-F238E27FC236}">
                <a16:creationId xmlns:a16="http://schemas.microsoft.com/office/drawing/2014/main" id="{00000000-0008-0000-0500-00009C1C0100}"/>
              </a:ext>
            </a:extLst>
          </xdr:cNvPr>
          <xdr:cNvSpPr>
            <a:spLocks noChangeArrowheads="1"/>
          </xdr:cNvSpPr>
        </xdr:nvSpPr>
        <xdr:spPr bwMode="auto">
          <a:xfrm>
            <a:off x="3714750" y="1104900"/>
            <a:ext cx="457200" cy="1095375"/>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2861" name="Line 3">
            <a:extLst>
              <a:ext uri="{FF2B5EF4-FFF2-40B4-BE49-F238E27FC236}">
                <a16:creationId xmlns:a16="http://schemas.microsoft.com/office/drawing/2014/main" id="{00000000-0008-0000-0500-00009D1C0100}"/>
              </a:ext>
            </a:extLst>
          </xdr:cNvPr>
          <xdr:cNvSpPr>
            <a:spLocks noChangeShapeType="1"/>
          </xdr:cNvSpPr>
        </xdr:nvSpPr>
        <xdr:spPr bwMode="auto">
          <a:xfrm flipH="1">
            <a:off x="4200525" y="838200"/>
            <a:ext cx="1019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200025</xdr:colOff>
      <xdr:row>70</xdr:row>
      <xdr:rowOff>447675</xdr:rowOff>
    </xdr:from>
    <xdr:to>
      <xdr:col>20</xdr:col>
      <xdr:colOff>733425</xdr:colOff>
      <xdr:row>70</xdr:row>
      <xdr:rowOff>781050</xdr:rowOff>
    </xdr:to>
    <xdr:sp macro="" textlink="">
      <xdr:nvSpPr>
        <xdr:cNvPr id="79873" name="Text Box 4">
          <a:extLst>
            <a:ext uri="{FF2B5EF4-FFF2-40B4-BE49-F238E27FC236}">
              <a16:creationId xmlns:a16="http://schemas.microsoft.com/office/drawing/2014/main" id="{00000000-0008-0000-1700-000001380100}"/>
            </a:ext>
          </a:extLst>
        </xdr:cNvPr>
        <xdr:cNvSpPr txBox="1">
          <a:spLocks noChangeArrowheads="1"/>
        </xdr:cNvSpPr>
      </xdr:nvSpPr>
      <xdr:spPr bwMode="auto">
        <a:xfrm>
          <a:off x="7924800" y="46291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17</xdr:col>
      <xdr:colOff>57150</xdr:colOff>
      <xdr:row>70</xdr:row>
      <xdr:rowOff>142875</xdr:rowOff>
    </xdr:from>
    <xdr:to>
      <xdr:col>26</xdr:col>
      <xdr:colOff>2714625</xdr:colOff>
      <xdr:row>70</xdr:row>
      <xdr:rowOff>266700</xdr:rowOff>
    </xdr:to>
    <xdr:sp macro="" textlink="">
      <xdr:nvSpPr>
        <xdr:cNvPr id="79900" name="AutoShape 5">
          <a:extLst>
            <a:ext uri="{FF2B5EF4-FFF2-40B4-BE49-F238E27FC236}">
              <a16:creationId xmlns:a16="http://schemas.microsoft.com/office/drawing/2014/main" id="{00000000-0008-0000-1700-00001C380100}"/>
            </a:ext>
          </a:extLst>
        </xdr:cNvPr>
        <xdr:cNvSpPr>
          <a:spLocks/>
        </xdr:cNvSpPr>
      </xdr:nvSpPr>
      <xdr:spPr bwMode="auto">
        <a:xfrm rot="5400000">
          <a:off x="12292012" y="-3271837"/>
          <a:ext cx="123825" cy="15316200"/>
        </a:xfrm>
        <a:prstGeom prst="rightBrace">
          <a:avLst>
            <a:gd name="adj1" fmla="val 1030769"/>
            <a:gd name="adj2" fmla="val 76241"/>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200025</xdr:colOff>
      <xdr:row>17</xdr:row>
      <xdr:rowOff>361950</xdr:rowOff>
    </xdr:from>
    <xdr:to>
      <xdr:col>16</xdr:col>
      <xdr:colOff>28575</xdr:colOff>
      <xdr:row>17</xdr:row>
      <xdr:rowOff>676275</xdr:rowOff>
    </xdr:to>
    <xdr:sp macro="" textlink="">
      <xdr:nvSpPr>
        <xdr:cNvPr id="59397" name="Text Box 1">
          <a:extLst>
            <a:ext uri="{FF2B5EF4-FFF2-40B4-BE49-F238E27FC236}">
              <a16:creationId xmlns:a16="http://schemas.microsoft.com/office/drawing/2014/main" id="{00000000-0008-0000-1800-000005E80000}"/>
            </a:ext>
          </a:extLst>
        </xdr:cNvPr>
        <xdr:cNvSpPr txBox="1">
          <a:spLocks noChangeArrowheads="1"/>
        </xdr:cNvSpPr>
      </xdr:nvSpPr>
      <xdr:spPr bwMode="auto">
        <a:xfrm>
          <a:off x="8067675" y="434340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11</xdr:col>
      <xdr:colOff>85725</xdr:colOff>
      <xdr:row>17</xdr:row>
      <xdr:rowOff>38100</xdr:rowOff>
    </xdr:from>
    <xdr:to>
      <xdr:col>19</xdr:col>
      <xdr:colOff>733425</xdr:colOff>
      <xdr:row>17</xdr:row>
      <xdr:rowOff>314325</xdr:rowOff>
    </xdr:to>
    <xdr:sp macro="" textlink="">
      <xdr:nvSpPr>
        <xdr:cNvPr id="59451" name="AutoShape 2">
          <a:extLst>
            <a:ext uri="{FF2B5EF4-FFF2-40B4-BE49-F238E27FC236}">
              <a16:creationId xmlns:a16="http://schemas.microsoft.com/office/drawing/2014/main" id="{00000000-0008-0000-1800-00003BE80000}"/>
            </a:ext>
          </a:extLst>
        </xdr:cNvPr>
        <xdr:cNvSpPr>
          <a:spLocks/>
        </xdr:cNvSpPr>
      </xdr:nvSpPr>
      <xdr:spPr bwMode="auto">
        <a:xfrm rot="5400000">
          <a:off x="8358187" y="1795463"/>
          <a:ext cx="276225" cy="4724400"/>
        </a:xfrm>
        <a:prstGeom prst="rightBrace">
          <a:avLst>
            <a:gd name="adj1" fmla="val 104679"/>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200025</xdr:colOff>
      <xdr:row>18</xdr:row>
      <xdr:rowOff>361950</xdr:rowOff>
    </xdr:from>
    <xdr:to>
      <xdr:col>16</xdr:col>
      <xdr:colOff>28575</xdr:colOff>
      <xdr:row>18</xdr:row>
      <xdr:rowOff>676275</xdr:rowOff>
    </xdr:to>
    <xdr:sp macro="" textlink="">
      <xdr:nvSpPr>
        <xdr:cNvPr id="59400" name="Text Box 1">
          <a:extLst>
            <a:ext uri="{FF2B5EF4-FFF2-40B4-BE49-F238E27FC236}">
              <a16:creationId xmlns:a16="http://schemas.microsoft.com/office/drawing/2014/main" id="{00000000-0008-0000-1800-000008E80000}"/>
            </a:ext>
          </a:extLst>
        </xdr:cNvPr>
        <xdr:cNvSpPr txBox="1">
          <a:spLocks noChangeArrowheads="1"/>
        </xdr:cNvSpPr>
      </xdr:nvSpPr>
      <xdr:spPr bwMode="auto">
        <a:xfrm>
          <a:off x="8067675" y="472440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11</xdr:col>
      <xdr:colOff>85725</xdr:colOff>
      <xdr:row>18</xdr:row>
      <xdr:rowOff>38100</xdr:rowOff>
    </xdr:from>
    <xdr:to>
      <xdr:col>19</xdr:col>
      <xdr:colOff>733425</xdr:colOff>
      <xdr:row>18</xdr:row>
      <xdr:rowOff>314325</xdr:rowOff>
    </xdr:to>
    <xdr:sp macro="" textlink="">
      <xdr:nvSpPr>
        <xdr:cNvPr id="59453" name="AutoShape 2">
          <a:extLst>
            <a:ext uri="{FF2B5EF4-FFF2-40B4-BE49-F238E27FC236}">
              <a16:creationId xmlns:a16="http://schemas.microsoft.com/office/drawing/2014/main" id="{00000000-0008-0000-1800-00003DE80000}"/>
            </a:ext>
          </a:extLst>
        </xdr:cNvPr>
        <xdr:cNvSpPr>
          <a:spLocks/>
        </xdr:cNvSpPr>
      </xdr:nvSpPr>
      <xdr:spPr bwMode="auto">
        <a:xfrm rot="5400000">
          <a:off x="8496300" y="2362200"/>
          <a:ext cx="0" cy="47244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34</xdr:col>
      <xdr:colOff>228600</xdr:colOff>
      <xdr:row>25</xdr:row>
      <xdr:rowOff>0</xdr:rowOff>
    </xdr:from>
    <xdr:to>
      <xdr:col>34</xdr:col>
      <xdr:colOff>1000125</xdr:colOff>
      <xdr:row>26</xdr:row>
      <xdr:rowOff>28575</xdr:rowOff>
    </xdr:to>
    <xdr:sp macro="" textlink="">
      <xdr:nvSpPr>
        <xdr:cNvPr id="51205" name="Text Box 1">
          <a:extLst>
            <a:ext uri="{FF2B5EF4-FFF2-40B4-BE49-F238E27FC236}">
              <a16:creationId xmlns:a16="http://schemas.microsoft.com/office/drawing/2014/main" id="{00000000-0008-0000-1900-000005C80000}"/>
            </a:ext>
          </a:extLst>
        </xdr:cNvPr>
        <xdr:cNvSpPr txBox="1">
          <a:spLocks noChangeArrowheads="1"/>
        </xdr:cNvSpPr>
      </xdr:nvSpPr>
      <xdr:spPr bwMode="auto">
        <a:xfrm>
          <a:off x="12944475" y="6848475"/>
          <a:ext cx="771525" cy="3429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34</xdr:col>
      <xdr:colOff>9525</xdr:colOff>
      <xdr:row>25</xdr:row>
      <xdr:rowOff>142875</xdr:rowOff>
    </xdr:from>
    <xdr:to>
      <xdr:col>34</xdr:col>
      <xdr:colOff>209550</xdr:colOff>
      <xdr:row>25</xdr:row>
      <xdr:rowOff>142875</xdr:rowOff>
    </xdr:to>
    <xdr:sp macro="" textlink="">
      <xdr:nvSpPr>
        <xdr:cNvPr id="51233" name="Line 2">
          <a:extLst>
            <a:ext uri="{FF2B5EF4-FFF2-40B4-BE49-F238E27FC236}">
              <a16:creationId xmlns:a16="http://schemas.microsoft.com/office/drawing/2014/main" id="{00000000-0008-0000-1900-000021C80000}"/>
            </a:ext>
          </a:extLst>
        </xdr:cNvPr>
        <xdr:cNvSpPr>
          <a:spLocks noChangeShapeType="1"/>
        </xdr:cNvSpPr>
      </xdr:nvSpPr>
      <xdr:spPr bwMode="auto">
        <a:xfrm flipH="1">
          <a:off x="12725400" y="6991350"/>
          <a:ext cx="2000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196612</xdr:colOff>
      <xdr:row>126</xdr:row>
      <xdr:rowOff>20475</xdr:rowOff>
    </xdr:from>
    <xdr:to>
      <xdr:col>16</xdr:col>
      <xdr:colOff>1141652</xdr:colOff>
      <xdr:row>128</xdr:row>
      <xdr:rowOff>145472</xdr:rowOff>
    </xdr:to>
    <xdr:sp macro="" textlink="">
      <xdr:nvSpPr>
        <xdr:cNvPr id="54278" name="Text Box 5">
          <a:extLst>
            <a:ext uri="{FF2B5EF4-FFF2-40B4-BE49-F238E27FC236}">
              <a16:creationId xmlns:a16="http://schemas.microsoft.com/office/drawing/2014/main" id="{00000000-0008-0000-1A00-000006D40000}"/>
            </a:ext>
          </a:extLst>
        </xdr:cNvPr>
        <xdr:cNvSpPr txBox="1">
          <a:spLocks noChangeArrowheads="1"/>
        </xdr:cNvSpPr>
      </xdr:nvSpPr>
      <xdr:spPr bwMode="auto">
        <a:xfrm>
          <a:off x="10864612" y="22620702"/>
          <a:ext cx="1152858" cy="47136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800" b="1" i="0" u="none" strike="noStrike" baseline="0">
              <a:solidFill>
                <a:srgbClr val="000000"/>
              </a:solidFill>
              <a:latin typeface="ＭＳ Ｐゴシック"/>
              <a:ea typeface="ＭＳ Ｐゴシック"/>
            </a:rPr>
            <a:t>確認</a:t>
          </a:r>
          <a:r>
            <a:rPr lang="en-US" altLang="ja-JP" sz="1800" b="1" i="0" u="none" strike="noStrike" baseline="0">
              <a:solidFill>
                <a:srgbClr val="000000"/>
              </a:solidFill>
              <a:latin typeface="ＭＳ Ｐゴシック"/>
              <a:ea typeface="ＭＳ Ｐゴシック"/>
            </a:rPr>
            <a:t>12</a:t>
          </a:r>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dr:col>2</xdr:col>
      <xdr:colOff>104776</xdr:colOff>
      <xdr:row>121</xdr:row>
      <xdr:rowOff>238125</xdr:rowOff>
    </xdr:from>
    <xdr:to>
      <xdr:col>29</xdr:col>
      <xdr:colOff>1108363</xdr:colOff>
      <xdr:row>125</xdr:row>
      <xdr:rowOff>9525</xdr:rowOff>
    </xdr:to>
    <xdr:sp macro="" textlink="">
      <xdr:nvSpPr>
        <xdr:cNvPr id="54318" name="AutoShape 7">
          <a:extLst>
            <a:ext uri="{FF2B5EF4-FFF2-40B4-BE49-F238E27FC236}">
              <a16:creationId xmlns:a16="http://schemas.microsoft.com/office/drawing/2014/main" id="{00000000-0008-0000-1A00-00002ED40000}"/>
            </a:ext>
          </a:extLst>
        </xdr:cNvPr>
        <xdr:cNvSpPr>
          <a:spLocks/>
        </xdr:cNvSpPr>
      </xdr:nvSpPr>
      <xdr:spPr bwMode="auto">
        <a:xfrm rot="-5400000">
          <a:off x="11059825" y="11173258"/>
          <a:ext cx="585354" cy="21941269"/>
        </a:xfrm>
        <a:prstGeom prst="leftBrace">
          <a:avLst>
            <a:gd name="adj1" fmla="val 256111"/>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13948</xdr:colOff>
      <xdr:row>142</xdr:row>
      <xdr:rowOff>77561</xdr:rowOff>
    </xdr:from>
    <xdr:to>
      <xdr:col>18</xdr:col>
      <xdr:colOff>1101280</xdr:colOff>
      <xdr:row>145</xdr:row>
      <xdr:rowOff>5443</xdr:rowOff>
    </xdr:to>
    <xdr:sp macro="" textlink="">
      <xdr:nvSpPr>
        <xdr:cNvPr id="57351" name="Text Box 3">
          <a:extLst>
            <a:ext uri="{FF2B5EF4-FFF2-40B4-BE49-F238E27FC236}">
              <a16:creationId xmlns:a16="http://schemas.microsoft.com/office/drawing/2014/main" id="{00000000-0008-0000-1B00-000007E00000}"/>
            </a:ext>
          </a:extLst>
        </xdr:cNvPr>
        <xdr:cNvSpPr txBox="1">
          <a:spLocks noChangeArrowheads="1"/>
        </xdr:cNvSpPr>
      </xdr:nvSpPr>
      <xdr:spPr bwMode="auto">
        <a:xfrm>
          <a:off x="12369234" y="25999168"/>
          <a:ext cx="1087332" cy="45856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13</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2</xdr:col>
      <xdr:colOff>54429</xdr:colOff>
      <xdr:row>138</xdr:row>
      <xdr:rowOff>57148</xdr:rowOff>
    </xdr:from>
    <xdr:to>
      <xdr:col>33</xdr:col>
      <xdr:colOff>1143003</xdr:colOff>
      <xdr:row>141</xdr:row>
      <xdr:rowOff>119741</xdr:rowOff>
    </xdr:to>
    <xdr:sp macro="" textlink="">
      <xdr:nvSpPr>
        <xdr:cNvPr id="57378" name="AutoShape 8">
          <a:extLst>
            <a:ext uri="{FF2B5EF4-FFF2-40B4-BE49-F238E27FC236}">
              <a16:creationId xmlns:a16="http://schemas.microsoft.com/office/drawing/2014/main" id="{00000000-0008-0000-1B00-000022E00000}"/>
            </a:ext>
          </a:extLst>
        </xdr:cNvPr>
        <xdr:cNvSpPr>
          <a:spLocks/>
        </xdr:cNvSpPr>
      </xdr:nvSpPr>
      <xdr:spPr bwMode="auto">
        <a:xfrm rot="-5400000">
          <a:off x="12555312" y="13042444"/>
          <a:ext cx="593271" cy="25050752"/>
        </a:xfrm>
        <a:prstGeom prst="leftBrace">
          <a:avLst>
            <a:gd name="adj1" fmla="val 26277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89646</xdr:colOff>
      <xdr:row>33</xdr:row>
      <xdr:rowOff>67236</xdr:rowOff>
    </xdr:from>
    <xdr:to>
      <xdr:col>18</xdr:col>
      <xdr:colOff>387196</xdr:colOff>
      <xdr:row>106</xdr:row>
      <xdr:rowOff>123266</xdr:rowOff>
    </xdr:to>
    <xdr:pic>
      <xdr:nvPicPr>
        <xdr:cNvPr id="8" name="図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634" b="3101"/>
        <a:stretch/>
      </xdr:blipFill>
      <xdr:spPr>
        <a:xfrm>
          <a:off x="89646" y="7989795"/>
          <a:ext cx="7917550" cy="12326471"/>
        </a:xfrm>
        <a:prstGeom prst="rect">
          <a:avLst/>
        </a:prstGeom>
      </xdr:spPr>
    </xdr:pic>
    <xdr:clientData/>
  </xdr:twoCellAnchor>
  <xdr:twoCellAnchor editAs="oneCell">
    <xdr:from>
      <xdr:col>0</xdr:col>
      <xdr:colOff>56030</xdr:colOff>
      <xdr:row>108</xdr:row>
      <xdr:rowOff>89648</xdr:rowOff>
    </xdr:from>
    <xdr:to>
      <xdr:col>18</xdr:col>
      <xdr:colOff>258916</xdr:colOff>
      <xdr:row>201</xdr:row>
      <xdr:rowOff>42732</xdr:rowOff>
    </xdr:to>
    <xdr:pic>
      <xdr:nvPicPr>
        <xdr:cNvPr id="9" name="図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30" y="20630030"/>
          <a:ext cx="7822886" cy="155852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2657475</xdr:colOff>
      <xdr:row>20</xdr:row>
      <xdr:rowOff>161925</xdr:rowOff>
    </xdr:from>
    <xdr:to>
      <xdr:col>6</xdr:col>
      <xdr:colOff>457200</xdr:colOff>
      <xdr:row>22</xdr:row>
      <xdr:rowOff>9525</xdr:rowOff>
    </xdr:to>
    <xdr:sp macro="" textlink="">
      <xdr:nvSpPr>
        <xdr:cNvPr id="49233" name="Line 2">
          <a:extLst>
            <a:ext uri="{FF2B5EF4-FFF2-40B4-BE49-F238E27FC236}">
              <a16:creationId xmlns:a16="http://schemas.microsoft.com/office/drawing/2014/main" id="{00000000-0008-0000-0600-000051C00000}"/>
            </a:ext>
          </a:extLst>
        </xdr:cNvPr>
        <xdr:cNvSpPr>
          <a:spLocks noChangeShapeType="1"/>
        </xdr:cNvSpPr>
      </xdr:nvSpPr>
      <xdr:spPr bwMode="auto">
        <a:xfrm flipH="1">
          <a:off x="5686425" y="1228725"/>
          <a:ext cx="49530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2019300</xdr:colOff>
      <xdr:row>21</xdr:row>
      <xdr:rowOff>142875</xdr:rowOff>
    </xdr:from>
    <xdr:to>
      <xdr:col>6</xdr:col>
      <xdr:colOff>95250</xdr:colOff>
      <xdr:row>23</xdr:row>
      <xdr:rowOff>38100</xdr:rowOff>
    </xdr:to>
    <xdr:sp macro="" textlink="">
      <xdr:nvSpPr>
        <xdr:cNvPr id="49234" name="Oval 3">
          <a:extLst>
            <a:ext uri="{FF2B5EF4-FFF2-40B4-BE49-F238E27FC236}">
              <a16:creationId xmlns:a16="http://schemas.microsoft.com/office/drawing/2014/main" id="{00000000-0008-0000-0600-000052C00000}"/>
            </a:ext>
          </a:extLst>
        </xdr:cNvPr>
        <xdr:cNvSpPr>
          <a:spLocks noChangeArrowheads="1"/>
        </xdr:cNvSpPr>
      </xdr:nvSpPr>
      <xdr:spPr bwMode="auto">
        <a:xfrm>
          <a:off x="5048250"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438150</xdr:colOff>
      <xdr:row>20</xdr:row>
      <xdr:rowOff>38100</xdr:rowOff>
    </xdr:from>
    <xdr:to>
      <xdr:col>6</xdr:col>
      <xdr:colOff>1095375</xdr:colOff>
      <xdr:row>22</xdr:row>
      <xdr:rowOff>9525</xdr:rowOff>
    </xdr:to>
    <xdr:sp macro="" textlink="">
      <xdr:nvSpPr>
        <xdr:cNvPr id="49180" name="Text Box 4">
          <a:extLst>
            <a:ext uri="{FF2B5EF4-FFF2-40B4-BE49-F238E27FC236}">
              <a16:creationId xmlns:a16="http://schemas.microsoft.com/office/drawing/2014/main" id="{00000000-0008-0000-0600-00001CC00000}"/>
            </a:ext>
          </a:extLst>
        </xdr:cNvPr>
        <xdr:cNvSpPr txBox="1">
          <a:spLocks noChangeArrowheads="1"/>
        </xdr:cNvSpPr>
      </xdr:nvSpPr>
      <xdr:spPr bwMode="auto">
        <a:xfrm>
          <a:off x="6162675" y="1104900"/>
          <a:ext cx="657225" cy="31432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p>
      </xdr:txBody>
    </xdr:sp>
    <xdr:clientData/>
  </xdr:twoCellAnchor>
  <xdr:twoCellAnchor>
    <xdr:from>
      <xdr:col>5</xdr:col>
      <xdr:colOff>2019300</xdr:colOff>
      <xdr:row>21</xdr:row>
      <xdr:rowOff>142875</xdr:rowOff>
    </xdr:from>
    <xdr:to>
      <xdr:col>6</xdr:col>
      <xdr:colOff>95250</xdr:colOff>
      <xdr:row>23</xdr:row>
      <xdr:rowOff>38100</xdr:rowOff>
    </xdr:to>
    <xdr:sp macro="" textlink="">
      <xdr:nvSpPr>
        <xdr:cNvPr id="49236" name="Oval 3">
          <a:extLst>
            <a:ext uri="{FF2B5EF4-FFF2-40B4-BE49-F238E27FC236}">
              <a16:creationId xmlns:a16="http://schemas.microsoft.com/office/drawing/2014/main" id="{00000000-0008-0000-0600-000054C00000}"/>
            </a:ext>
          </a:extLst>
        </xdr:cNvPr>
        <xdr:cNvSpPr>
          <a:spLocks noChangeArrowheads="1"/>
        </xdr:cNvSpPr>
      </xdr:nvSpPr>
      <xdr:spPr bwMode="auto">
        <a:xfrm>
          <a:off x="5048250"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2019300</xdr:colOff>
      <xdr:row>21</xdr:row>
      <xdr:rowOff>142875</xdr:rowOff>
    </xdr:from>
    <xdr:to>
      <xdr:col>6</xdr:col>
      <xdr:colOff>95250</xdr:colOff>
      <xdr:row>23</xdr:row>
      <xdr:rowOff>38100</xdr:rowOff>
    </xdr:to>
    <xdr:sp macro="" textlink="">
      <xdr:nvSpPr>
        <xdr:cNvPr id="49237" name="Oval 3">
          <a:extLst>
            <a:ext uri="{FF2B5EF4-FFF2-40B4-BE49-F238E27FC236}">
              <a16:creationId xmlns:a16="http://schemas.microsoft.com/office/drawing/2014/main" id="{00000000-0008-0000-0600-000055C00000}"/>
            </a:ext>
          </a:extLst>
        </xdr:cNvPr>
        <xdr:cNvSpPr>
          <a:spLocks noChangeArrowheads="1"/>
        </xdr:cNvSpPr>
      </xdr:nvSpPr>
      <xdr:spPr bwMode="auto">
        <a:xfrm>
          <a:off x="5048250"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171450</xdr:colOff>
      <xdr:row>12</xdr:row>
      <xdr:rowOff>19050</xdr:rowOff>
    </xdr:from>
    <xdr:to>
      <xdr:col>5</xdr:col>
      <xdr:colOff>830250</xdr:colOff>
      <xdr:row>14</xdr:row>
      <xdr:rowOff>9525</xdr:rowOff>
    </xdr:to>
    <xdr:sp macro="" textlink="">
      <xdr:nvSpPr>
        <xdr:cNvPr id="40986" name="Text Box 5">
          <a:extLst>
            <a:ext uri="{FF2B5EF4-FFF2-40B4-BE49-F238E27FC236}">
              <a16:creationId xmlns:a16="http://schemas.microsoft.com/office/drawing/2014/main" id="{00000000-0008-0000-0700-00001AA00000}"/>
            </a:ext>
          </a:extLst>
        </xdr:cNvPr>
        <xdr:cNvSpPr txBox="1">
          <a:spLocks noChangeArrowheads="1"/>
        </xdr:cNvSpPr>
      </xdr:nvSpPr>
      <xdr:spPr bwMode="auto">
        <a:xfrm>
          <a:off x="6534150" y="1981200"/>
          <a:ext cx="658800" cy="33337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xdr:col>
      <xdr:colOff>180974</xdr:colOff>
      <xdr:row>15</xdr:row>
      <xdr:rowOff>9525</xdr:rowOff>
    </xdr:from>
    <xdr:to>
      <xdr:col>5</xdr:col>
      <xdr:colOff>839774</xdr:colOff>
      <xdr:row>17</xdr:row>
      <xdr:rowOff>19050</xdr:rowOff>
    </xdr:to>
    <xdr:sp macro="" textlink="">
      <xdr:nvSpPr>
        <xdr:cNvPr id="40987" name="Text Box 6">
          <a:extLst>
            <a:ext uri="{FF2B5EF4-FFF2-40B4-BE49-F238E27FC236}">
              <a16:creationId xmlns:a16="http://schemas.microsoft.com/office/drawing/2014/main" id="{00000000-0008-0000-0700-00001BA00000}"/>
            </a:ext>
          </a:extLst>
        </xdr:cNvPr>
        <xdr:cNvSpPr txBox="1">
          <a:spLocks noChangeArrowheads="1"/>
        </xdr:cNvSpPr>
      </xdr:nvSpPr>
      <xdr:spPr bwMode="auto">
        <a:xfrm>
          <a:off x="6543674" y="2486025"/>
          <a:ext cx="658800" cy="3714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4</xdr:col>
      <xdr:colOff>2352675</xdr:colOff>
      <xdr:row>16</xdr:row>
      <xdr:rowOff>38100</xdr:rowOff>
    </xdr:from>
    <xdr:to>
      <xdr:col>5</xdr:col>
      <xdr:colOff>171450</xdr:colOff>
      <xdr:row>30</xdr:row>
      <xdr:rowOff>114300</xdr:rowOff>
    </xdr:to>
    <xdr:sp macro="" textlink="">
      <xdr:nvSpPr>
        <xdr:cNvPr id="41077" name="Line 9">
          <a:extLst>
            <a:ext uri="{FF2B5EF4-FFF2-40B4-BE49-F238E27FC236}">
              <a16:creationId xmlns:a16="http://schemas.microsoft.com/office/drawing/2014/main" id="{00000000-0008-0000-0700-000075A00000}"/>
            </a:ext>
          </a:extLst>
        </xdr:cNvPr>
        <xdr:cNvSpPr>
          <a:spLocks noChangeShapeType="1"/>
        </xdr:cNvSpPr>
      </xdr:nvSpPr>
      <xdr:spPr bwMode="auto">
        <a:xfrm flipH="1">
          <a:off x="5105400" y="2381250"/>
          <a:ext cx="1219200" cy="495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2609850</xdr:colOff>
      <xdr:row>12</xdr:row>
      <xdr:rowOff>152400</xdr:rowOff>
    </xdr:from>
    <xdr:to>
      <xdr:col>5</xdr:col>
      <xdr:colOff>152400</xdr:colOff>
      <xdr:row>17</xdr:row>
      <xdr:rowOff>0</xdr:rowOff>
    </xdr:to>
    <xdr:sp macro="" textlink="">
      <xdr:nvSpPr>
        <xdr:cNvPr id="41078" name="Line 7">
          <a:extLst>
            <a:ext uri="{FF2B5EF4-FFF2-40B4-BE49-F238E27FC236}">
              <a16:creationId xmlns:a16="http://schemas.microsoft.com/office/drawing/2014/main" id="{00000000-0008-0000-0700-000076A00000}"/>
            </a:ext>
          </a:extLst>
        </xdr:cNvPr>
        <xdr:cNvSpPr>
          <a:spLocks noChangeShapeType="1"/>
        </xdr:cNvSpPr>
      </xdr:nvSpPr>
      <xdr:spPr bwMode="auto">
        <a:xfrm flipH="1">
          <a:off x="5362575" y="1809750"/>
          <a:ext cx="942975" cy="723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228600</xdr:colOff>
      <xdr:row>16</xdr:row>
      <xdr:rowOff>180975</xdr:rowOff>
    </xdr:from>
    <xdr:to>
      <xdr:col>4</xdr:col>
      <xdr:colOff>2600325</xdr:colOff>
      <xdr:row>22</xdr:row>
      <xdr:rowOff>9525</xdr:rowOff>
    </xdr:to>
    <xdr:sp macro="" textlink="">
      <xdr:nvSpPr>
        <xdr:cNvPr id="41079" name="Rectangle 36">
          <a:extLst>
            <a:ext uri="{FF2B5EF4-FFF2-40B4-BE49-F238E27FC236}">
              <a16:creationId xmlns:a16="http://schemas.microsoft.com/office/drawing/2014/main" id="{00000000-0008-0000-0700-000077A00000}"/>
            </a:ext>
          </a:extLst>
        </xdr:cNvPr>
        <xdr:cNvSpPr>
          <a:spLocks noChangeArrowheads="1"/>
        </xdr:cNvSpPr>
      </xdr:nvSpPr>
      <xdr:spPr bwMode="auto">
        <a:xfrm>
          <a:off x="2724150" y="2524125"/>
          <a:ext cx="2628900" cy="180975"/>
        </a:xfrm>
        <a:prstGeom prst="rect">
          <a:avLst/>
        </a:prstGeom>
        <a:noFill/>
        <a:ln w="1905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228600</xdr:colOff>
      <xdr:row>22</xdr:row>
      <xdr:rowOff>38100</xdr:rowOff>
    </xdr:from>
    <xdr:to>
      <xdr:col>4</xdr:col>
      <xdr:colOff>2343150</xdr:colOff>
      <xdr:row>30</xdr:row>
      <xdr:rowOff>161925</xdr:rowOff>
    </xdr:to>
    <xdr:sp macro="" textlink="">
      <xdr:nvSpPr>
        <xdr:cNvPr id="41080" name="Rectangle 37">
          <a:extLst>
            <a:ext uri="{FF2B5EF4-FFF2-40B4-BE49-F238E27FC236}">
              <a16:creationId xmlns:a16="http://schemas.microsoft.com/office/drawing/2014/main" id="{00000000-0008-0000-0700-000078A00000}"/>
            </a:ext>
          </a:extLst>
        </xdr:cNvPr>
        <xdr:cNvSpPr>
          <a:spLocks noChangeArrowheads="1"/>
        </xdr:cNvSpPr>
      </xdr:nvSpPr>
      <xdr:spPr bwMode="auto">
        <a:xfrm>
          <a:off x="2724150" y="2705100"/>
          <a:ext cx="2371725" cy="171450"/>
        </a:xfrm>
        <a:prstGeom prst="rect">
          <a:avLst/>
        </a:prstGeom>
        <a:noFill/>
        <a:ln w="1905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1028700</xdr:colOff>
      <xdr:row>4</xdr:row>
      <xdr:rowOff>38100</xdr:rowOff>
    </xdr:from>
    <xdr:to>
      <xdr:col>4</xdr:col>
      <xdr:colOff>3390900</xdr:colOff>
      <xdr:row>5</xdr:row>
      <xdr:rowOff>0</xdr:rowOff>
    </xdr:to>
    <xdr:sp macro="" textlink="">
      <xdr:nvSpPr>
        <xdr:cNvPr id="10" name="Rectangle 37">
          <a:extLst>
            <a:ext uri="{FF2B5EF4-FFF2-40B4-BE49-F238E27FC236}">
              <a16:creationId xmlns:a16="http://schemas.microsoft.com/office/drawing/2014/main" id="{00000000-0008-0000-0700-00000A000000}"/>
            </a:ext>
          </a:extLst>
        </xdr:cNvPr>
        <xdr:cNvSpPr>
          <a:spLocks noChangeArrowheads="1"/>
        </xdr:cNvSpPr>
      </xdr:nvSpPr>
      <xdr:spPr bwMode="auto">
        <a:xfrm>
          <a:off x="3990975" y="628650"/>
          <a:ext cx="2362200" cy="2095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19048</xdr:colOff>
      <xdr:row>2</xdr:row>
      <xdr:rowOff>133350</xdr:rowOff>
    </xdr:from>
    <xdr:to>
      <xdr:col>5</xdr:col>
      <xdr:colOff>485774</xdr:colOff>
      <xdr:row>4</xdr:row>
      <xdr:rowOff>66675</xdr:rowOff>
    </xdr:to>
    <xdr:sp macro="" textlink="">
      <xdr:nvSpPr>
        <xdr:cNvPr id="11" name="Line 9">
          <a:extLst>
            <a:ext uri="{FF2B5EF4-FFF2-40B4-BE49-F238E27FC236}">
              <a16:creationId xmlns:a16="http://schemas.microsoft.com/office/drawing/2014/main" id="{00000000-0008-0000-0700-00000B000000}"/>
            </a:ext>
          </a:extLst>
        </xdr:cNvPr>
        <xdr:cNvSpPr>
          <a:spLocks noChangeShapeType="1"/>
        </xdr:cNvSpPr>
      </xdr:nvSpPr>
      <xdr:spPr bwMode="auto">
        <a:xfrm flipH="1">
          <a:off x="6381748" y="447675"/>
          <a:ext cx="466726"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533400</xdr:colOff>
      <xdr:row>1</xdr:row>
      <xdr:rowOff>57150</xdr:rowOff>
    </xdr:from>
    <xdr:to>
      <xdr:col>5</xdr:col>
      <xdr:colOff>1190625</xdr:colOff>
      <xdr:row>4</xdr:row>
      <xdr:rowOff>34018</xdr:rowOff>
    </xdr:to>
    <xdr:sp macro="" textlink="">
      <xdr:nvSpPr>
        <xdr:cNvPr id="12" name="Text Box 6">
          <a:extLst>
            <a:ext uri="{FF2B5EF4-FFF2-40B4-BE49-F238E27FC236}">
              <a16:creationId xmlns:a16="http://schemas.microsoft.com/office/drawing/2014/main" id="{00000000-0008-0000-0700-00000C000000}"/>
            </a:ext>
          </a:extLst>
        </xdr:cNvPr>
        <xdr:cNvSpPr txBox="1">
          <a:spLocks noChangeArrowheads="1"/>
        </xdr:cNvSpPr>
      </xdr:nvSpPr>
      <xdr:spPr bwMode="auto">
        <a:xfrm>
          <a:off x="6896100" y="276225"/>
          <a:ext cx="657225" cy="348343"/>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9525</xdr:colOff>
      <xdr:row>53</xdr:row>
      <xdr:rowOff>114300</xdr:rowOff>
    </xdr:from>
    <xdr:to>
      <xdr:col>10</xdr:col>
      <xdr:colOff>666750</xdr:colOff>
      <xdr:row>55</xdr:row>
      <xdr:rowOff>104775</xdr:rowOff>
    </xdr:to>
    <xdr:sp macro="" textlink="">
      <xdr:nvSpPr>
        <xdr:cNvPr id="42060" name="Text Box 2">
          <a:extLst>
            <a:ext uri="{FF2B5EF4-FFF2-40B4-BE49-F238E27FC236}">
              <a16:creationId xmlns:a16="http://schemas.microsoft.com/office/drawing/2014/main" id="{00000000-0008-0000-0800-00004CA40000}"/>
            </a:ext>
          </a:extLst>
        </xdr:cNvPr>
        <xdr:cNvSpPr txBox="1">
          <a:spLocks noChangeArrowheads="1"/>
        </xdr:cNvSpPr>
      </xdr:nvSpPr>
      <xdr:spPr bwMode="auto">
        <a:xfrm>
          <a:off x="6105525" y="7115175"/>
          <a:ext cx="657225" cy="333375"/>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9</xdr:col>
      <xdr:colOff>0</xdr:colOff>
      <xdr:row>54</xdr:row>
      <xdr:rowOff>76200</xdr:rowOff>
    </xdr:from>
    <xdr:to>
      <xdr:col>10</xdr:col>
      <xdr:colOff>9525</xdr:colOff>
      <xdr:row>54</xdr:row>
      <xdr:rowOff>76200</xdr:rowOff>
    </xdr:to>
    <xdr:sp macro="" textlink="">
      <xdr:nvSpPr>
        <xdr:cNvPr id="42919" name="Line 3">
          <a:extLst>
            <a:ext uri="{FF2B5EF4-FFF2-40B4-BE49-F238E27FC236}">
              <a16:creationId xmlns:a16="http://schemas.microsoft.com/office/drawing/2014/main" id="{00000000-0008-0000-0800-0000A7A70000}"/>
            </a:ext>
          </a:extLst>
        </xdr:cNvPr>
        <xdr:cNvSpPr>
          <a:spLocks noChangeShapeType="1"/>
        </xdr:cNvSpPr>
      </xdr:nvSpPr>
      <xdr:spPr bwMode="auto">
        <a:xfrm flipH="1" flipV="1">
          <a:off x="5200650" y="7419975"/>
          <a:ext cx="9048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95250</xdr:colOff>
      <xdr:row>75</xdr:row>
      <xdr:rowOff>28575</xdr:rowOff>
    </xdr:from>
    <xdr:to>
      <xdr:col>10</xdr:col>
      <xdr:colOff>247650</xdr:colOff>
      <xdr:row>87</xdr:row>
      <xdr:rowOff>9525</xdr:rowOff>
    </xdr:to>
    <xdr:sp macro="" textlink="">
      <xdr:nvSpPr>
        <xdr:cNvPr id="42920" name="AutoShape 4">
          <a:extLst>
            <a:ext uri="{FF2B5EF4-FFF2-40B4-BE49-F238E27FC236}">
              <a16:creationId xmlns:a16="http://schemas.microsoft.com/office/drawing/2014/main" id="{00000000-0008-0000-0800-0000A8A70000}"/>
            </a:ext>
          </a:extLst>
        </xdr:cNvPr>
        <xdr:cNvSpPr>
          <a:spLocks/>
        </xdr:cNvSpPr>
      </xdr:nvSpPr>
      <xdr:spPr bwMode="auto">
        <a:xfrm>
          <a:off x="6191250" y="10725150"/>
          <a:ext cx="152400" cy="1743075"/>
        </a:xfrm>
        <a:prstGeom prst="rightBrace">
          <a:avLst>
            <a:gd name="adj1" fmla="val 9531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390525</xdr:colOff>
      <xdr:row>80</xdr:row>
      <xdr:rowOff>104775</xdr:rowOff>
    </xdr:from>
    <xdr:to>
      <xdr:col>10</xdr:col>
      <xdr:colOff>1114425</xdr:colOff>
      <xdr:row>81</xdr:row>
      <xdr:rowOff>247650</xdr:rowOff>
    </xdr:to>
    <xdr:sp macro="" textlink="">
      <xdr:nvSpPr>
        <xdr:cNvPr id="42063" name="Text Box 5">
          <a:extLst>
            <a:ext uri="{FF2B5EF4-FFF2-40B4-BE49-F238E27FC236}">
              <a16:creationId xmlns:a16="http://schemas.microsoft.com/office/drawing/2014/main" id="{00000000-0008-0000-0800-00004FA40000}"/>
            </a:ext>
          </a:extLst>
        </xdr:cNvPr>
        <xdr:cNvSpPr txBox="1">
          <a:spLocks noChangeArrowheads="1"/>
        </xdr:cNvSpPr>
      </xdr:nvSpPr>
      <xdr:spPr bwMode="auto">
        <a:xfrm>
          <a:off x="6486525" y="11477625"/>
          <a:ext cx="72390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10</xdr:col>
      <xdr:colOff>9525</xdr:colOff>
      <xdr:row>7</xdr:row>
      <xdr:rowOff>142875</xdr:rowOff>
    </xdr:from>
    <xdr:to>
      <xdr:col>11</xdr:col>
      <xdr:colOff>537882</xdr:colOff>
      <xdr:row>9</xdr:row>
      <xdr:rowOff>133350</xdr:rowOff>
    </xdr:to>
    <xdr:sp macro="" textlink="">
      <xdr:nvSpPr>
        <xdr:cNvPr id="42064" name="Text Box 6">
          <a:extLst>
            <a:ext uri="{FF2B5EF4-FFF2-40B4-BE49-F238E27FC236}">
              <a16:creationId xmlns:a16="http://schemas.microsoft.com/office/drawing/2014/main" id="{00000000-0008-0000-0800-000050A40000}"/>
            </a:ext>
          </a:extLst>
        </xdr:cNvPr>
        <xdr:cNvSpPr txBox="1">
          <a:spLocks noChangeArrowheads="1"/>
        </xdr:cNvSpPr>
      </xdr:nvSpPr>
      <xdr:spPr bwMode="auto">
        <a:xfrm>
          <a:off x="7517466" y="1274669"/>
          <a:ext cx="741269" cy="326652"/>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10</xdr:col>
      <xdr:colOff>9525</xdr:colOff>
      <xdr:row>5</xdr:row>
      <xdr:rowOff>66675</xdr:rowOff>
    </xdr:from>
    <xdr:to>
      <xdr:col>11</xdr:col>
      <xdr:colOff>537882</xdr:colOff>
      <xdr:row>6</xdr:row>
      <xdr:rowOff>152400</xdr:rowOff>
    </xdr:to>
    <xdr:sp macro="" textlink="">
      <xdr:nvSpPr>
        <xdr:cNvPr id="42065" name="Text Box 7">
          <a:extLst>
            <a:ext uri="{FF2B5EF4-FFF2-40B4-BE49-F238E27FC236}">
              <a16:creationId xmlns:a16="http://schemas.microsoft.com/office/drawing/2014/main" id="{00000000-0008-0000-0800-000051A40000}"/>
            </a:ext>
          </a:extLst>
        </xdr:cNvPr>
        <xdr:cNvSpPr txBox="1">
          <a:spLocks noChangeArrowheads="1"/>
        </xdr:cNvSpPr>
      </xdr:nvSpPr>
      <xdr:spPr bwMode="auto">
        <a:xfrm>
          <a:off x="7517466" y="783851"/>
          <a:ext cx="741269" cy="33225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10</xdr:col>
      <xdr:colOff>9525</xdr:colOff>
      <xdr:row>12</xdr:row>
      <xdr:rowOff>123825</xdr:rowOff>
    </xdr:from>
    <xdr:to>
      <xdr:col>11</xdr:col>
      <xdr:colOff>537882</xdr:colOff>
      <xdr:row>14</xdr:row>
      <xdr:rowOff>114300</xdr:rowOff>
    </xdr:to>
    <xdr:sp macro="" textlink="">
      <xdr:nvSpPr>
        <xdr:cNvPr id="42066" name="Text Box 8">
          <a:extLst>
            <a:ext uri="{FF2B5EF4-FFF2-40B4-BE49-F238E27FC236}">
              <a16:creationId xmlns:a16="http://schemas.microsoft.com/office/drawing/2014/main" id="{00000000-0008-0000-0800-000052A40000}"/>
            </a:ext>
          </a:extLst>
        </xdr:cNvPr>
        <xdr:cNvSpPr txBox="1">
          <a:spLocks noChangeArrowheads="1"/>
        </xdr:cNvSpPr>
      </xdr:nvSpPr>
      <xdr:spPr bwMode="auto">
        <a:xfrm>
          <a:off x="7517466" y="1759884"/>
          <a:ext cx="741269" cy="32665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0</xdr:colOff>
      <xdr:row>5</xdr:row>
      <xdr:rowOff>228600</xdr:rowOff>
    </xdr:from>
    <xdr:to>
      <xdr:col>10</xdr:col>
      <xdr:colOff>0</xdr:colOff>
      <xdr:row>7</xdr:row>
      <xdr:rowOff>57150</xdr:rowOff>
    </xdr:to>
    <xdr:sp macro="" textlink="">
      <xdr:nvSpPr>
        <xdr:cNvPr id="42925" name="Line 9">
          <a:extLst>
            <a:ext uri="{FF2B5EF4-FFF2-40B4-BE49-F238E27FC236}">
              <a16:creationId xmlns:a16="http://schemas.microsoft.com/office/drawing/2014/main" id="{00000000-0008-0000-0800-0000ADA70000}"/>
            </a:ext>
          </a:extLst>
        </xdr:cNvPr>
        <xdr:cNvSpPr>
          <a:spLocks noChangeShapeType="1"/>
        </xdr:cNvSpPr>
      </xdr:nvSpPr>
      <xdr:spPr bwMode="auto">
        <a:xfrm flipH="1">
          <a:off x="5200650" y="942975"/>
          <a:ext cx="895350" cy="2476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28575</xdr:colOff>
      <xdr:row>8</xdr:row>
      <xdr:rowOff>114300</xdr:rowOff>
    </xdr:from>
    <xdr:to>
      <xdr:col>10</xdr:col>
      <xdr:colOff>19050</xdr:colOff>
      <xdr:row>9</xdr:row>
      <xdr:rowOff>66675</xdr:rowOff>
    </xdr:to>
    <xdr:sp macro="" textlink="">
      <xdr:nvSpPr>
        <xdr:cNvPr id="42926" name="Line 10">
          <a:extLst>
            <a:ext uri="{FF2B5EF4-FFF2-40B4-BE49-F238E27FC236}">
              <a16:creationId xmlns:a16="http://schemas.microsoft.com/office/drawing/2014/main" id="{00000000-0008-0000-0800-0000AEA70000}"/>
            </a:ext>
          </a:extLst>
        </xdr:cNvPr>
        <xdr:cNvSpPr>
          <a:spLocks noChangeShapeType="1"/>
        </xdr:cNvSpPr>
      </xdr:nvSpPr>
      <xdr:spPr bwMode="auto">
        <a:xfrm flipH="1">
          <a:off x="5229225" y="1419225"/>
          <a:ext cx="885825" cy="1238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12</xdr:row>
      <xdr:rowOff>95250</xdr:rowOff>
    </xdr:from>
    <xdr:to>
      <xdr:col>10</xdr:col>
      <xdr:colOff>19050</xdr:colOff>
      <xdr:row>13</xdr:row>
      <xdr:rowOff>104775</xdr:rowOff>
    </xdr:to>
    <xdr:sp macro="" textlink="">
      <xdr:nvSpPr>
        <xdr:cNvPr id="42927" name="Line 11">
          <a:extLst>
            <a:ext uri="{FF2B5EF4-FFF2-40B4-BE49-F238E27FC236}">
              <a16:creationId xmlns:a16="http://schemas.microsoft.com/office/drawing/2014/main" id="{00000000-0008-0000-0800-0000AFA70000}"/>
            </a:ext>
          </a:extLst>
        </xdr:cNvPr>
        <xdr:cNvSpPr>
          <a:spLocks noChangeShapeType="1"/>
        </xdr:cNvSpPr>
      </xdr:nvSpPr>
      <xdr:spPr bwMode="auto">
        <a:xfrm flipH="1" flipV="1">
          <a:off x="5219700" y="1743075"/>
          <a:ext cx="89535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53</xdr:row>
      <xdr:rowOff>114300</xdr:rowOff>
    </xdr:from>
    <xdr:to>
      <xdr:col>11</xdr:col>
      <xdr:colOff>537882</xdr:colOff>
      <xdr:row>55</xdr:row>
      <xdr:rowOff>104775</xdr:rowOff>
    </xdr:to>
    <xdr:sp macro="" textlink="">
      <xdr:nvSpPr>
        <xdr:cNvPr id="42070" name="Text Box 12">
          <a:extLst>
            <a:ext uri="{FF2B5EF4-FFF2-40B4-BE49-F238E27FC236}">
              <a16:creationId xmlns:a16="http://schemas.microsoft.com/office/drawing/2014/main" id="{00000000-0008-0000-0800-000056A40000}"/>
            </a:ext>
          </a:extLst>
        </xdr:cNvPr>
        <xdr:cNvSpPr txBox="1">
          <a:spLocks noChangeArrowheads="1"/>
        </xdr:cNvSpPr>
      </xdr:nvSpPr>
      <xdr:spPr bwMode="auto">
        <a:xfrm>
          <a:off x="7517466" y="8036859"/>
          <a:ext cx="741269" cy="32665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9</xdr:col>
      <xdr:colOff>19050</xdr:colOff>
      <xdr:row>56</xdr:row>
      <xdr:rowOff>95250</xdr:rowOff>
    </xdr:from>
    <xdr:to>
      <xdr:col>10</xdr:col>
      <xdr:colOff>28575</xdr:colOff>
      <xdr:row>56</xdr:row>
      <xdr:rowOff>152400</xdr:rowOff>
    </xdr:to>
    <xdr:sp macro="" textlink="">
      <xdr:nvSpPr>
        <xdr:cNvPr id="42929" name="Line 13">
          <a:extLst>
            <a:ext uri="{FF2B5EF4-FFF2-40B4-BE49-F238E27FC236}">
              <a16:creationId xmlns:a16="http://schemas.microsoft.com/office/drawing/2014/main" id="{00000000-0008-0000-0800-0000B1A70000}"/>
            </a:ext>
          </a:extLst>
        </xdr:cNvPr>
        <xdr:cNvSpPr>
          <a:spLocks noChangeShapeType="1"/>
        </xdr:cNvSpPr>
      </xdr:nvSpPr>
      <xdr:spPr bwMode="auto">
        <a:xfrm flipH="1" flipV="1">
          <a:off x="5219700" y="7781925"/>
          <a:ext cx="904875" cy="571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42</xdr:row>
      <xdr:rowOff>28575</xdr:rowOff>
    </xdr:from>
    <xdr:to>
      <xdr:col>11</xdr:col>
      <xdr:colOff>537882</xdr:colOff>
      <xdr:row>44</xdr:row>
      <xdr:rowOff>20475</xdr:rowOff>
    </xdr:to>
    <xdr:sp macro="" textlink="">
      <xdr:nvSpPr>
        <xdr:cNvPr id="42072" name="Text Box 16">
          <a:extLst>
            <a:ext uri="{FF2B5EF4-FFF2-40B4-BE49-F238E27FC236}">
              <a16:creationId xmlns:a16="http://schemas.microsoft.com/office/drawing/2014/main" id="{00000000-0008-0000-0800-000058A40000}"/>
            </a:ext>
          </a:extLst>
        </xdr:cNvPr>
        <xdr:cNvSpPr txBox="1">
          <a:spLocks noChangeArrowheads="1"/>
        </xdr:cNvSpPr>
      </xdr:nvSpPr>
      <xdr:spPr bwMode="auto">
        <a:xfrm>
          <a:off x="7877175" y="6572250"/>
          <a:ext cx="737907" cy="33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9</xdr:col>
      <xdr:colOff>19049</xdr:colOff>
      <xdr:row>43</xdr:row>
      <xdr:rowOff>76200</xdr:rowOff>
    </xdr:from>
    <xdr:to>
      <xdr:col>10</xdr:col>
      <xdr:colOff>28574</xdr:colOff>
      <xdr:row>45</xdr:row>
      <xdr:rowOff>85725</xdr:rowOff>
    </xdr:to>
    <xdr:sp macro="" textlink="">
      <xdr:nvSpPr>
        <xdr:cNvPr id="42931" name="Line 17">
          <a:extLst>
            <a:ext uri="{FF2B5EF4-FFF2-40B4-BE49-F238E27FC236}">
              <a16:creationId xmlns:a16="http://schemas.microsoft.com/office/drawing/2014/main" id="{00000000-0008-0000-0800-0000B3A70000}"/>
            </a:ext>
          </a:extLst>
        </xdr:cNvPr>
        <xdr:cNvSpPr>
          <a:spLocks noChangeShapeType="1"/>
        </xdr:cNvSpPr>
      </xdr:nvSpPr>
      <xdr:spPr bwMode="auto">
        <a:xfrm flipH="1">
          <a:off x="6200774" y="6791325"/>
          <a:ext cx="169545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48</xdr:row>
      <xdr:rowOff>314325</xdr:rowOff>
    </xdr:from>
    <xdr:to>
      <xdr:col>10</xdr:col>
      <xdr:colOff>9525</xdr:colOff>
      <xdr:row>51</xdr:row>
      <xdr:rowOff>123825</xdr:rowOff>
    </xdr:to>
    <xdr:sp macro="" textlink="">
      <xdr:nvSpPr>
        <xdr:cNvPr id="42932" name="Line 19">
          <a:extLst>
            <a:ext uri="{FF2B5EF4-FFF2-40B4-BE49-F238E27FC236}">
              <a16:creationId xmlns:a16="http://schemas.microsoft.com/office/drawing/2014/main" id="{00000000-0008-0000-0800-0000B4A70000}"/>
            </a:ext>
          </a:extLst>
        </xdr:cNvPr>
        <xdr:cNvSpPr>
          <a:spLocks noChangeShapeType="1"/>
        </xdr:cNvSpPr>
      </xdr:nvSpPr>
      <xdr:spPr bwMode="auto">
        <a:xfrm flipH="1">
          <a:off x="5219700" y="6248400"/>
          <a:ext cx="885825" cy="495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50</xdr:row>
      <xdr:rowOff>57150</xdr:rowOff>
    </xdr:from>
    <xdr:to>
      <xdr:col>11</xdr:col>
      <xdr:colOff>537882</xdr:colOff>
      <xdr:row>51</xdr:row>
      <xdr:rowOff>125025</xdr:rowOff>
    </xdr:to>
    <xdr:sp macro="" textlink="">
      <xdr:nvSpPr>
        <xdr:cNvPr id="42075" name="Text Box 20">
          <a:extLst>
            <a:ext uri="{FF2B5EF4-FFF2-40B4-BE49-F238E27FC236}">
              <a16:creationId xmlns:a16="http://schemas.microsoft.com/office/drawing/2014/main" id="{00000000-0008-0000-0800-00005BA40000}"/>
            </a:ext>
          </a:extLst>
        </xdr:cNvPr>
        <xdr:cNvSpPr txBox="1">
          <a:spLocks noChangeArrowheads="1"/>
        </xdr:cNvSpPr>
      </xdr:nvSpPr>
      <xdr:spPr bwMode="auto">
        <a:xfrm>
          <a:off x="7877175" y="7972425"/>
          <a:ext cx="737907" cy="306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10</xdr:col>
      <xdr:colOff>9525</xdr:colOff>
      <xdr:row>52</xdr:row>
      <xdr:rowOff>95250</xdr:rowOff>
    </xdr:from>
    <xdr:to>
      <xdr:col>11</xdr:col>
      <xdr:colOff>537882</xdr:colOff>
      <xdr:row>53</xdr:row>
      <xdr:rowOff>47625</xdr:rowOff>
    </xdr:to>
    <xdr:sp macro="" textlink="">
      <xdr:nvSpPr>
        <xdr:cNvPr id="42076" name="Text Box 21">
          <a:extLst>
            <a:ext uri="{FF2B5EF4-FFF2-40B4-BE49-F238E27FC236}">
              <a16:creationId xmlns:a16="http://schemas.microsoft.com/office/drawing/2014/main" id="{00000000-0008-0000-0800-00005CA40000}"/>
            </a:ext>
          </a:extLst>
        </xdr:cNvPr>
        <xdr:cNvSpPr txBox="1">
          <a:spLocks noChangeArrowheads="1"/>
        </xdr:cNvSpPr>
      </xdr:nvSpPr>
      <xdr:spPr bwMode="auto">
        <a:xfrm>
          <a:off x="7517466" y="7636809"/>
          <a:ext cx="741269"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9</xdr:col>
      <xdr:colOff>19050</xdr:colOff>
      <xdr:row>51</xdr:row>
      <xdr:rowOff>19050</xdr:rowOff>
    </xdr:from>
    <xdr:to>
      <xdr:col>10</xdr:col>
      <xdr:colOff>9525</xdr:colOff>
      <xdr:row>52</xdr:row>
      <xdr:rowOff>219075</xdr:rowOff>
    </xdr:to>
    <xdr:sp macro="" textlink="">
      <xdr:nvSpPr>
        <xdr:cNvPr id="42935" name="Line 23">
          <a:extLst>
            <a:ext uri="{FF2B5EF4-FFF2-40B4-BE49-F238E27FC236}">
              <a16:creationId xmlns:a16="http://schemas.microsoft.com/office/drawing/2014/main" id="{00000000-0008-0000-0800-0000B7A70000}"/>
            </a:ext>
          </a:extLst>
        </xdr:cNvPr>
        <xdr:cNvSpPr>
          <a:spLocks noChangeShapeType="1"/>
        </xdr:cNvSpPr>
      </xdr:nvSpPr>
      <xdr:spPr bwMode="auto">
        <a:xfrm flipH="1">
          <a:off x="5219700" y="6638925"/>
          <a:ext cx="885825" cy="3714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52</xdr:row>
      <xdr:rowOff>276225</xdr:rowOff>
    </xdr:from>
    <xdr:to>
      <xdr:col>10</xdr:col>
      <xdr:colOff>19050</xdr:colOff>
      <xdr:row>53</xdr:row>
      <xdr:rowOff>95250</xdr:rowOff>
    </xdr:to>
    <xdr:sp macro="" textlink="">
      <xdr:nvSpPr>
        <xdr:cNvPr id="42936" name="Line 24">
          <a:extLst>
            <a:ext uri="{FF2B5EF4-FFF2-40B4-BE49-F238E27FC236}">
              <a16:creationId xmlns:a16="http://schemas.microsoft.com/office/drawing/2014/main" id="{00000000-0008-0000-0800-0000B8A70000}"/>
            </a:ext>
          </a:extLst>
        </xdr:cNvPr>
        <xdr:cNvSpPr>
          <a:spLocks noChangeShapeType="1"/>
        </xdr:cNvSpPr>
      </xdr:nvSpPr>
      <xdr:spPr bwMode="auto">
        <a:xfrm flipH="1">
          <a:off x="5210175" y="7067550"/>
          <a:ext cx="904875"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59</xdr:row>
      <xdr:rowOff>161925</xdr:rowOff>
    </xdr:from>
    <xdr:to>
      <xdr:col>10</xdr:col>
      <xdr:colOff>790575</xdr:colOff>
      <xdr:row>59</xdr:row>
      <xdr:rowOff>476250</xdr:rowOff>
    </xdr:to>
    <xdr:sp macro="" textlink="">
      <xdr:nvSpPr>
        <xdr:cNvPr id="42079" name="Text Box 25">
          <a:extLst>
            <a:ext uri="{FF2B5EF4-FFF2-40B4-BE49-F238E27FC236}">
              <a16:creationId xmlns:a16="http://schemas.microsoft.com/office/drawing/2014/main" id="{00000000-0008-0000-0800-00005FA40000}"/>
            </a:ext>
          </a:extLst>
        </xdr:cNvPr>
        <xdr:cNvSpPr txBox="1">
          <a:spLocks noChangeArrowheads="1"/>
        </xdr:cNvSpPr>
      </xdr:nvSpPr>
      <xdr:spPr bwMode="auto">
        <a:xfrm>
          <a:off x="6105525" y="7858125"/>
          <a:ext cx="78105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9</xdr:col>
      <xdr:colOff>9525</xdr:colOff>
      <xdr:row>46</xdr:row>
      <xdr:rowOff>133350</xdr:rowOff>
    </xdr:from>
    <xdr:to>
      <xdr:col>9</xdr:col>
      <xdr:colOff>1647825</xdr:colOff>
      <xdr:row>47</xdr:row>
      <xdr:rowOff>114300</xdr:rowOff>
    </xdr:to>
    <xdr:sp macro="" textlink="">
      <xdr:nvSpPr>
        <xdr:cNvPr id="42938" name="Line 26">
          <a:extLst>
            <a:ext uri="{FF2B5EF4-FFF2-40B4-BE49-F238E27FC236}">
              <a16:creationId xmlns:a16="http://schemas.microsoft.com/office/drawing/2014/main" id="{00000000-0008-0000-0800-0000BAA70000}"/>
            </a:ext>
          </a:extLst>
        </xdr:cNvPr>
        <xdr:cNvSpPr>
          <a:spLocks noChangeShapeType="1"/>
        </xdr:cNvSpPr>
      </xdr:nvSpPr>
      <xdr:spPr bwMode="auto">
        <a:xfrm flipH="1">
          <a:off x="6191250" y="7362825"/>
          <a:ext cx="163830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45</xdr:row>
      <xdr:rowOff>114300</xdr:rowOff>
    </xdr:from>
    <xdr:to>
      <xdr:col>11</xdr:col>
      <xdr:colOff>537882</xdr:colOff>
      <xdr:row>47</xdr:row>
      <xdr:rowOff>106200</xdr:rowOff>
    </xdr:to>
    <xdr:sp macro="" textlink="">
      <xdr:nvSpPr>
        <xdr:cNvPr id="42081" name="Text Box 28">
          <a:extLst>
            <a:ext uri="{FF2B5EF4-FFF2-40B4-BE49-F238E27FC236}">
              <a16:creationId xmlns:a16="http://schemas.microsoft.com/office/drawing/2014/main" id="{00000000-0008-0000-0800-000061A40000}"/>
            </a:ext>
          </a:extLst>
        </xdr:cNvPr>
        <xdr:cNvSpPr txBox="1">
          <a:spLocks noChangeArrowheads="1"/>
        </xdr:cNvSpPr>
      </xdr:nvSpPr>
      <xdr:spPr bwMode="auto">
        <a:xfrm>
          <a:off x="7877175" y="7000875"/>
          <a:ext cx="737907" cy="33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10</xdr:col>
      <xdr:colOff>9525</xdr:colOff>
      <xdr:row>48</xdr:row>
      <xdr:rowOff>171450</xdr:rowOff>
    </xdr:from>
    <xdr:to>
      <xdr:col>11</xdr:col>
      <xdr:colOff>537882</xdr:colOff>
      <xdr:row>49</xdr:row>
      <xdr:rowOff>133350</xdr:rowOff>
    </xdr:to>
    <xdr:sp macro="" textlink="">
      <xdr:nvSpPr>
        <xdr:cNvPr id="42082" name="Text Box 29">
          <a:extLst>
            <a:ext uri="{FF2B5EF4-FFF2-40B4-BE49-F238E27FC236}">
              <a16:creationId xmlns:a16="http://schemas.microsoft.com/office/drawing/2014/main" id="{00000000-0008-0000-0800-000062A40000}"/>
            </a:ext>
          </a:extLst>
        </xdr:cNvPr>
        <xdr:cNvSpPr txBox="1">
          <a:spLocks noChangeArrowheads="1"/>
        </xdr:cNvSpPr>
      </xdr:nvSpPr>
      <xdr:spPr bwMode="auto">
        <a:xfrm>
          <a:off x="7517466" y="6850156"/>
          <a:ext cx="741269" cy="309282"/>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11</xdr:col>
      <xdr:colOff>409575</xdr:colOff>
      <xdr:row>80</xdr:row>
      <xdr:rowOff>104775</xdr:rowOff>
    </xdr:from>
    <xdr:to>
      <xdr:col>12</xdr:col>
      <xdr:colOff>228600</xdr:colOff>
      <xdr:row>81</xdr:row>
      <xdr:rowOff>247650</xdr:rowOff>
    </xdr:to>
    <xdr:sp macro="" textlink="">
      <xdr:nvSpPr>
        <xdr:cNvPr id="42106" name="Text Box 5">
          <a:extLst>
            <a:ext uri="{FF2B5EF4-FFF2-40B4-BE49-F238E27FC236}">
              <a16:creationId xmlns:a16="http://schemas.microsoft.com/office/drawing/2014/main" id="{00000000-0008-0000-0800-00007AA40000}"/>
            </a:ext>
          </a:extLst>
        </xdr:cNvPr>
        <xdr:cNvSpPr txBox="1">
          <a:spLocks noChangeArrowheads="1"/>
        </xdr:cNvSpPr>
      </xdr:nvSpPr>
      <xdr:spPr bwMode="auto">
        <a:xfrm>
          <a:off x="7305675" y="11477625"/>
          <a:ext cx="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14</xdr:col>
      <xdr:colOff>342900</xdr:colOff>
      <xdr:row>80</xdr:row>
      <xdr:rowOff>104775</xdr:rowOff>
    </xdr:from>
    <xdr:to>
      <xdr:col>14</xdr:col>
      <xdr:colOff>1047750</xdr:colOff>
      <xdr:row>81</xdr:row>
      <xdr:rowOff>247650</xdr:rowOff>
    </xdr:to>
    <xdr:sp macro="" textlink="">
      <xdr:nvSpPr>
        <xdr:cNvPr id="42128" name="Text Box 5">
          <a:extLst>
            <a:ext uri="{FF2B5EF4-FFF2-40B4-BE49-F238E27FC236}">
              <a16:creationId xmlns:a16="http://schemas.microsoft.com/office/drawing/2014/main" id="{00000000-0008-0000-0800-000090A40000}"/>
            </a:ext>
          </a:extLst>
        </xdr:cNvPr>
        <xdr:cNvSpPr txBox="1">
          <a:spLocks noChangeArrowheads="1"/>
        </xdr:cNvSpPr>
      </xdr:nvSpPr>
      <xdr:spPr bwMode="auto">
        <a:xfrm>
          <a:off x="7305675" y="11477625"/>
          <a:ext cx="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xdr:col>
      <xdr:colOff>9525</xdr:colOff>
      <xdr:row>84</xdr:row>
      <xdr:rowOff>104775</xdr:rowOff>
    </xdr:from>
    <xdr:to>
      <xdr:col>9</xdr:col>
      <xdr:colOff>828675</xdr:colOff>
      <xdr:row>84</xdr:row>
      <xdr:rowOff>171450</xdr:rowOff>
    </xdr:to>
    <xdr:sp macro="" textlink="">
      <xdr:nvSpPr>
        <xdr:cNvPr id="42974" name="Freeform 148">
          <a:extLst>
            <a:ext uri="{FF2B5EF4-FFF2-40B4-BE49-F238E27FC236}">
              <a16:creationId xmlns:a16="http://schemas.microsoft.com/office/drawing/2014/main" id="{00000000-0008-0000-0800-0000DEA70000}"/>
            </a:ext>
          </a:extLst>
        </xdr:cNvPr>
        <xdr:cNvSpPr>
          <a:spLocks/>
        </xdr:cNvSpPr>
      </xdr:nvSpPr>
      <xdr:spPr bwMode="auto">
        <a:xfrm>
          <a:off x="285750" y="11944350"/>
          <a:ext cx="5743575" cy="66675"/>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 name="T12" fmla="*/ 0 w 597"/>
            <a:gd name="T13" fmla="*/ 0 h 7"/>
            <a:gd name="T14" fmla="*/ 597 w 597"/>
            <a:gd name="T15" fmla="*/ 7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84</xdr:row>
      <xdr:rowOff>152400</xdr:rowOff>
    </xdr:from>
    <xdr:to>
      <xdr:col>9</xdr:col>
      <xdr:colOff>828675</xdr:colOff>
      <xdr:row>84</xdr:row>
      <xdr:rowOff>209550</xdr:rowOff>
    </xdr:to>
    <xdr:sp macro="" textlink="">
      <xdr:nvSpPr>
        <xdr:cNvPr id="42975" name="Freeform 149">
          <a:extLst>
            <a:ext uri="{FF2B5EF4-FFF2-40B4-BE49-F238E27FC236}">
              <a16:creationId xmlns:a16="http://schemas.microsoft.com/office/drawing/2014/main" id="{00000000-0008-0000-0800-0000DFA70000}"/>
            </a:ext>
          </a:extLst>
        </xdr:cNvPr>
        <xdr:cNvSpPr>
          <a:spLocks/>
        </xdr:cNvSpPr>
      </xdr:nvSpPr>
      <xdr:spPr bwMode="auto">
        <a:xfrm>
          <a:off x="285750" y="11991975"/>
          <a:ext cx="5743575" cy="57150"/>
        </a:xfrm>
        <a:custGeom>
          <a:avLst/>
          <a:gdLst>
            <a:gd name="T0" fmla="*/ 0 w 597"/>
            <a:gd name="T1" fmla="*/ 0 h 6"/>
            <a:gd name="T2" fmla="*/ 2147483647 w 597"/>
            <a:gd name="T3" fmla="*/ 0 h 6"/>
            <a:gd name="T4" fmla="*/ 2147483647 w 597"/>
            <a:gd name="T5" fmla="*/ 2147483647 h 6"/>
            <a:gd name="T6" fmla="*/ 2147483647 w 597"/>
            <a:gd name="T7" fmla="*/ 2147483647 h 6"/>
            <a:gd name="T8" fmla="*/ 0 60000 65536"/>
            <a:gd name="T9" fmla="*/ 0 60000 65536"/>
            <a:gd name="T10" fmla="*/ 0 60000 65536"/>
            <a:gd name="T11" fmla="*/ 0 60000 65536"/>
            <a:gd name="T12" fmla="*/ 0 w 597"/>
            <a:gd name="T13" fmla="*/ 0 h 6"/>
            <a:gd name="T14" fmla="*/ 597 w 597"/>
            <a:gd name="T15" fmla="*/ 6 h 6"/>
          </a:gdLst>
          <a:ahLst/>
          <a:cxnLst>
            <a:cxn ang="T8">
              <a:pos x="T0" y="T1"/>
            </a:cxn>
            <a:cxn ang="T9">
              <a:pos x="T2" y="T3"/>
            </a:cxn>
            <a:cxn ang="T10">
              <a:pos x="T4" y="T5"/>
            </a:cxn>
            <a:cxn ang="T11">
              <a:pos x="T6" y="T7"/>
            </a:cxn>
          </a:cxnLst>
          <a:rect l="T12" t="T13" r="T14" b="T15"/>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95250</xdr:rowOff>
    </xdr:from>
    <xdr:to>
      <xdr:col>10</xdr:col>
      <xdr:colOff>1190625</xdr:colOff>
      <xdr:row>89</xdr:row>
      <xdr:rowOff>209550</xdr:rowOff>
    </xdr:to>
    <xdr:sp macro="" textlink="">
      <xdr:nvSpPr>
        <xdr:cNvPr id="42976" name="Freeform 151">
          <a:extLst>
            <a:ext uri="{FF2B5EF4-FFF2-40B4-BE49-F238E27FC236}">
              <a16:creationId xmlns:a16="http://schemas.microsoft.com/office/drawing/2014/main" id="{00000000-0008-0000-0800-0000E0A70000}"/>
            </a:ext>
          </a:extLst>
        </xdr:cNvPr>
        <xdr:cNvSpPr>
          <a:spLocks/>
        </xdr:cNvSpPr>
      </xdr:nvSpPr>
      <xdr:spPr bwMode="auto">
        <a:xfrm>
          <a:off x="0" y="12630150"/>
          <a:ext cx="7286625" cy="0"/>
        </a:xfrm>
        <a:custGeom>
          <a:avLst/>
          <a:gdLst>
            <a:gd name="T0" fmla="*/ 0 w 597"/>
            <a:gd name="T1" fmla="*/ 0 h 7"/>
            <a:gd name="T2" fmla="*/ 2147483647 w 597"/>
            <a:gd name="T3" fmla="*/ 0 h 7"/>
            <a:gd name="T4" fmla="*/ 2147483647 w 597"/>
            <a:gd name="T5" fmla="*/ 0 h 7"/>
            <a:gd name="T6" fmla="*/ 2147483647 w 597"/>
            <a:gd name="T7" fmla="*/ 0 h 7"/>
            <a:gd name="T8" fmla="*/ 0 60000 65536"/>
            <a:gd name="T9" fmla="*/ 0 60000 65536"/>
            <a:gd name="T10" fmla="*/ 0 60000 65536"/>
            <a:gd name="T11" fmla="*/ 0 60000 65536"/>
            <a:gd name="T12" fmla="*/ 0 w 597"/>
            <a:gd name="T13" fmla="*/ 0 h 7"/>
            <a:gd name="T14" fmla="*/ 597 w 597"/>
            <a:gd name="T15" fmla="*/ 0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142875</xdr:rowOff>
    </xdr:from>
    <xdr:to>
      <xdr:col>10</xdr:col>
      <xdr:colOff>1190625</xdr:colOff>
      <xdr:row>89</xdr:row>
      <xdr:rowOff>257175</xdr:rowOff>
    </xdr:to>
    <xdr:sp macro="" textlink="">
      <xdr:nvSpPr>
        <xdr:cNvPr id="42977" name="Freeform 155">
          <a:extLst>
            <a:ext uri="{FF2B5EF4-FFF2-40B4-BE49-F238E27FC236}">
              <a16:creationId xmlns:a16="http://schemas.microsoft.com/office/drawing/2014/main" id="{00000000-0008-0000-0800-0000E1A70000}"/>
            </a:ext>
          </a:extLst>
        </xdr:cNvPr>
        <xdr:cNvSpPr>
          <a:spLocks/>
        </xdr:cNvSpPr>
      </xdr:nvSpPr>
      <xdr:spPr bwMode="auto">
        <a:xfrm>
          <a:off x="0" y="12630150"/>
          <a:ext cx="7286625" cy="0"/>
        </a:xfrm>
        <a:custGeom>
          <a:avLst/>
          <a:gdLst>
            <a:gd name="T0" fmla="*/ 0 w 1026"/>
            <a:gd name="T1" fmla="*/ 0 h 12"/>
            <a:gd name="T2" fmla="*/ 2147483647 w 1026"/>
            <a:gd name="T3" fmla="*/ 0 h 12"/>
            <a:gd name="T4" fmla="*/ 2147483647 w 1026"/>
            <a:gd name="T5" fmla="*/ 0 h 12"/>
            <a:gd name="T6" fmla="*/ 2147483647 w 1026"/>
            <a:gd name="T7" fmla="*/ 0 h 12"/>
            <a:gd name="T8" fmla="*/ 0 60000 65536"/>
            <a:gd name="T9" fmla="*/ 0 60000 65536"/>
            <a:gd name="T10" fmla="*/ 0 60000 65536"/>
            <a:gd name="T11" fmla="*/ 0 60000 65536"/>
            <a:gd name="T12" fmla="*/ 0 w 1026"/>
            <a:gd name="T13" fmla="*/ 0 h 12"/>
            <a:gd name="T14" fmla="*/ 1026 w 1026"/>
            <a:gd name="T15" fmla="*/ 0 h 12"/>
          </a:gdLst>
          <a:ahLst/>
          <a:cxnLst>
            <a:cxn ang="T8">
              <a:pos x="T0" y="T1"/>
            </a:cxn>
            <a:cxn ang="T9">
              <a:pos x="T2" y="T3"/>
            </a:cxn>
            <a:cxn ang="T10">
              <a:pos x="T4" y="T5"/>
            </a:cxn>
            <a:cxn ang="T11">
              <a:pos x="T6" y="T7"/>
            </a:cxn>
          </a:cxnLst>
          <a:rect l="T12" t="T13" r="T14" b="T15"/>
          <a:pathLst>
            <a:path w="1026" h="12">
              <a:moveTo>
                <a:pt x="0" y="0"/>
              </a:moveTo>
              <a:lnTo>
                <a:pt x="440" y="0"/>
              </a:lnTo>
              <a:lnTo>
                <a:pt x="400" y="12"/>
              </a:lnTo>
              <a:lnTo>
                <a:pt x="1026" y="12"/>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58</xdr:row>
      <xdr:rowOff>95250</xdr:rowOff>
    </xdr:from>
    <xdr:to>
      <xdr:col>10</xdr:col>
      <xdr:colOff>9525</xdr:colOff>
      <xdr:row>59</xdr:row>
      <xdr:rowOff>352425</xdr:rowOff>
    </xdr:to>
    <xdr:sp macro="" textlink="">
      <xdr:nvSpPr>
        <xdr:cNvPr id="42978" name="Line 13">
          <a:extLst>
            <a:ext uri="{FF2B5EF4-FFF2-40B4-BE49-F238E27FC236}">
              <a16:creationId xmlns:a16="http://schemas.microsoft.com/office/drawing/2014/main" id="{00000000-0008-0000-0800-0000E2A70000}"/>
            </a:ext>
          </a:extLst>
        </xdr:cNvPr>
        <xdr:cNvSpPr>
          <a:spLocks noChangeShapeType="1"/>
        </xdr:cNvSpPr>
      </xdr:nvSpPr>
      <xdr:spPr bwMode="auto">
        <a:xfrm flipH="1" flipV="1">
          <a:off x="5219700" y="8029575"/>
          <a:ext cx="8858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123825</xdr:colOff>
      <xdr:row>94</xdr:row>
      <xdr:rowOff>19050</xdr:rowOff>
    </xdr:from>
    <xdr:to>
      <xdr:col>15</xdr:col>
      <xdr:colOff>276225</xdr:colOff>
      <xdr:row>100</xdr:row>
      <xdr:rowOff>333375</xdr:rowOff>
    </xdr:to>
    <xdr:sp macro="" textlink="">
      <xdr:nvSpPr>
        <xdr:cNvPr id="42979" name="AutoShape 4">
          <a:extLst>
            <a:ext uri="{FF2B5EF4-FFF2-40B4-BE49-F238E27FC236}">
              <a16:creationId xmlns:a16="http://schemas.microsoft.com/office/drawing/2014/main" id="{00000000-0008-0000-0800-0000E3A70000}"/>
            </a:ext>
          </a:extLst>
        </xdr:cNvPr>
        <xdr:cNvSpPr>
          <a:spLocks/>
        </xdr:cNvSpPr>
      </xdr:nvSpPr>
      <xdr:spPr bwMode="auto">
        <a:xfrm>
          <a:off x="7305675" y="12630150"/>
          <a:ext cx="0" cy="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352425</xdr:colOff>
      <xdr:row>96</xdr:row>
      <xdr:rowOff>342900</xdr:rowOff>
    </xdr:from>
    <xdr:to>
      <xdr:col>15</xdr:col>
      <xdr:colOff>1057275</xdr:colOff>
      <xdr:row>97</xdr:row>
      <xdr:rowOff>323850</xdr:rowOff>
    </xdr:to>
    <xdr:sp macro="" textlink="">
      <xdr:nvSpPr>
        <xdr:cNvPr id="42144" name="Text Box 5">
          <a:extLst>
            <a:ext uri="{FF2B5EF4-FFF2-40B4-BE49-F238E27FC236}">
              <a16:creationId xmlns:a16="http://schemas.microsoft.com/office/drawing/2014/main" id="{00000000-0008-0000-0800-0000A0A40000}"/>
            </a:ext>
          </a:extLst>
        </xdr:cNvPr>
        <xdr:cNvSpPr txBox="1">
          <a:spLocks noChangeArrowheads="1"/>
        </xdr:cNvSpPr>
      </xdr:nvSpPr>
      <xdr:spPr bwMode="auto">
        <a:xfrm>
          <a:off x="7305675" y="12458700"/>
          <a:ext cx="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10</xdr:col>
      <xdr:colOff>9525</xdr:colOff>
      <xdr:row>56</xdr:row>
      <xdr:rowOff>9525</xdr:rowOff>
    </xdr:from>
    <xdr:to>
      <xdr:col>11</xdr:col>
      <xdr:colOff>537882</xdr:colOff>
      <xdr:row>58</xdr:row>
      <xdr:rowOff>0</xdr:rowOff>
    </xdr:to>
    <xdr:sp macro="" textlink="">
      <xdr:nvSpPr>
        <xdr:cNvPr id="42147" name="Text Box 12">
          <a:extLst>
            <a:ext uri="{FF2B5EF4-FFF2-40B4-BE49-F238E27FC236}">
              <a16:creationId xmlns:a16="http://schemas.microsoft.com/office/drawing/2014/main" id="{00000000-0008-0000-0800-0000A3A40000}"/>
            </a:ext>
          </a:extLst>
        </xdr:cNvPr>
        <xdr:cNvSpPr txBox="1">
          <a:spLocks noChangeArrowheads="1"/>
        </xdr:cNvSpPr>
      </xdr:nvSpPr>
      <xdr:spPr bwMode="auto">
        <a:xfrm>
          <a:off x="7517466" y="8436349"/>
          <a:ext cx="741269" cy="32665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11</xdr:col>
      <xdr:colOff>28575</xdr:colOff>
      <xdr:row>78</xdr:row>
      <xdr:rowOff>161925</xdr:rowOff>
    </xdr:from>
    <xdr:to>
      <xdr:col>11</xdr:col>
      <xdr:colOff>766482</xdr:colOff>
      <xdr:row>83</xdr:row>
      <xdr:rowOff>114300</xdr:rowOff>
    </xdr:to>
    <xdr:sp macro="" textlink="">
      <xdr:nvSpPr>
        <xdr:cNvPr id="35" name="Text Box 12">
          <a:extLst>
            <a:ext uri="{FF2B5EF4-FFF2-40B4-BE49-F238E27FC236}">
              <a16:creationId xmlns:a16="http://schemas.microsoft.com/office/drawing/2014/main" id="{00000000-0008-0000-0800-000023000000}"/>
            </a:ext>
          </a:extLst>
        </xdr:cNvPr>
        <xdr:cNvSpPr txBox="1">
          <a:spLocks noChangeArrowheads="1"/>
        </xdr:cNvSpPr>
      </xdr:nvSpPr>
      <xdr:spPr bwMode="auto">
        <a:xfrm>
          <a:off x="7734300" y="11944350"/>
          <a:ext cx="737907"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914400</xdr:colOff>
      <xdr:row>53</xdr:row>
      <xdr:rowOff>142875</xdr:rowOff>
    </xdr:from>
    <xdr:to>
      <xdr:col>6</xdr:col>
      <xdr:colOff>95250</xdr:colOff>
      <xdr:row>55</xdr:row>
      <xdr:rowOff>47625</xdr:rowOff>
    </xdr:to>
    <xdr:sp macro="" textlink="">
      <xdr:nvSpPr>
        <xdr:cNvPr id="43121" name="Oval 2">
          <a:extLst>
            <a:ext uri="{FF2B5EF4-FFF2-40B4-BE49-F238E27FC236}">
              <a16:creationId xmlns:a16="http://schemas.microsoft.com/office/drawing/2014/main" id="{00000000-0008-0000-0900-000071A80000}"/>
            </a:ext>
          </a:extLst>
        </xdr:cNvPr>
        <xdr:cNvSpPr>
          <a:spLocks noChangeArrowheads="1"/>
        </xdr:cNvSpPr>
      </xdr:nvSpPr>
      <xdr:spPr bwMode="auto">
        <a:xfrm>
          <a:off x="3600450" y="3676650"/>
          <a:ext cx="1447800" cy="2476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542925</xdr:colOff>
      <xdr:row>58</xdr:row>
      <xdr:rowOff>57150</xdr:rowOff>
    </xdr:from>
    <xdr:to>
      <xdr:col>7</xdr:col>
      <xdr:colOff>314325</xdr:colOff>
      <xdr:row>60</xdr:row>
      <xdr:rowOff>49050</xdr:rowOff>
    </xdr:to>
    <xdr:sp macro="" textlink="">
      <xdr:nvSpPr>
        <xdr:cNvPr id="43037" name="Text Box 3">
          <a:extLst>
            <a:ext uri="{FF2B5EF4-FFF2-40B4-BE49-F238E27FC236}">
              <a16:creationId xmlns:a16="http://schemas.microsoft.com/office/drawing/2014/main" id="{00000000-0008-0000-0900-00001DA80000}"/>
            </a:ext>
          </a:extLst>
        </xdr:cNvPr>
        <xdr:cNvSpPr txBox="1">
          <a:spLocks noChangeArrowheads="1"/>
        </xdr:cNvSpPr>
      </xdr:nvSpPr>
      <xdr:spPr bwMode="auto">
        <a:xfrm>
          <a:off x="5495925" y="4543425"/>
          <a:ext cx="704850" cy="3348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確認１</a:t>
          </a:r>
        </a:p>
      </xdr:txBody>
    </xdr:sp>
    <xdr:clientData/>
  </xdr:twoCellAnchor>
  <xdr:twoCellAnchor>
    <xdr:from>
      <xdr:col>5</xdr:col>
      <xdr:colOff>1590675</xdr:colOff>
      <xdr:row>55</xdr:row>
      <xdr:rowOff>38100</xdr:rowOff>
    </xdr:from>
    <xdr:to>
      <xdr:col>6</xdr:col>
      <xdr:colOff>523875</xdr:colOff>
      <xdr:row>59</xdr:row>
      <xdr:rowOff>57150</xdr:rowOff>
    </xdr:to>
    <xdr:sp macro="" textlink="">
      <xdr:nvSpPr>
        <xdr:cNvPr id="43123" name="Line 4">
          <a:extLst>
            <a:ext uri="{FF2B5EF4-FFF2-40B4-BE49-F238E27FC236}">
              <a16:creationId xmlns:a16="http://schemas.microsoft.com/office/drawing/2014/main" id="{00000000-0008-0000-0900-000073A80000}"/>
            </a:ext>
          </a:extLst>
        </xdr:cNvPr>
        <xdr:cNvSpPr>
          <a:spLocks noChangeShapeType="1"/>
        </xdr:cNvSpPr>
      </xdr:nvSpPr>
      <xdr:spPr bwMode="auto">
        <a:xfrm flipH="1" flipV="1">
          <a:off x="4276725" y="3914775"/>
          <a:ext cx="1200150" cy="533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1171575</xdr:colOff>
      <xdr:row>89</xdr:row>
      <xdr:rowOff>47625</xdr:rowOff>
    </xdr:from>
    <xdr:to>
      <xdr:col>6</xdr:col>
      <xdr:colOff>647700</xdr:colOff>
      <xdr:row>95</xdr:row>
      <xdr:rowOff>0</xdr:rowOff>
    </xdr:to>
    <xdr:sp macro="" textlink="">
      <xdr:nvSpPr>
        <xdr:cNvPr id="43124" name="Oval 5">
          <a:extLst>
            <a:ext uri="{FF2B5EF4-FFF2-40B4-BE49-F238E27FC236}">
              <a16:creationId xmlns:a16="http://schemas.microsoft.com/office/drawing/2014/main" id="{00000000-0008-0000-0900-000074A80000}"/>
            </a:ext>
          </a:extLst>
        </xdr:cNvPr>
        <xdr:cNvSpPr>
          <a:spLocks noChangeArrowheads="1"/>
        </xdr:cNvSpPr>
      </xdr:nvSpPr>
      <xdr:spPr bwMode="auto">
        <a:xfrm>
          <a:off x="3857625" y="6934200"/>
          <a:ext cx="1743075" cy="9810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323850</xdr:colOff>
      <xdr:row>90</xdr:row>
      <xdr:rowOff>114300</xdr:rowOff>
    </xdr:from>
    <xdr:to>
      <xdr:col>7</xdr:col>
      <xdr:colOff>1143000</xdr:colOff>
      <xdr:row>92</xdr:row>
      <xdr:rowOff>106200</xdr:rowOff>
    </xdr:to>
    <xdr:sp macro="" textlink="">
      <xdr:nvSpPr>
        <xdr:cNvPr id="43040" name="Text Box 6">
          <a:extLst>
            <a:ext uri="{FF2B5EF4-FFF2-40B4-BE49-F238E27FC236}">
              <a16:creationId xmlns:a16="http://schemas.microsoft.com/office/drawing/2014/main" id="{00000000-0008-0000-0900-000020A80000}"/>
            </a:ext>
          </a:extLst>
        </xdr:cNvPr>
        <xdr:cNvSpPr txBox="1">
          <a:spLocks noChangeArrowheads="1"/>
        </xdr:cNvSpPr>
      </xdr:nvSpPr>
      <xdr:spPr bwMode="auto">
        <a:xfrm>
          <a:off x="5991225" y="8201025"/>
          <a:ext cx="819150" cy="3348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確認７</a:t>
          </a:r>
        </a:p>
      </xdr:txBody>
    </xdr:sp>
    <xdr:clientData/>
  </xdr:twoCellAnchor>
  <xdr:twoCellAnchor>
    <xdr:from>
      <xdr:col>6</xdr:col>
      <xdr:colOff>647700</xdr:colOff>
      <xdr:row>92</xdr:row>
      <xdr:rowOff>0</xdr:rowOff>
    </xdr:from>
    <xdr:to>
      <xdr:col>7</xdr:col>
      <xdr:colOff>333375</xdr:colOff>
      <xdr:row>92</xdr:row>
      <xdr:rowOff>0</xdr:rowOff>
    </xdr:to>
    <xdr:sp macro="" textlink="">
      <xdr:nvSpPr>
        <xdr:cNvPr id="43126" name="Line 7">
          <a:extLst>
            <a:ext uri="{FF2B5EF4-FFF2-40B4-BE49-F238E27FC236}">
              <a16:creationId xmlns:a16="http://schemas.microsoft.com/office/drawing/2014/main" id="{00000000-0008-0000-0900-000076A80000}"/>
            </a:ext>
          </a:extLst>
        </xdr:cNvPr>
        <xdr:cNvSpPr>
          <a:spLocks noChangeShapeType="1"/>
        </xdr:cNvSpPr>
      </xdr:nvSpPr>
      <xdr:spPr bwMode="auto">
        <a:xfrm flipH="1">
          <a:off x="5600700" y="7400925"/>
          <a:ext cx="619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914400</xdr:colOff>
      <xdr:row>53</xdr:row>
      <xdr:rowOff>142875</xdr:rowOff>
    </xdr:from>
    <xdr:to>
      <xdr:col>6</xdr:col>
      <xdr:colOff>95250</xdr:colOff>
      <xdr:row>55</xdr:row>
      <xdr:rowOff>47625</xdr:rowOff>
    </xdr:to>
    <xdr:sp macro="" textlink="">
      <xdr:nvSpPr>
        <xdr:cNvPr id="43127" name="Oval 2">
          <a:extLst>
            <a:ext uri="{FF2B5EF4-FFF2-40B4-BE49-F238E27FC236}">
              <a16:creationId xmlns:a16="http://schemas.microsoft.com/office/drawing/2014/main" id="{00000000-0008-0000-0900-000077A80000}"/>
            </a:ext>
          </a:extLst>
        </xdr:cNvPr>
        <xdr:cNvSpPr>
          <a:spLocks noChangeArrowheads="1"/>
        </xdr:cNvSpPr>
      </xdr:nvSpPr>
      <xdr:spPr bwMode="auto">
        <a:xfrm>
          <a:off x="3600450" y="3676650"/>
          <a:ext cx="1447800" cy="2476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1165411</xdr:colOff>
      <xdr:row>3</xdr:row>
      <xdr:rowOff>56030</xdr:rowOff>
    </xdr:from>
    <xdr:to>
      <xdr:col>6</xdr:col>
      <xdr:colOff>346261</xdr:colOff>
      <xdr:row>5</xdr:row>
      <xdr:rowOff>16810</xdr:rowOff>
    </xdr:to>
    <xdr:sp macro="" textlink="">
      <xdr:nvSpPr>
        <xdr:cNvPr id="9" name="Oval 2">
          <a:extLst>
            <a:ext uri="{FF2B5EF4-FFF2-40B4-BE49-F238E27FC236}">
              <a16:creationId xmlns:a16="http://schemas.microsoft.com/office/drawing/2014/main" id="{00000000-0008-0000-0900-000009000000}"/>
            </a:ext>
          </a:extLst>
        </xdr:cNvPr>
        <xdr:cNvSpPr>
          <a:spLocks noChangeArrowheads="1"/>
        </xdr:cNvSpPr>
      </xdr:nvSpPr>
      <xdr:spPr bwMode="auto">
        <a:xfrm>
          <a:off x="3851461" y="551330"/>
          <a:ext cx="1447800" cy="23700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842597</xdr:colOff>
      <xdr:row>7</xdr:row>
      <xdr:rowOff>99572</xdr:rowOff>
    </xdr:from>
    <xdr:to>
      <xdr:col>7</xdr:col>
      <xdr:colOff>612113</xdr:colOff>
      <xdr:row>9</xdr:row>
      <xdr:rowOff>72422</xdr:rowOff>
    </xdr:to>
    <xdr:sp macro="" textlink="">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bwMode="auto">
        <a:xfrm>
          <a:off x="5795597" y="1137797"/>
          <a:ext cx="702966" cy="3348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確認２</a:t>
          </a:r>
        </a:p>
      </xdr:txBody>
    </xdr:sp>
    <xdr:clientData/>
  </xdr:twoCellAnchor>
  <xdr:twoCellAnchor>
    <xdr:from>
      <xdr:col>5</xdr:col>
      <xdr:colOff>1885950</xdr:colOff>
      <xdr:row>5</xdr:row>
      <xdr:rowOff>28575</xdr:rowOff>
    </xdr:from>
    <xdr:to>
      <xdr:col>6</xdr:col>
      <xdr:colOff>823547</xdr:colOff>
      <xdr:row>8</xdr:row>
      <xdr:rowOff>75068</xdr:rowOff>
    </xdr:to>
    <xdr:sp macro="" textlink="">
      <xdr:nvSpPr>
        <xdr:cNvPr id="11" name="Line 4">
          <a:extLst>
            <a:ext uri="{FF2B5EF4-FFF2-40B4-BE49-F238E27FC236}">
              <a16:creationId xmlns:a16="http://schemas.microsoft.com/office/drawing/2014/main" id="{00000000-0008-0000-0900-00000B000000}"/>
            </a:ext>
          </a:extLst>
        </xdr:cNvPr>
        <xdr:cNvSpPr>
          <a:spLocks noChangeShapeType="1"/>
        </xdr:cNvSpPr>
      </xdr:nvSpPr>
      <xdr:spPr bwMode="auto">
        <a:xfrm flipH="1" flipV="1">
          <a:off x="4572000" y="790575"/>
          <a:ext cx="1204547" cy="513218"/>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400050</xdr:colOff>
      <xdr:row>23</xdr:row>
      <xdr:rowOff>19050</xdr:rowOff>
    </xdr:from>
    <xdr:to>
      <xdr:col>28</xdr:col>
      <xdr:colOff>1123950</xdr:colOff>
      <xdr:row>25</xdr:row>
      <xdr:rowOff>9525</xdr:rowOff>
    </xdr:to>
    <xdr:sp macro="" textlink="">
      <xdr:nvSpPr>
        <xdr:cNvPr id="60424" name="Text Box 3">
          <a:extLst>
            <a:ext uri="{FF2B5EF4-FFF2-40B4-BE49-F238E27FC236}">
              <a16:creationId xmlns:a16="http://schemas.microsoft.com/office/drawing/2014/main" id="{00000000-0008-0000-0A00-000008EC0000}"/>
            </a:ext>
          </a:extLst>
        </xdr:cNvPr>
        <xdr:cNvSpPr txBox="1">
          <a:spLocks noChangeArrowheads="1"/>
        </xdr:cNvSpPr>
      </xdr:nvSpPr>
      <xdr:spPr bwMode="auto">
        <a:xfrm>
          <a:off x="9601200" y="409575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28</xdr:col>
      <xdr:colOff>123825</xdr:colOff>
      <xdr:row>14</xdr:row>
      <xdr:rowOff>28575</xdr:rowOff>
    </xdr:from>
    <xdr:to>
      <xdr:col>28</xdr:col>
      <xdr:colOff>238125</xdr:colOff>
      <xdr:row>32</xdr:row>
      <xdr:rowOff>0</xdr:rowOff>
    </xdr:to>
    <xdr:sp macro="" textlink="">
      <xdr:nvSpPr>
        <xdr:cNvPr id="60478" name="AutoShape 5">
          <a:extLst>
            <a:ext uri="{FF2B5EF4-FFF2-40B4-BE49-F238E27FC236}">
              <a16:creationId xmlns:a16="http://schemas.microsoft.com/office/drawing/2014/main" id="{00000000-0008-0000-0A00-00003EEC0000}"/>
            </a:ext>
          </a:extLst>
        </xdr:cNvPr>
        <xdr:cNvSpPr>
          <a:spLocks/>
        </xdr:cNvSpPr>
      </xdr:nvSpPr>
      <xdr:spPr bwMode="auto">
        <a:xfrm>
          <a:off x="9324975" y="2505075"/>
          <a:ext cx="114300" cy="3114675"/>
        </a:xfrm>
        <a:prstGeom prst="rightBrace">
          <a:avLst>
            <a:gd name="adj1" fmla="val 22708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400050</xdr:colOff>
      <xdr:row>23</xdr:row>
      <xdr:rowOff>19050</xdr:rowOff>
    </xdr:from>
    <xdr:to>
      <xdr:col>29</xdr:col>
      <xdr:colOff>1123950</xdr:colOff>
      <xdr:row>25</xdr:row>
      <xdr:rowOff>9525</xdr:rowOff>
    </xdr:to>
    <xdr:sp macro="" textlink="">
      <xdr:nvSpPr>
        <xdr:cNvPr id="60426" name="Text Box 3">
          <a:extLst>
            <a:ext uri="{FF2B5EF4-FFF2-40B4-BE49-F238E27FC236}">
              <a16:creationId xmlns:a16="http://schemas.microsoft.com/office/drawing/2014/main" id="{00000000-0008-0000-0A00-00000AEC0000}"/>
            </a:ext>
          </a:extLst>
        </xdr:cNvPr>
        <xdr:cNvSpPr txBox="1">
          <a:spLocks noChangeArrowheads="1"/>
        </xdr:cNvSpPr>
      </xdr:nvSpPr>
      <xdr:spPr bwMode="auto">
        <a:xfrm>
          <a:off x="10382250" y="40957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29</xdr:col>
      <xdr:colOff>123825</xdr:colOff>
      <xdr:row>14</xdr:row>
      <xdr:rowOff>28575</xdr:rowOff>
    </xdr:from>
    <xdr:to>
      <xdr:col>29</xdr:col>
      <xdr:colOff>238125</xdr:colOff>
      <xdr:row>32</xdr:row>
      <xdr:rowOff>0</xdr:rowOff>
    </xdr:to>
    <xdr:sp macro="" textlink="">
      <xdr:nvSpPr>
        <xdr:cNvPr id="60480" name="AutoShape 5">
          <a:extLst>
            <a:ext uri="{FF2B5EF4-FFF2-40B4-BE49-F238E27FC236}">
              <a16:creationId xmlns:a16="http://schemas.microsoft.com/office/drawing/2014/main" id="{00000000-0008-0000-0A00-000040EC0000}"/>
            </a:ext>
          </a:extLst>
        </xdr:cNvPr>
        <xdr:cNvSpPr>
          <a:spLocks/>
        </xdr:cNvSpPr>
      </xdr:nvSpPr>
      <xdr:spPr bwMode="auto">
        <a:xfrm>
          <a:off x="10382250" y="2505075"/>
          <a:ext cx="0" cy="31146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428625</xdr:colOff>
      <xdr:row>10</xdr:row>
      <xdr:rowOff>171450</xdr:rowOff>
    </xdr:from>
    <xdr:to>
      <xdr:col>21</xdr:col>
      <xdr:colOff>1152525</xdr:colOff>
      <xdr:row>11</xdr:row>
      <xdr:rowOff>190500</xdr:rowOff>
    </xdr:to>
    <xdr:sp macro="" textlink="">
      <xdr:nvSpPr>
        <xdr:cNvPr id="61445" name="Text Box 1">
          <a:extLst>
            <a:ext uri="{FF2B5EF4-FFF2-40B4-BE49-F238E27FC236}">
              <a16:creationId xmlns:a16="http://schemas.microsoft.com/office/drawing/2014/main" id="{00000000-0008-0000-0B00-000005F00000}"/>
            </a:ext>
          </a:extLst>
        </xdr:cNvPr>
        <xdr:cNvSpPr txBox="1">
          <a:spLocks noChangeArrowheads="1"/>
        </xdr:cNvSpPr>
      </xdr:nvSpPr>
      <xdr:spPr bwMode="auto">
        <a:xfrm>
          <a:off x="5800725" y="235267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21</xdr:col>
      <xdr:colOff>76200</xdr:colOff>
      <xdr:row>7</xdr:row>
      <xdr:rowOff>57150</xdr:rowOff>
    </xdr:from>
    <xdr:to>
      <xdr:col>21</xdr:col>
      <xdr:colOff>295275</xdr:colOff>
      <xdr:row>14</xdr:row>
      <xdr:rowOff>257175</xdr:rowOff>
    </xdr:to>
    <xdr:sp macro="" textlink="">
      <xdr:nvSpPr>
        <xdr:cNvPr id="61498" name="AutoShape 2">
          <a:extLst>
            <a:ext uri="{FF2B5EF4-FFF2-40B4-BE49-F238E27FC236}">
              <a16:creationId xmlns:a16="http://schemas.microsoft.com/office/drawing/2014/main" id="{00000000-0008-0000-0B00-00003AF00000}"/>
            </a:ext>
          </a:extLst>
        </xdr:cNvPr>
        <xdr:cNvSpPr>
          <a:spLocks/>
        </xdr:cNvSpPr>
      </xdr:nvSpPr>
      <xdr:spPr bwMode="auto">
        <a:xfrm>
          <a:off x="5448300" y="1295400"/>
          <a:ext cx="219075" cy="2400300"/>
        </a:xfrm>
        <a:prstGeom prst="rightBrace">
          <a:avLst>
            <a:gd name="adj1" fmla="val 9130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428625</xdr:colOff>
      <xdr:row>10</xdr:row>
      <xdr:rowOff>171450</xdr:rowOff>
    </xdr:from>
    <xdr:to>
      <xdr:col>22</xdr:col>
      <xdr:colOff>1152525</xdr:colOff>
      <xdr:row>11</xdr:row>
      <xdr:rowOff>190500</xdr:rowOff>
    </xdr:to>
    <xdr:sp macro="" textlink="">
      <xdr:nvSpPr>
        <xdr:cNvPr id="61447" name="Text Box 1">
          <a:extLst>
            <a:ext uri="{FF2B5EF4-FFF2-40B4-BE49-F238E27FC236}">
              <a16:creationId xmlns:a16="http://schemas.microsoft.com/office/drawing/2014/main" id="{00000000-0008-0000-0B00-000007F00000}"/>
            </a:ext>
          </a:extLst>
        </xdr:cNvPr>
        <xdr:cNvSpPr txBox="1">
          <a:spLocks noChangeArrowheads="1"/>
        </xdr:cNvSpPr>
      </xdr:nvSpPr>
      <xdr:spPr bwMode="auto">
        <a:xfrm>
          <a:off x="6629400" y="23526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22</xdr:col>
      <xdr:colOff>76200</xdr:colOff>
      <xdr:row>7</xdr:row>
      <xdr:rowOff>57150</xdr:rowOff>
    </xdr:from>
    <xdr:to>
      <xdr:col>22</xdr:col>
      <xdr:colOff>295275</xdr:colOff>
      <xdr:row>14</xdr:row>
      <xdr:rowOff>257175</xdr:rowOff>
    </xdr:to>
    <xdr:sp macro="" textlink="">
      <xdr:nvSpPr>
        <xdr:cNvPr id="61500" name="AutoShape 2">
          <a:extLst>
            <a:ext uri="{FF2B5EF4-FFF2-40B4-BE49-F238E27FC236}">
              <a16:creationId xmlns:a16="http://schemas.microsoft.com/office/drawing/2014/main" id="{00000000-0008-0000-0B00-00003CF00000}"/>
            </a:ext>
          </a:extLst>
        </xdr:cNvPr>
        <xdr:cNvSpPr>
          <a:spLocks/>
        </xdr:cNvSpPr>
      </xdr:nvSpPr>
      <xdr:spPr bwMode="auto">
        <a:xfrm>
          <a:off x="6629400" y="1295400"/>
          <a:ext cx="0" cy="24003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600075</xdr:colOff>
      <xdr:row>22</xdr:row>
      <xdr:rowOff>390525</xdr:rowOff>
    </xdr:from>
    <xdr:to>
      <xdr:col>12</xdr:col>
      <xdr:colOff>1447800</xdr:colOff>
      <xdr:row>23</xdr:row>
      <xdr:rowOff>171450</xdr:rowOff>
    </xdr:to>
    <xdr:sp macro="" textlink="">
      <xdr:nvSpPr>
        <xdr:cNvPr id="77825" name="Text Box 5">
          <a:extLst>
            <a:ext uri="{FF2B5EF4-FFF2-40B4-BE49-F238E27FC236}">
              <a16:creationId xmlns:a16="http://schemas.microsoft.com/office/drawing/2014/main" id="{00000000-0008-0000-0C00-000001300100}"/>
            </a:ext>
          </a:extLst>
        </xdr:cNvPr>
        <xdr:cNvSpPr txBox="1">
          <a:spLocks noChangeArrowheads="1"/>
        </xdr:cNvSpPr>
      </xdr:nvSpPr>
      <xdr:spPr bwMode="auto">
        <a:xfrm>
          <a:off x="6753225" y="80105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12</xdr:col>
      <xdr:colOff>85725</xdr:colOff>
      <xdr:row>12</xdr:row>
      <xdr:rowOff>19050</xdr:rowOff>
    </xdr:from>
    <xdr:to>
      <xdr:col>12</xdr:col>
      <xdr:colOff>542925</xdr:colOff>
      <xdr:row>67</xdr:row>
      <xdr:rowOff>304800</xdr:rowOff>
    </xdr:to>
    <xdr:sp macro="" textlink="">
      <xdr:nvSpPr>
        <xdr:cNvPr id="77879" name="AutoShape 6">
          <a:extLst>
            <a:ext uri="{FF2B5EF4-FFF2-40B4-BE49-F238E27FC236}">
              <a16:creationId xmlns:a16="http://schemas.microsoft.com/office/drawing/2014/main" id="{00000000-0008-0000-0C00-000037300100}"/>
            </a:ext>
          </a:extLst>
        </xdr:cNvPr>
        <xdr:cNvSpPr>
          <a:spLocks/>
        </xdr:cNvSpPr>
      </xdr:nvSpPr>
      <xdr:spPr bwMode="auto">
        <a:xfrm>
          <a:off x="6238875" y="4019550"/>
          <a:ext cx="457200" cy="24765000"/>
        </a:xfrm>
        <a:prstGeom prst="rightBrace">
          <a:avLst>
            <a:gd name="adj1" fmla="val 451389"/>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600075</xdr:colOff>
      <xdr:row>22</xdr:row>
      <xdr:rowOff>390525</xdr:rowOff>
    </xdr:from>
    <xdr:to>
      <xdr:col>13</xdr:col>
      <xdr:colOff>1447800</xdr:colOff>
      <xdr:row>23</xdr:row>
      <xdr:rowOff>171450</xdr:rowOff>
    </xdr:to>
    <xdr:sp macro="" textlink="">
      <xdr:nvSpPr>
        <xdr:cNvPr id="77827" name="Text Box 5">
          <a:extLst>
            <a:ext uri="{FF2B5EF4-FFF2-40B4-BE49-F238E27FC236}">
              <a16:creationId xmlns:a16="http://schemas.microsoft.com/office/drawing/2014/main" id="{00000000-0008-0000-0C00-000003300100}"/>
            </a:ext>
          </a:extLst>
        </xdr:cNvPr>
        <xdr:cNvSpPr txBox="1">
          <a:spLocks noChangeArrowheads="1"/>
        </xdr:cNvSpPr>
      </xdr:nvSpPr>
      <xdr:spPr bwMode="auto">
        <a:xfrm>
          <a:off x="7734300" y="8010525"/>
          <a:ext cx="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13</xdr:col>
      <xdr:colOff>85725</xdr:colOff>
      <xdr:row>12</xdr:row>
      <xdr:rowOff>19050</xdr:rowOff>
    </xdr:from>
    <xdr:to>
      <xdr:col>13</xdr:col>
      <xdr:colOff>542925</xdr:colOff>
      <xdr:row>67</xdr:row>
      <xdr:rowOff>304800</xdr:rowOff>
    </xdr:to>
    <xdr:sp macro="" textlink="">
      <xdr:nvSpPr>
        <xdr:cNvPr id="77881" name="AutoShape 6">
          <a:extLst>
            <a:ext uri="{FF2B5EF4-FFF2-40B4-BE49-F238E27FC236}">
              <a16:creationId xmlns:a16="http://schemas.microsoft.com/office/drawing/2014/main" id="{00000000-0008-0000-0C00-000039300100}"/>
            </a:ext>
          </a:extLst>
        </xdr:cNvPr>
        <xdr:cNvSpPr>
          <a:spLocks/>
        </xdr:cNvSpPr>
      </xdr:nvSpPr>
      <xdr:spPr bwMode="auto">
        <a:xfrm>
          <a:off x="7734300" y="4019550"/>
          <a:ext cx="0" cy="24765000"/>
        </a:xfrm>
        <a:prstGeom prst="rightBrace">
          <a:avLst>
            <a:gd name="adj1" fmla="val -2147483648"/>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00"/>
  <sheetViews>
    <sheetView showGridLines="0" tabSelected="1" topLeftCell="A251" zoomScaleNormal="100" zoomScaleSheetLayoutView="100" workbookViewId="0"/>
  </sheetViews>
  <sheetFormatPr defaultRowHeight="13.5"/>
  <cols>
    <col min="1" max="1" width="8.625" style="64" customWidth="1"/>
    <col min="2" max="4" width="14.5" style="64" customWidth="1"/>
    <col min="5" max="5" width="12.875" style="64" customWidth="1"/>
    <col min="6" max="6" width="17.5" style="64" customWidth="1"/>
    <col min="7" max="7" width="7" style="64" customWidth="1"/>
    <col min="8" max="8" width="17.125" style="331" hidden="1" customWidth="1"/>
    <col min="9" max="16384" width="9" style="64"/>
  </cols>
  <sheetData>
    <row r="1" spans="1:8" ht="32.25" hidden="1" customHeight="1">
      <c r="F1" s="2319" t="s">
        <v>637</v>
      </c>
      <c r="G1" s="2320"/>
      <c r="H1" s="1108" t="s">
        <v>1210</v>
      </c>
    </row>
    <row r="2" spans="1:8" ht="12.75" hidden="1" customHeight="1">
      <c r="H2" s="1110"/>
    </row>
    <row r="3" spans="1:8" ht="7.5" hidden="1" customHeight="1">
      <c r="H3" s="1111"/>
    </row>
    <row r="4" spans="1:8" hidden="1">
      <c r="H4" s="1111"/>
    </row>
    <row r="5" spans="1:8" s="63" customFormat="1" ht="50.25" hidden="1" customHeight="1">
      <c r="A5" s="2321" t="s">
        <v>496</v>
      </c>
      <c r="B5" s="2322"/>
      <c r="C5" s="2322"/>
      <c r="D5" s="2322"/>
      <c r="E5" s="2322"/>
      <c r="F5" s="2322"/>
      <c r="G5" s="205"/>
      <c r="H5" s="1112"/>
    </row>
    <row r="6" spans="1:8" hidden="1">
      <c r="A6" s="2323" t="s">
        <v>1255</v>
      </c>
      <c r="B6" s="2323"/>
      <c r="C6" s="2323"/>
      <c r="D6" s="2323"/>
      <c r="E6" s="2323"/>
      <c r="F6" s="2323"/>
      <c r="G6" s="88"/>
      <c r="H6" s="1111"/>
    </row>
    <row r="7" spans="1:8" hidden="1">
      <c r="H7" s="1111"/>
    </row>
    <row r="8" spans="1:8" hidden="1">
      <c r="A8" s="66"/>
      <c r="B8" s="67"/>
      <c r="C8" s="67"/>
      <c r="D8" s="67"/>
      <c r="E8" s="67"/>
      <c r="F8" s="68"/>
      <c r="G8" s="70"/>
      <c r="H8" s="1111"/>
    </row>
    <row r="9" spans="1:8" hidden="1">
      <c r="A9" s="69" t="s">
        <v>306</v>
      </c>
      <c r="B9" s="70"/>
      <c r="C9" s="70"/>
      <c r="D9" s="70"/>
      <c r="E9" s="70"/>
      <c r="F9" s="71"/>
      <c r="G9" s="70"/>
      <c r="H9" s="1111"/>
    </row>
    <row r="10" spans="1:8" hidden="1">
      <c r="A10" s="69"/>
      <c r="B10" s="70"/>
      <c r="C10" s="70"/>
      <c r="D10" s="70"/>
      <c r="E10" s="70"/>
      <c r="F10" s="71"/>
      <c r="G10" s="70"/>
      <c r="H10" s="1111"/>
    </row>
    <row r="11" spans="1:8" hidden="1">
      <c r="A11" s="87" t="s">
        <v>664</v>
      </c>
      <c r="B11" s="73"/>
      <c r="C11" s="73"/>
      <c r="D11" s="73"/>
      <c r="E11" s="73"/>
      <c r="F11" s="71"/>
      <c r="G11" s="70"/>
      <c r="H11" s="1111"/>
    </row>
    <row r="12" spans="1:8" hidden="1">
      <c r="A12" s="449" t="s">
        <v>665</v>
      </c>
      <c r="B12" s="73"/>
      <c r="C12" s="73"/>
      <c r="D12" s="73"/>
      <c r="E12" s="73"/>
      <c r="F12" s="71"/>
      <c r="G12" s="70"/>
      <c r="H12" s="1111"/>
    </row>
    <row r="13" spans="1:8" hidden="1">
      <c r="A13" s="74"/>
      <c r="B13" s="73"/>
      <c r="C13" s="73"/>
      <c r="D13" s="73"/>
      <c r="E13" s="73"/>
      <c r="F13" s="71"/>
      <c r="G13" s="70"/>
      <c r="H13" s="1111"/>
    </row>
    <row r="14" spans="1:8" hidden="1">
      <c r="A14" s="87" t="s">
        <v>666</v>
      </c>
      <c r="B14" s="73"/>
      <c r="C14" s="73"/>
      <c r="D14" s="73"/>
      <c r="E14" s="73"/>
      <c r="F14" s="71"/>
      <c r="G14" s="70"/>
      <c r="H14" s="1111"/>
    </row>
    <row r="15" spans="1:8" hidden="1">
      <c r="A15" s="449" t="s">
        <v>1064</v>
      </c>
      <c r="B15" s="73"/>
      <c r="C15" s="73"/>
      <c r="D15" s="73"/>
      <c r="E15" s="73"/>
      <c r="F15" s="71"/>
      <c r="G15" s="70"/>
      <c r="H15" s="1111"/>
    </row>
    <row r="16" spans="1:8" hidden="1">
      <c r="A16" s="87"/>
      <c r="B16" s="73"/>
      <c r="C16" s="73"/>
      <c r="D16" s="73"/>
      <c r="E16" s="73"/>
      <c r="F16" s="71"/>
      <c r="G16" s="70"/>
      <c r="H16" s="1111"/>
    </row>
    <row r="17" spans="1:8" hidden="1">
      <c r="A17" s="69"/>
      <c r="B17" s="73"/>
      <c r="C17" s="73"/>
      <c r="D17" s="73"/>
      <c r="E17" s="73"/>
      <c r="F17" s="71"/>
      <c r="G17" s="70"/>
      <c r="H17" s="1111"/>
    </row>
    <row r="18" spans="1:8" hidden="1">
      <c r="A18" s="496"/>
      <c r="B18" s="495"/>
      <c r="C18" s="495"/>
      <c r="D18" s="495"/>
      <c r="E18" s="495"/>
      <c r="F18" s="72"/>
      <c r="G18" s="70"/>
      <c r="H18" s="1111"/>
    </row>
    <row r="19" spans="1:8" hidden="1">
      <c r="A19" s="2316" t="s">
        <v>1256</v>
      </c>
      <c r="B19" s="2316"/>
      <c r="C19" s="2316"/>
      <c r="D19" s="2316"/>
      <c r="E19" s="2316"/>
      <c r="F19" s="2316"/>
      <c r="G19" s="70"/>
      <c r="H19" s="1111"/>
    </row>
    <row r="20" spans="1:8" hidden="1">
      <c r="A20" s="2317"/>
      <c r="B20" s="2317"/>
      <c r="C20" s="2317"/>
      <c r="D20" s="2317"/>
      <c r="E20" s="2317"/>
      <c r="F20" s="2317"/>
      <c r="G20" s="70"/>
      <c r="H20" s="1111"/>
    </row>
    <row r="21" spans="1:8" hidden="1">
      <c r="A21" s="2317"/>
      <c r="B21" s="2317"/>
      <c r="C21" s="2317"/>
      <c r="D21" s="2317"/>
      <c r="E21" s="2317"/>
      <c r="F21" s="2317"/>
      <c r="G21" s="70"/>
      <c r="H21" s="1111"/>
    </row>
    <row r="22" spans="1:8" hidden="1">
      <c r="A22" s="2317"/>
      <c r="B22" s="2317"/>
      <c r="C22" s="2317"/>
      <c r="D22" s="2317"/>
      <c r="E22" s="2317"/>
      <c r="F22" s="2317"/>
      <c r="G22" s="70"/>
      <c r="H22" s="1111"/>
    </row>
    <row r="23" spans="1:8" hidden="1">
      <c r="A23" s="70"/>
      <c r="B23" s="70"/>
      <c r="C23" s="70"/>
      <c r="D23" s="70"/>
      <c r="E23" s="70"/>
      <c r="F23" s="70"/>
      <c r="G23" s="70"/>
      <c r="H23" s="1111"/>
    </row>
    <row r="24" spans="1:8" hidden="1">
      <c r="G24" s="330"/>
      <c r="H24" s="1111"/>
    </row>
    <row r="25" spans="1:8" hidden="1">
      <c r="G25" s="206"/>
      <c r="H25" s="1111"/>
    </row>
    <row r="26" spans="1:8" hidden="1">
      <c r="G26" s="206"/>
      <c r="H26" s="1111"/>
    </row>
    <row r="27" spans="1:8" hidden="1">
      <c r="G27" s="206"/>
      <c r="H27" s="1111"/>
    </row>
    <row r="28" spans="1:8" ht="15" hidden="1" customHeight="1">
      <c r="A28" s="64" t="s">
        <v>773</v>
      </c>
      <c r="H28" s="1111"/>
    </row>
    <row r="29" spans="1:8" ht="15" hidden="1" customHeight="1">
      <c r="H29" s="1111"/>
    </row>
    <row r="30" spans="1:8" ht="15" hidden="1" customHeight="1">
      <c r="B30" s="64" t="s">
        <v>774</v>
      </c>
      <c r="H30" s="1111"/>
    </row>
    <row r="31" spans="1:8" ht="15" hidden="1" customHeight="1">
      <c r="B31" s="64" t="s">
        <v>775</v>
      </c>
      <c r="D31" s="885"/>
      <c r="E31" s="885"/>
      <c r="F31" s="885"/>
      <c r="H31" s="1111"/>
    </row>
    <row r="32" spans="1:8" ht="15" hidden="1" customHeight="1">
      <c r="A32" s="333"/>
      <c r="D32" s="885"/>
      <c r="E32" s="885"/>
      <c r="F32" s="885"/>
      <c r="H32" s="1111"/>
    </row>
    <row r="33" spans="1:8" ht="15" hidden="1" customHeight="1">
      <c r="C33" s="64" t="s">
        <v>776</v>
      </c>
      <c r="D33" s="885"/>
      <c r="E33" s="885"/>
      <c r="F33" s="885"/>
      <c r="H33" s="1111"/>
    </row>
    <row r="34" spans="1:8" ht="15" hidden="1" customHeight="1">
      <c r="C34" s="64" t="s">
        <v>1257</v>
      </c>
      <c r="D34" s="885"/>
      <c r="E34" s="885"/>
      <c r="F34" s="885"/>
      <c r="H34" s="1111"/>
    </row>
    <row r="35" spans="1:8" ht="15" hidden="1" customHeight="1">
      <c r="E35" s="885" t="s">
        <v>777</v>
      </c>
      <c r="F35" s="885"/>
      <c r="H35" s="1111"/>
    </row>
    <row r="36" spans="1:8" ht="15" hidden="1" customHeight="1">
      <c r="E36" s="885" t="s">
        <v>778</v>
      </c>
      <c r="F36" s="885"/>
      <c r="H36" s="1111"/>
    </row>
    <row r="37" spans="1:8" ht="15" hidden="1" customHeight="1">
      <c r="A37" s="885"/>
      <c r="B37" s="887"/>
      <c r="C37" s="887"/>
      <c r="D37" s="885"/>
      <c r="E37" s="885"/>
      <c r="F37" s="885"/>
      <c r="H37" s="1111"/>
    </row>
    <row r="38" spans="1:8" ht="15" hidden="1" customHeight="1">
      <c r="A38" s="1315" t="s">
        <v>779</v>
      </c>
      <c r="C38" s="894"/>
      <c r="D38" s="885"/>
      <c r="E38" s="888"/>
      <c r="F38" s="885"/>
      <c r="H38" s="1111"/>
    </row>
    <row r="39" spans="1:8" ht="15" hidden="1" customHeight="1">
      <c r="A39" s="885"/>
      <c r="B39" s="886"/>
      <c r="C39" s="886"/>
      <c r="D39" s="889"/>
      <c r="E39" s="888"/>
      <c r="F39" s="885"/>
      <c r="H39" s="1111"/>
    </row>
    <row r="40" spans="1:8" ht="15.75" hidden="1" customHeight="1">
      <c r="A40" s="885"/>
      <c r="B40" s="2324"/>
      <c r="C40" s="2324"/>
      <c r="D40" s="889"/>
      <c r="E40" s="888"/>
      <c r="F40" s="885"/>
      <c r="H40" s="1111"/>
    </row>
    <row r="41" spans="1:8" ht="9" hidden="1" customHeight="1">
      <c r="A41" s="885"/>
      <c r="B41" s="886"/>
      <c r="C41" s="886"/>
      <c r="D41" s="889"/>
      <c r="E41" s="888"/>
      <c r="F41" s="885"/>
      <c r="H41" s="1111"/>
    </row>
    <row r="42" spans="1:8" ht="15.75" hidden="1" customHeight="1">
      <c r="A42" s="885"/>
      <c r="B42" s="2324"/>
      <c r="C42" s="2324"/>
      <c r="D42" s="885"/>
      <c r="E42" s="888"/>
      <c r="F42" s="885"/>
      <c r="H42" s="1111"/>
    </row>
    <row r="43" spans="1:8" hidden="1">
      <c r="A43" s="885"/>
      <c r="B43" s="885"/>
      <c r="C43" s="885"/>
      <c r="D43" s="885"/>
      <c r="E43" s="885"/>
      <c r="F43" s="885"/>
      <c r="H43" s="1111"/>
    </row>
    <row r="44" spans="1:8" hidden="1">
      <c r="A44" s="885"/>
      <c r="B44" s="885"/>
      <c r="C44" s="885"/>
      <c r="D44" s="885"/>
      <c r="E44" s="885"/>
      <c r="F44" s="885"/>
      <c r="H44" s="1111"/>
    </row>
    <row r="45" spans="1:8" hidden="1">
      <c r="A45" s="885"/>
      <c r="B45" s="885"/>
      <c r="C45" s="885"/>
      <c r="D45" s="885"/>
      <c r="E45" s="885"/>
      <c r="F45" s="885"/>
      <c r="H45" s="1111"/>
    </row>
    <row r="46" spans="1:8" hidden="1">
      <c r="A46" s="885"/>
      <c r="B46" s="885"/>
      <c r="C46" s="885"/>
      <c r="D46" s="885"/>
      <c r="E46" s="885"/>
      <c r="F46" s="885"/>
      <c r="H46" s="1111"/>
    </row>
    <row r="47" spans="1:8" hidden="1">
      <c r="H47" s="1111"/>
    </row>
    <row r="48" spans="1:8" ht="15" hidden="1" customHeight="1">
      <c r="C48" s="2313"/>
      <c r="D48" s="2313"/>
      <c r="E48" s="2314"/>
      <c r="H48" s="1111"/>
    </row>
    <row r="49" spans="1:8" ht="15" hidden="1" customHeight="1">
      <c r="H49" s="1110"/>
    </row>
    <row r="50" spans="1:8" ht="21.75" hidden="1" customHeight="1">
      <c r="C50" s="2313" t="s">
        <v>865</v>
      </c>
      <c r="D50" s="2313"/>
      <c r="E50" s="2314"/>
      <c r="H50" s="1108" t="s">
        <v>1209</v>
      </c>
    </row>
    <row r="51" spans="1:8" ht="32.25" hidden="1" customHeight="1">
      <c r="F51" s="2319" t="s">
        <v>637</v>
      </c>
      <c r="G51" s="2320"/>
      <c r="H51" s="1109" t="s">
        <v>1215</v>
      </c>
    </row>
    <row r="52" spans="1:8" ht="12.75" hidden="1" customHeight="1">
      <c r="H52" s="1113"/>
    </row>
    <row r="53" spans="1:8" ht="7.5" hidden="1" customHeight="1">
      <c r="H53" s="1111"/>
    </row>
    <row r="54" spans="1:8" hidden="1">
      <c r="H54" s="1111"/>
    </row>
    <row r="55" spans="1:8" s="63" customFormat="1" ht="50.25" hidden="1" customHeight="1">
      <c r="A55" s="2321" t="s">
        <v>496</v>
      </c>
      <c r="B55" s="2322"/>
      <c r="C55" s="2322"/>
      <c r="D55" s="2322"/>
      <c r="E55" s="2322"/>
      <c r="F55" s="2322"/>
      <c r="G55" s="205"/>
      <c r="H55" s="1112"/>
    </row>
    <row r="56" spans="1:8" hidden="1">
      <c r="A56" s="2323" t="s">
        <v>1255</v>
      </c>
      <c r="B56" s="2323"/>
      <c r="C56" s="2323"/>
      <c r="D56" s="2323"/>
      <c r="E56" s="2323"/>
      <c r="F56" s="2323"/>
      <c r="G56" s="88"/>
      <c r="H56" s="1111"/>
    </row>
    <row r="57" spans="1:8" hidden="1">
      <c r="H57" s="1111"/>
    </row>
    <row r="58" spans="1:8" hidden="1">
      <c r="A58" s="66"/>
      <c r="B58" s="67"/>
      <c r="C58" s="67"/>
      <c r="D58" s="67"/>
      <c r="E58" s="67"/>
      <c r="F58" s="68"/>
      <c r="G58" s="70"/>
      <c r="H58" s="1111"/>
    </row>
    <row r="59" spans="1:8" hidden="1">
      <c r="A59" s="69" t="s">
        <v>306</v>
      </c>
      <c r="B59" s="70"/>
      <c r="C59" s="70"/>
      <c r="D59" s="70"/>
      <c r="E59" s="70"/>
      <c r="F59" s="71"/>
      <c r="G59" s="70"/>
      <c r="H59" s="1111"/>
    </row>
    <row r="60" spans="1:8" hidden="1">
      <c r="A60" s="69"/>
      <c r="B60" s="70"/>
      <c r="C60" s="70"/>
      <c r="D60" s="70"/>
      <c r="E60" s="70"/>
      <c r="F60" s="71"/>
      <c r="G60" s="70"/>
      <c r="H60" s="1111"/>
    </row>
    <row r="61" spans="1:8" hidden="1">
      <c r="A61" s="87" t="s">
        <v>664</v>
      </c>
      <c r="B61" s="73"/>
      <c r="C61" s="73"/>
      <c r="D61" s="73"/>
      <c r="E61" s="73"/>
      <c r="F61" s="71"/>
      <c r="G61" s="70"/>
      <c r="H61" s="1111"/>
    </row>
    <row r="62" spans="1:8" hidden="1">
      <c r="A62" s="449" t="s">
        <v>665</v>
      </c>
      <c r="B62" s="73"/>
      <c r="C62" s="73"/>
      <c r="D62" s="73"/>
      <c r="E62" s="73"/>
      <c r="F62" s="71"/>
      <c r="G62" s="70"/>
      <c r="H62" s="1111"/>
    </row>
    <row r="63" spans="1:8" hidden="1">
      <c r="A63" s="74"/>
      <c r="B63" s="73"/>
      <c r="C63" s="73"/>
      <c r="D63" s="73"/>
      <c r="E63" s="73"/>
      <c r="F63" s="71"/>
      <c r="G63" s="70"/>
      <c r="H63" s="1111"/>
    </row>
    <row r="64" spans="1:8" hidden="1">
      <c r="A64" s="87" t="s">
        <v>667</v>
      </c>
      <c r="B64" s="73"/>
      <c r="C64" s="73"/>
      <c r="D64" s="73"/>
      <c r="E64" s="73"/>
      <c r="F64" s="71"/>
      <c r="G64" s="70"/>
      <c r="H64" s="1111"/>
    </row>
    <row r="65" spans="1:8" hidden="1">
      <c r="A65" s="449" t="s">
        <v>1062</v>
      </c>
      <c r="B65" s="73"/>
      <c r="C65" s="73"/>
      <c r="D65" s="73"/>
      <c r="E65" s="73"/>
      <c r="F65" s="71"/>
      <c r="G65" s="70"/>
      <c r="H65" s="1111"/>
    </row>
    <row r="66" spans="1:8" hidden="1">
      <c r="A66" s="494"/>
      <c r="B66" s="495"/>
      <c r="C66" s="495"/>
      <c r="D66" s="495"/>
      <c r="E66" s="495"/>
      <c r="F66" s="72"/>
      <c r="G66" s="70"/>
      <c r="H66" s="1111"/>
    </row>
    <row r="67" spans="1:8" ht="13.5" hidden="1" customHeight="1">
      <c r="A67" s="2316" t="s">
        <v>1258</v>
      </c>
      <c r="B67" s="2316"/>
      <c r="C67" s="2316"/>
      <c r="D67" s="2316"/>
      <c r="E67" s="2316"/>
      <c r="F67" s="2316"/>
      <c r="G67" s="70"/>
      <c r="H67" s="1111"/>
    </row>
    <row r="68" spans="1:8" hidden="1">
      <c r="A68" s="2317"/>
      <c r="B68" s="2317"/>
      <c r="C68" s="2317"/>
      <c r="D68" s="2317"/>
      <c r="E68" s="2317"/>
      <c r="F68" s="2317"/>
      <c r="G68" s="70"/>
      <c r="H68" s="1111"/>
    </row>
    <row r="69" spans="1:8" hidden="1">
      <c r="A69" s="2317"/>
      <c r="B69" s="2317"/>
      <c r="C69" s="2317"/>
      <c r="D69" s="2317"/>
      <c r="E69" s="2317"/>
      <c r="F69" s="2317"/>
      <c r="G69" s="70"/>
      <c r="H69" s="1111"/>
    </row>
    <row r="70" spans="1:8" hidden="1">
      <c r="A70" s="2317"/>
      <c r="B70" s="2317"/>
      <c r="C70" s="2317"/>
      <c r="D70" s="2317"/>
      <c r="E70" s="2317"/>
      <c r="F70" s="2317"/>
      <c r="G70" s="70"/>
      <c r="H70" s="1111"/>
    </row>
    <row r="71" spans="1:8" ht="13.5" hidden="1" customHeight="1">
      <c r="G71" s="330"/>
      <c r="H71" s="1111"/>
    </row>
    <row r="72" spans="1:8" hidden="1">
      <c r="G72" s="206"/>
      <c r="H72" s="1111"/>
    </row>
    <row r="73" spans="1:8" hidden="1">
      <c r="G73" s="206"/>
      <c r="H73" s="1111"/>
    </row>
    <row r="74" spans="1:8" hidden="1">
      <c r="G74" s="206"/>
      <c r="H74" s="1111"/>
    </row>
    <row r="75" spans="1:8" hidden="1">
      <c r="A75" s="206"/>
      <c r="B75" s="206"/>
      <c r="C75" s="206"/>
      <c r="D75" s="206"/>
      <c r="E75" s="206"/>
      <c r="F75" s="206"/>
      <c r="G75" s="206"/>
      <c r="H75" s="1111"/>
    </row>
    <row r="76" spans="1:8" hidden="1">
      <c r="A76" s="206"/>
      <c r="B76" s="206"/>
      <c r="C76" s="206"/>
      <c r="D76" s="206"/>
      <c r="E76" s="206"/>
      <c r="F76" s="206"/>
      <c r="G76" s="206"/>
      <c r="H76" s="1111"/>
    </row>
    <row r="77" spans="1:8" hidden="1">
      <c r="A77" s="206"/>
      <c r="B77" s="206"/>
      <c r="C77" s="206"/>
      <c r="D77" s="206"/>
      <c r="E77" s="206"/>
      <c r="F77" s="206"/>
      <c r="G77" s="206"/>
      <c r="H77" s="1111"/>
    </row>
    <row r="78" spans="1:8" hidden="1">
      <c r="A78" s="333"/>
      <c r="H78" s="1111"/>
    </row>
    <row r="79" spans="1:8" hidden="1">
      <c r="H79" s="1111"/>
    </row>
    <row r="80" spans="1:8" hidden="1">
      <c r="H80" s="1111"/>
    </row>
    <row r="81" spans="2:8" hidden="1">
      <c r="H81" s="1111"/>
    </row>
    <row r="82" spans="2:8" ht="14.25" hidden="1">
      <c r="B82" s="2315"/>
      <c r="C82" s="2315"/>
      <c r="D82" s="70"/>
      <c r="E82" s="70"/>
      <c r="F82" s="70"/>
      <c r="H82" s="1111"/>
    </row>
    <row r="83" spans="2:8" ht="7.5" hidden="1" customHeight="1">
      <c r="B83" s="882"/>
      <c r="C83" s="882"/>
      <c r="D83" s="70"/>
      <c r="E83" s="70"/>
      <c r="F83" s="70"/>
      <c r="H83" s="1111"/>
    </row>
    <row r="84" spans="2:8" ht="14.25" hidden="1">
      <c r="B84" s="2315"/>
      <c r="C84" s="2315"/>
      <c r="D84" s="70"/>
      <c r="E84" s="70"/>
      <c r="F84" s="70"/>
      <c r="H84" s="1111"/>
    </row>
    <row r="85" spans="2:8" ht="20.25" hidden="1" customHeight="1">
      <c r="B85" s="882"/>
      <c r="C85" s="882"/>
      <c r="D85" s="70"/>
      <c r="E85" s="70"/>
      <c r="F85" s="70"/>
      <c r="H85" s="1111"/>
    </row>
    <row r="86" spans="2:8" ht="15.75" hidden="1" customHeight="1">
      <c r="B86" s="2315"/>
      <c r="C86" s="2315"/>
      <c r="D86" s="70"/>
      <c r="E86" s="70"/>
      <c r="F86" s="70"/>
      <c r="H86" s="1111"/>
    </row>
    <row r="87" spans="2:8" ht="9" hidden="1" customHeight="1">
      <c r="B87" s="91"/>
      <c r="C87" s="91"/>
      <c r="D87" s="70"/>
      <c r="E87" s="70"/>
      <c r="F87" s="70"/>
      <c r="H87" s="1111"/>
    </row>
    <row r="88" spans="2:8" ht="15.75" hidden="1" customHeight="1">
      <c r="B88" s="2315"/>
      <c r="C88" s="2315"/>
      <c r="D88" s="70"/>
      <c r="E88" s="883"/>
      <c r="F88" s="70"/>
      <c r="H88" s="1111"/>
    </row>
    <row r="89" spans="2:8" ht="21.75" hidden="1" customHeight="1">
      <c r="B89" s="91"/>
      <c r="C89" s="91"/>
      <c r="D89" s="884"/>
      <c r="E89" s="883"/>
      <c r="F89" s="70"/>
      <c r="H89" s="1111"/>
    </row>
    <row r="90" spans="2:8" ht="15.75" hidden="1" customHeight="1">
      <c r="B90" s="2315"/>
      <c r="C90" s="2315"/>
      <c r="D90" s="884"/>
      <c r="E90" s="883"/>
      <c r="F90" s="70"/>
      <c r="H90" s="1111"/>
    </row>
    <row r="91" spans="2:8" ht="9" hidden="1" customHeight="1">
      <c r="B91" s="91"/>
      <c r="C91" s="91"/>
      <c r="D91" s="884"/>
      <c r="E91" s="883"/>
      <c r="F91" s="70"/>
      <c r="H91" s="1111"/>
    </row>
    <row r="92" spans="2:8" ht="15.75" hidden="1" customHeight="1">
      <c r="B92" s="2315"/>
      <c r="C92" s="2315"/>
      <c r="D92" s="70"/>
      <c r="E92" s="883"/>
      <c r="F92" s="70"/>
      <c r="H92" s="1111"/>
    </row>
    <row r="93" spans="2:8" hidden="1">
      <c r="B93" s="70"/>
      <c r="C93" s="70"/>
      <c r="D93" s="70"/>
      <c r="E93" s="70"/>
      <c r="F93" s="70"/>
      <c r="H93" s="1111"/>
    </row>
    <row r="94" spans="2:8" hidden="1">
      <c r="B94" s="70"/>
      <c r="C94" s="70"/>
      <c r="D94" s="70"/>
      <c r="E94" s="70"/>
      <c r="F94" s="70"/>
      <c r="H94" s="1111"/>
    </row>
    <row r="95" spans="2:8" hidden="1">
      <c r="B95" s="70"/>
      <c r="C95" s="70"/>
      <c r="D95" s="70"/>
      <c r="E95" s="70"/>
      <c r="F95" s="70"/>
      <c r="H95" s="1111"/>
    </row>
    <row r="96" spans="2:8" hidden="1">
      <c r="B96" s="70"/>
      <c r="C96" s="70"/>
      <c r="D96" s="70"/>
      <c r="E96" s="70"/>
      <c r="F96" s="70"/>
      <c r="H96" s="1111"/>
    </row>
    <row r="97" spans="1:8" hidden="1">
      <c r="B97" s="70"/>
      <c r="C97" s="70"/>
      <c r="D97" s="70"/>
      <c r="E97" s="70"/>
      <c r="F97" s="70"/>
      <c r="H97" s="1111"/>
    </row>
    <row r="98" spans="1:8" ht="21.75" hidden="1" customHeight="1">
      <c r="C98" s="2313"/>
      <c r="D98" s="2313"/>
      <c r="E98" s="2314"/>
      <c r="H98" s="1111"/>
    </row>
    <row r="99" spans="1:8" ht="21.75" hidden="1" customHeight="1">
      <c r="H99" s="1113"/>
    </row>
    <row r="100" spans="1:8" ht="21.75" hidden="1" customHeight="1">
      <c r="C100" s="2313" t="s">
        <v>866</v>
      </c>
      <c r="D100" s="2313"/>
      <c r="E100" s="2325"/>
      <c r="H100" s="1109" t="s">
        <v>1211</v>
      </c>
    </row>
    <row r="101" spans="1:8" ht="32.25" hidden="1" customHeight="1">
      <c r="F101" s="2319" t="s">
        <v>637</v>
      </c>
      <c r="G101" s="2320"/>
      <c r="H101" s="1114" t="s">
        <v>1216</v>
      </c>
    </row>
    <row r="102" spans="1:8" ht="12.75" hidden="1" customHeight="1">
      <c r="H102" s="1114"/>
    </row>
    <row r="103" spans="1:8" ht="7.5" hidden="1" customHeight="1">
      <c r="H103" s="1111"/>
    </row>
    <row r="104" spans="1:8" hidden="1">
      <c r="H104" s="1111"/>
    </row>
    <row r="105" spans="1:8" s="63" customFormat="1" ht="50.25" hidden="1" customHeight="1">
      <c r="A105" s="2321" t="s">
        <v>496</v>
      </c>
      <c r="B105" s="2322"/>
      <c r="C105" s="2322"/>
      <c r="D105" s="2322"/>
      <c r="E105" s="2322"/>
      <c r="F105" s="2322"/>
      <c r="G105" s="205"/>
      <c r="H105" s="1112"/>
    </row>
    <row r="106" spans="1:8" hidden="1">
      <c r="A106" s="2323" t="s">
        <v>1255</v>
      </c>
      <c r="B106" s="2323"/>
      <c r="C106" s="2323"/>
      <c r="D106" s="2323"/>
      <c r="E106" s="2323"/>
      <c r="F106" s="2323"/>
      <c r="G106" s="88"/>
      <c r="H106" s="1111"/>
    </row>
    <row r="107" spans="1:8" hidden="1">
      <c r="H107" s="1111"/>
    </row>
    <row r="108" spans="1:8" hidden="1">
      <c r="A108" s="66"/>
      <c r="B108" s="67"/>
      <c r="C108" s="67"/>
      <c r="D108" s="67"/>
      <c r="E108" s="67"/>
      <c r="F108" s="68"/>
      <c r="G108" s="70"/>
      <c r="H108" s="1111"/>
    </row>
    <row r="109" spans="1:8" hidden="1">
      <c r="A109" s="69" t="s">
        <v>306</v>
      </c>
      <c r="B109" s="70"/>
      <c r="C109" s="70"/>
      <c r="D109" s="70"/>
      <c r="E109" s="70"/>
      <c r="F109" s="71"/>
      <c r="G109" s="70"/>
      <c r="H109" s="1111"/>
    </row>
    <row r="110" spans="1:8" hidden="1">
      <c r="A110" s="69"/>
      <c r="B110" s="70"/>
      <c r="C110" s="70"/>
      <c r="D110" s="70"/>
      <c r="E110" s="70"/>
      <c r="F110" s="71"/>
      <c r="G110" s="70"/>
      <c r="H110" s="1111"/>
    </row>
    <row r="111" spans="1:8" hidden="1">
      <c r="A111" s="87" t="s">
        <v>664</v>
      </c>
      <c r="B111" s="73"/>
      <c r="C111" s="73"/>
      <c r="D111" s="73"/>
      <c r="E111" s="73"/>
      <c r="F111" s="71"/>
      <c r="G111" s="70"/>
      <c r="H111" s="1111"/>
    </row>
    <row r="112" spans="1:8" hidden="1">
      <c r="A112" s="449" t="s">
        <v>665</v>
      </c>
      <c r="B112" s="73"/>
      <c r="C112" s="73"/>
      <c r="D112" s="73"/>
      <c r="E112" s="73"/>
      <c r="F112" s="71"/>
      <c r="G112" s="70"/>
      <c r="H112" s="1111"/>
    </row>
    <row r="113" spans="1:8" hidden="1">
      <c r="A113" s="74"/>
      <c r="B113" s="73"/>
      <c r="C113" s="73"/>
      <c r="D113" s="73"/>
      <c r="E113" s="73"/>
      <c r="F113" s="71"/>
      <c r="G113" s="70"/>
      <c r="H113" s="1111"/>
    </row>
    <row r="114" spans="1:8" hidden="1">
      <c r="A114" s="87" t="s">
        <v>668</v>
      </c>
      <c r="B114" s="73"/>
      <c r="C114" s="73"/>
      <c r="D114" s="73"/>
      <c r="E114" s="73"/>
      <c r="F114" s="71"/>
      <c r="G114" s="70"/>
      <c r="H114" s="1111"/>
    </row>
    <row r="115" spans="1:8" hidden="1">
      <c r="A115" s="449" t="s">
        <v>670</v>
      </c>
      <c r="B115" s="73"/>
      <c r="C115" s="73"/>
      <c r="D115" s="73"/>
      <c r="E115" s="73"/>
      <c r="F115" s="71"/>
      <c r="G115" s="70"/>
      <c r="H115" s="1111"/>
    </row>
    <row r="116" spans="1:8" hidden="1">
      <c r="A116" s="87"/>
      <c r="B116" s="73"/>
      <c r="C116" s="73"/>
      <c r="D116" s="73"/>
      <c r="E116" s="73"/>
      <c r="F116" s="71"/>
      <c r="G116" s="70"/>
      <c r="H116" s="1111"/>
    </row>
    <row r="117" spans="1:8" hidden="1">
      <c r="A117" s="69" t="s">
        <v>1361</v>
      </c>
      <c r="B117" s="73"/>
      <c r="C117" s="73"/>
      <c r="D117" s="73"/>
      <c r="E117" s="73"/>
      <c r="F117" s="71"/>
      <c r="G117" s="70"/>
      <c r="H117" s="1111"/>
    </row>
    <row r="118" spans="1:8" hidden="1">
      <c r="A118" s="496"/>
      <c r="B118" s="495"/>
      <c r="C118" s="495"/>
      <c r="D118" s="495"/>
      <c r="E118" s="495"/>
      <c r="F118" s="72"/>
      <c r="G118" s="70"/>
      <c r="H118" s="1111"/>
    </row>
    <row r="119" spans="1:8" ht="13.5" hidden="1" customHeight="1">
      <c r="A119" s="2316" t="s">
        <v>1256</v>
      </c>
      <c r="B119" s="2316"/>
      <c r="C119" s="2316"/>
      <c r="D119" s="2316"/>
      <c r="E119" s="2316"/>
      <c r="F119" s="2316"/>
      <c r="G119" s="70"/>
      <c r="H119" s="1111"/>
    </row>
    <row r="120" spans="1:8" hidden="1">
      <c r="A120" s="2317"/>
      <c r="B120" s="2317"/>
      <c r="C120" s="2317"/>
      <c r="D120" s="2317"/>
      <c r="E120" s="2317"/>
      <c r="F120" s="2317"/>
      <c r="G120" s="70"/>
      <c r="H120" s="1111"/>
    </row>
    <row r="121" spans="1:8" hidden="1">
      <c r="A121" s="2317"/>
      <c r="B121" s="2317"/>
      <c r="C121" s="2317"/>
      <c r="D121" s="2317"/>
      <c r="E121" s="2317"/>
      <c r="F121" s="2317"/>
      <c r="G121" s="70"/>
      <c r="H121" s="1111"/>
    </row>
    <row r="122" spans="1:8" hidden="1">
      <c r="A122" s="2317"/>
      <c r="B122" s="2317"/>
      <c r="C122" s="2317"/>
      <c r="D122" s="2317"/>
      <c r="E122" s="2317"/>
      <c r="F122" s="2317"/>
      <c r="G122" s="70"/>
      <c r="H122" s="1111"/>
    </row>
    <row r="123" spans="1:8" hidden="1">
      <c r="A123" s="70"/>
      <c r="B123" s="70"/>
      <c r="C123" s="70"/>
      <c r="D123" s="70"/>
      <c r="E123" s="70"/>
      <c r="F123" s="70"/>
      <c r="G123" s="70"/>
      <c r="H123" s="1111"/>
    </row>
    <row r="124" spans="1:8" hidden="1">
      <c r="G124" s="330"/>
      <c r="H124" s="1111"/>
    </row>
    <row r="125" spans="1:8" hidden="1">
      <c r="G125" s="206"/>
      <c r="H125" s="1111"/>
    </row>
    <row r="126" spans="1:8" hidden="1">
      <c r="G126" s="206"/>
      <c r="H126" s="1111"/>
    </row>
    <row r="127" spans="1:8" hidden="1">
      <c r="G127" s="206"/>
      <c r="H127" s="1111"/>
    </row>
    <row r="128" spans="1:8" hidden="1">
      <c r="A128" s="333"/>
      <c r="H128" s="1111"/>
    </row>
    <row r="129" spans="1:8" hidden="1">
      <c r="H129" s="1111"/>
    </row>
    <row r="130" spans="1:8" hidden="1">
      <c r="H130" s="1111"/>
    </row>
    <row r="131" spans="1:8" hidden="1">
      <c r="H131" s="1111"/>
    </row>
    <row r="132" spans="1:8" ht="14.25" hidden="1">
      <c r="A132" s="885"/>
      <c r="B132" s="2324"/>
      <c r="C132" s="2324"/>
      <c r="D132" s="885"/>
      <c r="E132" s="885"/>
      <c r="F132" s="885"/>
      <c r="H132" s="1111"/>
    </row>
    <row r="133" spans="1:8" ht="7.5" hidden="1" customHeight="1">
      <c r="A133" s="885"/>
      <c r="B133" s="887"/>
      <c r="C133" s="887"/>
      <c r="D133" s="885"/>
      <c r="E133" s="885"/>
      <c r="F133" s="885"/>
      <c r="H133" s="1111"/>
    </row>
    <row r="134" spans="1:8" ht="14.25" hidden="1">
      <c r="A134" s="885"/>
      <c r="B134" s="2324"/>
      <c r="C134" s="2324"/>
      <c r="D134" s="885"/>
      <c r="E134" s="885"/>
      <c r="F134" s="885"/>
      <c r="H134" s="1111"/>
    </row>
    <row r="135" spans="1:8" ht="20.25" hidden="1" customHeight="1">
      <c r="A135" s="885"/>
      <c r="B135" s="887"/>
      <c r="C135" s="887"/>
      <c r="D135" s="885"/>
      <c r="E135" s="885"/>
      <c r="F135" s="885"/>
      <c r="H135" s="1111"/>
    </row>
    <row r="136" spans="1:8" ht="15.75" hidden="1" customHeight="1">
      <c r="A136" s="885"/>
      <c r="B136" s="2324"/>
      <c r="C136" s="2324"/>
      <c r="D136" s="885"/>
      <c r="E136" s="885"/>
      <c r="F136" s="885"/>
      <c r="H136" s="1111"/>
    </row>
    <row r="137" spans="1:8" ht="9" hidden="1" customHeight="1">
      <c r="A137" s="885"/>
      <c r="B137" s="886"/>
      <c r="C137" s="886"/>
      <c r="D137" s="885"/>
      <c r="E137" s="885"/>
      <c r="F137" s="885"/>
      <c r="H137" s="1111"/>
    </row>
    <row r="138" spans="1:8" ht="15.75" hidden="1" customHeight="1">
      <c r="A138" s="885"/>
      <c r="B138" s="2324"/>
      <c r="C138" s="2324"/>
      <c r="D138" s="885"/>
      <c r="E138" s="888"/>
      <c r="F138" s="885"/>
      <c r="H138" s="1111"/>
    </row>
    <row r="139" spans="1:8" ht="21.75" hidden="1" customHeight="1">
      <c r="A139" s="885"/>
      <c r="B139" s="886"/>
      <c r="C139" s="886"/>
      <c r="D139" s="889"/>
      <c r="E139" s="888"/>
      <c r="F139" s="885"/>
      <c r="H139" s="1111"/>
    </row>
    <row r="140" spans="1:8" ht="15.75" hidden="1" customHeight="1">
      <c r="A140" s="885"/>
      <c r="B140" s="2324"/>
      <c r="C140" s="2324"/>
      <c r="D140" s="889"/>
      <c r="E140" s="888"/>
      <c r="F140" s="885"/>
      <c r="H140" s="1111"/>
    </row>
    <row r="141" spans="1:8" ht="9" hidden="1" customHeight="1">
      <c r="A141" s="885"/>
      <c r="B141" s="886"/>
      <c r="C141" s="886"/>
      <c r="D141" s="889"/>
      <c r="E141" s="888"/>
      <c r="F141" s="885"/>
      <c r="H141" s="1111"/>
    </row>
    <row r="142" spans="1:8" ht="15.75" hidden="1" customHeight="1">
      <c r="A142" s="885"/>
      <c r="B142" s="2324"/>
      <c r="C142" s="2324"/>
      <c r="D142" s="885"/>
      <c r="E142" s="888"/>
      <c r="F142" s="885"/>
      <c r="H142" s="1111"/>
    </row>
    <row r="143" spans="1:8" hidden="1">
      <c r="A143" s="885"/>
      <c r="B143" s="885"/>
      <c r="C143" s="885"/>
      <c r="D143" s="885"/>
      <c r="E143" s="885"/>
      <c r="F143" s="885"/>
      <c r="H143" s="1111"/>
    </row>
    <row r="144" spans="1:8" hidden="1">
      <c r="A144" s="885"/>
      <c r="B144" s="885"/>
      <c r="C144" s="885"/>
      <c r="D144" s="885"/>
      <c r="E144" s="885"/>
      <c r="F144" s="885"/>
      <c r="H144" s="1111"/>
    </row>
    <row r="145" spans="1:8" hidden="1">
      <c r="A145" s="885"/>
      <c r="B145" s="885"/>
      <c r="C145" s="885"/>
      <c r="D145" s="885"/>
      <c r="E145" s="885"/>
      <c r="F145" s="885"/>
      <c r="H145" s="1111"/>
    </row>
    <row r="146" spans="1:8" hidden="1">
      <c r="A146" s="885"/>
      <c r="B146" s="885"/>
      <c r="C146" s="885"/>
      <c r="D146" s="885"/>
      <c r="E146" s="885"/>
      <c r="F146" s="885"/>
      <c r="H146" s="1111"/>
    </row>
    <row r="147" spans="1:8" hidden="1">
      <c r="H147" s="1111"/>
    </row>
    <row r="148" spans="1:8" ht="21.75" hidden="1" customHeight="1">
      <c r="C148" s="2313"/>
      <c r="D148" s="2313"/>
      <c r="E148" s="2314"/>
      <c r="H148" s="1111"/>
    </row>
    <row r="149" spans="1:8" ht="21.75" hidden="1" customHeight="1">
      <c r="H149" s="1114"/>
    </row>
    <row r="150" spans="1:8" ht="21.75" hidden="1" customHeight="1">
      <c r="C150" s="2313" t="s">
        <v>865</v>
      </c>
      <c r="D150" s="2313"/>
      <c r="E150" s="2314"/>
      <c r="H150" s="1114" t="s">
        <v>1212</v>
      </c>
    </row>
    <row r="151" spans="1:8" ht="32.25" hidden="1" customHeight="1">
      <c r="F151" s="2319" t="s">
        <v>637</v>
      </c>
      <c r="G151" s="2320"/>
      <c r="H151" s="1115" t="s">
        <v>1217</v>
      </c>
    </row>
    <row r="152" spans="1:8" ht="12.75" hidden="1" customHeight="1">
      <c r="H152" s="1115"/>
    </row>
    <row r="153" spans="1:8" ht="7.5" hidden="1" customHeight="1">
      <c r="H153" s="1111"/>
    </row>
    <row r="154" spans="1:8" hidden="1">
      <c r="H154" s="1111"/>
    </row>
    <row r="155" spans="1:8" s="63" customFormat="1" ht="50.25" hidden="1" customHeight="1">
      <c r="A155" s="2321" t="s">
        <v>496</v>
      </c>
      <c r="B155" s="2322"/>
      <c r="C155" s="2322"/>
      <c r="D155" s="2322"/>
      <c r="E155" s="2322"/>
      <c r="F155" s="2322"/>
      <c r="G155" s="205"/>
      <c r="H155" s="1112"/>
    </row>
    <row r="156" spans="1:8" hidden="1">
      <c r="A156" s="2323" t="s">
        <v>1255</v>
      </c>
      <c r="B156" s="2323"/>
      <c r="C156" s="2323"/>
      <c r="D156" s="2323"/>
      <c r="E156" s="2323"/>
      <c r="F156" s="2323"/>
      <c r="G156" s="88"/>
      <c r="H156" s="1111"/>
    </row>
    <row r="157" spans="1:8" hidden="1">
      <c r="H157" s="1111"/>
    </row>
    <row r="158" spans="1:8" hidden="1">
      <c r="A158" s="66"/>
      <c r="B158" s="67"/>
      <c r="C158" s="67"/>
      <c r="D158" s="67"/>
      <c r="E158" s="67"/>
      <c r="F158" s="68"/>
      <c r="G158" s="70"/>
      <c r="H158" s="1111"/>
    </row>
    <row r="159" spans="1:8" hidden="1">
      <c r="A159" s="69" t="s">
        <v>306</v>
      </c>
      <c r="B159" s="70"/>
      <c r="C159" s="70"/>
      <c r="D159" s="70"/>
      <c r="E159" s="70"/>
      <c r="F159" s="71"/>
      <c r="G159" s="70"/>
      <c r="H159" s="1111"/>
    </row>
    <row r="160" spans="1:8" hidden="1">
      <c r="A160" s="69"/>
      <c r="B160" s="70"/>
      <c r="C160" s="70"/>
      <c r="D160" s="70"/>
      <c r="E160" s="70"/>
      <c r="F160" s="71"/>
      <c r="G160" s="70"/>
      <c r="H160" s="1111"/>
    </row>
    <row r="161" spans="1:8" hidden="1">
      <c r="A161" s="1298" t="s">
        <v>233</v>
      </c>
      <c r="B161" s="1299"/>
      <c r="C161" s="1299"/>
      <c r="D161" s="1299"/>
      <c r="E161" s="1299"/>
      <c r="F161" s="1300"/>
      <c r="G161" s="70"/>
      <c r="H161" s="1111"/>
    </row>
    <row r="162" spans="1:8" hidden="1">
      <c r="A162" s="1301" t="s">
        <v>234</v>
      </c>
      <c r="B162" s="1299"/>
      <c r="C162" s="1299"/>
      <c r="D162" s="1299"/>
      <c r="E162" s="1299"/>
      <c r="F162" s="1300"/>
      <c r="G162" s="70"/>
      <c r="H162" s="1111"/>
    </row>
    <row r="163" spans="1:8" hidden="1">
      <c r="A163" s="1302"/>
      <c r="B163" s="1299"/>
      <c r="C163" s="1299"/>
      <c r="D163" s="1299"/>
      <c r="E163" s="1299"/>
      <c r="F163" s="1300"/>
      <c r="G163" s="70"/>
      <c r="H163" s="1111"/>
    </row>
    <row r="164" spans="1:8" hidden="1">
      <c r="A164" s="1298" t="s">
        <v>235</v>
      </c>
      <c r="B164" s="1299"/>
      <c r="C164" s="1299"/>
      <c r="D164" s="1299"/>
      <c r="E164" s="1299"/>
      <c r="F164" s="1300"/>
      <c r="G164" s="70"/>
      <c r="H164" s="1111"/>
    </row>
    <row r="165" spans="1:8" hidden="1">
      <c r="A165" s="1301" t="s">
        <v>236</v>
      </c>
      <c r="B165" s="1299"/>
      <c r="C165" s="1299"/>
      <c r="D165" s="1299"/>
      <c r="E165" s="1299"/>
      <c r="F165" s="1300"/>
      <c r="G165" s="70"/>
      <c r="H165" s="1111"/>
    </row>
    <row r="166" spans="1:8" hidden="1">
      <c r="A166" s="1303"/>
      <c r="B166" s="1304"/>
      <c r="C166" s="1304"/>
      <c r="D166" s="1304"/>
      <c r="E166" s="1304"/>
      <c r="F166" s="1305"/>
      <c r="G166" s="70"/>
      <c r="H166" s="1111"/>
    </row>
    <row r="167" spans="1:8" ht="13.5" hidden="1" customHeight="1">
      <c r="A167" s="2316"/>
      <c r="B167" s="2316"/>
      <c r="C167" s="2316"/>
      <c r="D167" s="2316"/>
      <c r="E167" s="2316"/>
      <c r="F167" s="2316"/>
      <c r="G167" s="70"/>
      <c r="H167" s="1111"/>
    </row>
    <row r="168" spans="1:8" hidden="1">
      <c r="A168" s="2317"/>
      <c r="B168" s="2317"/>
      <c r="C168" s="2317"/>
      <c r="D168" s="2317"/>
      <c r="E168" s="2317"/>
      <c r="F168" s="2317"/>
      <c r="G168" s="70"/>
      <c r="H168" s="1111"/>
    </row>
    <row r="169" spans="1:8" hidden="1">
      <c r="A169" s="2317"/>
      <c r="B169" s="2317"/>
      <c r="C169" s="2317"/>
      <c r="D169" s="2317"/>
      <c r="E169" s="2317"/>
      <c r="F169" s="2317"/>
      <c r="G169" s="70"/>
      <c r="H169" s="1111"/>
    </row>
    <row r="170" spans="1:8" hidden="1">
      <c r="A170" s="2317"/>
      <c r="B170" s="2317"/>
      <c r="C170" s="2317"/>
      <c r="D170" s="2317"/>
      <c r="E170" s="2317"/>
      <c r="F170" s="2317"/>
      <c r="G170" s="70"/>
      <c r="H170" s="1111"/>
    </row>
    <row r="171" spans="1:8" ht="13.5" hidden="1" customHeight="1">
      <c r="G171" s="330"/>
      <c r="H171" s="1111"/>
    </row>
    <row r="172" spans="1:8" hidden="1">
      <c r="G172" s="206"/>
      <c r="H172" s="1111"/>
    </row>
    <row r="173" spans="1:8" hidden="1">
      <c r="G173" s="206"/>
      <c r="H173" s="1111"/>
    </row>
    <row r="174" spans="1:8" hidden="1">
      <c r="G174" s="206"/>
      <c r="H174" s="1111"/>
    </row>
    <row r="175" spans="1:8" hidden="1">
      <c r="A175" s="206"/>
      <c r="B175" s="206"/>
      <c r="C175" s="206"/>
      <c r="D175" s="206"/>
      <c r="E175" s="206"/>
      <c r="F175" s="206"/>
      <c r="G175" s="206"/>
      <c r="H175" s="1111"/>
    </row>
    <row r="176" spans="1:8" hidden="1">
      <c r="A176" s="206"/>
      <c r="B176" s="206"/>
      <c r="C176" s="206"/>
      <c r="D176" s="206"/>
      <c r="E176" s="206"/>
      <c r="F176" s="206"/>
      <c r="G176" s="206"/>
      <c r="H176" s="1111"/>
    </row>
    <row r="177" spans="1:8" hidden="1">
      <c r="A177" s="206"/>
      <c r="B177" s="206"/>
      <c r="C177" s="206"/>
      <c r="D177" s="206"/>
      <c r="E177" s="206"/>
      <c r="F177" s="206"/>
      <c r="G177" s="206"/>
      <c r="H177" s="1111"/>
    </row>
    <row r="178" spans="1:8" hidden="1">
      <c r="A178" s="333"/>
      <c r="H178" s="1111"/>
    </row>
    <row r="179" spans="1:8" hidden="1">
      <c r="H179" s="1111"/>
    </row>
    <row r="180" spans="1:8" hidden="1">
      <c r="H180" s="1111"/>
    </row>
    <row r="181" spans="1:8" hidden="1">
      <c r="H181" s="1111"/>
    </row>
    <row r="182" spans="1:8" ht="14.25" hidden="1">
      <c r="B182" s="2315"/>
      <c r="C182" s="2315"/>
      <c r="D182" s="70"/>
      <c r="E182" s="70"/>
      <c r="F182" s="70"/>
      <c r="H182" s="1111"/>
    </row>
    <row r="183" spans="1:8" ht="7.5" hidden="1" customHeight="1">
      <c r="B183" s="882"/>
      <c r="C183" s="882"/>
      <c r="D183" s="70"/>
      <c r="E183" s="70"/>
      <c r="F183" s="70"/>
      <c r="H183" s="1111"/>
    </row>
    <row r="184" spans="1:8" ht="14.25" hidden="1">
      <c r="B184" s="2315"/>
      <c r="C184" s="2315"/>
      <c r="D184" s="70"/>
      <c r="E184" s="70"/>
      <c r="F184" s="70"/>
      <c r="H184" s="1111"/>
    </row>
    <row r="185" spans="1:8" ht="20.25" hidden="1" customHeight="1">
      <c r="B185" s="882"/>
      <c r="C185" s="882"/>
      <c r="D185" s="70"/>
      <c r="E185" s="70"/>
      <c r="F185" s="70"/>
      <c r="H185" s="1111"/>
    </row>
    <row r="186" spans="1:8" ht="15.75" hidden="1" customHeight="1">
      <c r="B186" s="2315"/>
      <c r="C186" s="2315"/>
      <c r="D186" s="70"/>
      <c r="E186" s="70"/>
      <c r="F186" s="70"/>
      <c r="H186" s="1111"/>
    </row>
    <row r="187" spans="1:8" ht="9" hidden="1" customHeight="1">
      <c r="B187" s="91"/>
      <c r="C187" s="91"/>
      <c r="D187" s="70"/>
      <c r="E187" s="70"/>
      <c r="F187" s="70"/>
      <c r="H187" s="1111"/>
    </row>
    <row r="188" spans="1:8" ht="15.75" hidden="1" customHeight="1">
      <c r="B188" s="2315"/>
      <c r="C188" s="2315"/>
      <c r="D188" s="70"/>
      <c r="E188" s="883"/>
      <c r="F188" s="70"/>
      <c r="H188" s="1111"/>
    </row>
    <row r="189" spans="1:8" ht="21.75" hidden="1" customHeight="1">
      <c r="B189" s="91"/>
      <c r="C189" s="91"/>
      <c r="D189" s="884"/>
      <c r="E189" s="883"/>
      <c r="F189" s="70"/>
      <c r="H189" s="1111"/>
    </row>
    <row r="190" spans="1:8" ht="15.75" hidden="1" customHeight="1">
      <c r="B190" s="2315"/>
      <c r="C190" s="2315"/>
      <c r="D190" s="884"/>
      <c r="E190" s="883"/>
      <c r="F190" s="70"/>
      <c r="H190" s="1111"/>
    </row>
    <row r="191" spans="1:8" ht="9" hidden="1" customHeight="1">
      <c r="B191" s="91"/>
      <c r="C191" s="91"/>
      <c r="D191" s="884"/>
      <c r="E191" s="883"/>
      <c r="F191" s="70"/>
      <c r="H191" s="1111"/>
    </row>
    <row r="192" spans="1:8" ht="15.75" hidden="1" customHeight="1">
      <c r="B192" s="2315"/>
      <c r="C192" s="2315"/>
      <c r="D192" s="70"/>
      <c r="E192" s="883"/>
      <c r="F192" s="70"/>
      <c r="H192" s="1111"/>
    </row>
    <row r="193" spans="1:8" hidden="1">
      <c r="B193" s="70"/>
      <c r="C193" s="70"/>
      <c r="D193" s="70"/>
      <c r="E193" s="70"/>
      <c r="F193" s="70"/>
      <c r="H193" s="1111"/>
    </row>
    <row r="194" spans="1:8" hidden="1">
      <c r="B194" s="70"/>
      <c r="C194" s="70"/>
      <c r="D194" s="70"/>
      <c r="E194" s="70"/>
      <c r="F194" s="70"/>
      <c r="H194" s="1111"/>
    </row>
    <row r="195" spans="1:8" hidden="1">
      <c r="B195" s="70"/>
      <c r="C195" s="70"/>
      <c r="D195" s="70"/>
      <c r="E195" s="70"/>
      <c r="F195" s="70"/>
      <c r="H195" s="1111"/>
    </row>
    <row r="196" spans="1:8" hidden="1">
      <c r="B196" s="70"/>
      <c r="C196" s="70"/>
      <c r="D196" s="70"/>
      <c r="E196" s="70"/>
      <c r="F196" s="70"/>
      <c r="H196" s="1111"/>
    </row>
    <row r="197" spans="1:8" hidden="1">
      <c r="H197" s="1111"/>
    </row>
    <row r="198" spans="1:8" ht="21.75" hidden="1" customHeight="1">
      <c r="C198" s="2318" t="s">
        <v>1363</v>
      </c>
      <c r="D198" s="2313"/>
      <c r="E198" s="2313"/>
      <c r="H198" s="1111"/>
    </row>
    <row r="199" spans="1:8" ht="21.75" hidden="1" customHeight="1">
      <c r="C199" s="2318" t="s">
        <v>1364</v>
      </c>
      <c r="D199" s="2313"/>
      <c r="E199" s="2313"/>
      <c r="H199" s="1115"/>
    </row>
    <row r="200" spans="1:8" ht="21.75" hidden="1" customHeight="1">
      <c r="C200" s="2318" t="s">
        <v>1365</v>
      </c>
      <c r="D200" s="2313"/>
      <c r="E200" s="2313"/>
      <c r="H200" s="1115" t="s">
        <v>1213</v>
      </c>
    </row>
    <row r="201" spans="1:8" ht="32.25" hidden="1" customHeight="1">
      <c r="F201" s="2319" t="s">
        <v>637</v>
      </c>
      <c r="G201" s="2320"/>
      <c r="H201" s="1116" t="s">
        <v>1218</v>
      </c>
    </row>
    <row r="202" spans="1:8" ht="12.75" hidden="1" customHeight="1">
      <c r="H202" s="1116"/>
    </row>
    <row r="203" spans="1:8" ht="7.5" hidden="1" customHeight="1">
      <c r="H203" s="1111"/>
    </row>
    <row r="204" spans="1:8" hidden="1">
      <c r="H204" s="1111"/>
    </row>
    <row r="205" spans="1:8" s="63" customFormat="1" ht="50.25" hidden="1" customHeight="1">
      <c r="A205" s="2321" t="s">
        <v>496</v>
      </c>
      <c r="B205" s="2322"/>
      <c r="C205" s="2322"/>
      <c r="D205" s="2322"/>
      <c r="E205" s="2322"/>
      <c r="F205" s="2322"/>
      <c r="G205" s="205"/>
      <c r="H205" s="1112"/>
    </row>
    <row r="206" spans="1:8" hidden="1">
      <c r="A206" s="2323" t="s">
        <v>1255</v>
      </c>
      <c r="B206" s="2323"/>
      <c r="C206" s="2323"/>
      <c r="D206" s="2323"/>
      <c r="E206" s="2323"/>
      <c r="F206" s="2323"/>
      <c r="G206" s="88"/>
      <c r="H206" s="1111"/>
    </row>
    <row r="207" spans="1:8" hidden="1">
      <c r="H207" s="1111"/>
    </row>
    <row r="208" spans="1:8" hidden="1">
      <c r="A208" s="66"/>
      <c r="B208" s="67"/>
      <c r="C208" s="67"/>
      <c r="D208" s="67"/>
      <c r="E208" s="67"/>
      <c r="F208" s="68"/>
      <c r="G208" s="70"/>
      <c r="H208" s="1111"/>
    </row>
    <row r="209" spans="1:8" hidden="1">
      <c r="A209" s="69" t="s">
        <v>306</v>
      </c>
      <c r="B209" s="70"/>
      <c r="C209" s="70"/>
      <c r="D209" s="70"/>
      <c r="E209" s="70"/>
      <c r="F209" s="71"/>
      <c r="G209" s="70"/>
      <c r="H209" s="1111"/>
    </row>
    <row r="210" spans="1:8" hidden="1">
      <c r="A210" s="69"/>
      <c r="B210" s="70"/>
      <c r="C210" s="70"/>
      <c r="D210" s="70"/>
      <c r="E210" s="70"/>
      <c r="F210" s="71"/>
      <c r="G210" s="70"/>
      <c r="H210" s="1111"/>
    </row>
    <row r="211" spans="1:8" hidden="1">
      <c r="A211" s="87" t="s">
        <v>664</v>
      </c>
      <c r="B211" s="73"/>
      <c r="C211" s="73"/>
      <c r="D211" s="73"/>
      <c r="E211" s="73"/>
      <c r="F211" s="71"/>
      <c r="G211" s="70"/>
      <c r="H211" s="1111"/>
    </row>
    <row r="212" spans="1:8" hidden="1">
      <c r="A212" s="449" t="s">
        <v>665</v>
      </c>
      <c r="B212" s="73"/>
      <c r="C212" s="73"/>
      <c r="D212" s="73"/>
      <c r="E212" s="73"/>
      <c r="F212" s="71"/>
      <c r="G212" s="70"/>
      <c r="H212" s="1111"/>
    </row>
    <row r="213" spans="1:8" hidden="1">
      <c r="A213" s="74"/>
      <c r="B213" s="73"/>
      <c r="C213" s="73"/>
      <c r="D213" s="73"/>
      <c r="E213" s="73"/>
      <c r="F213" s="71"/>
      <c r="G213" s="70"/>
      <c r="H213" s="1111"/>
    </row>
    <row r="214" spans="1:8" hidden="1">
      <c r="A214" s="87" t="s">
        <v>1362</v>
      </c>
      <c r="B214" s="73"/>
      <c r="C214" s="73"/>
      <c r="D214" s="73"/>
      <c r="E214" s="73"/>
      <c r="F214" s="71"/>
      <c r="G214" s="70"/>
      <c r="H214" s="1111"/>
    </row>
    <row r="215" spans="1:8" hidden="1">
      <c r="A215" s="449" t="s">
        <v>1063</v>
      </c>
      <c r="B215" s="73"/>
      <c r="C215" s="73"/>
      <c r="D215" s="73"/>
      <c r="E215" s="73"/>
      <c r="F215" s="71"/>
      <c r="G215" s="70"/>
      <c r="H215" s="1111"/>
    </row>
    <row r="216" spans="1:8" hidden="1">
      <c r="A216" s="494"/>
      <c r="B216" s="495"/>
      <c r="C216" s="495"/>
      <c r="D216" s="495"/>
      <c r="E216" s="495"/>
      <c r="F216" s="72"/>
      <c r="G216" s="70"/>
      <c r="H216" s="1111"/>
    </row>
    <row r="217" spans="1:8" ht="13.5" hidden="1" customHeight="1">
      <c r="A217" s="2316" t="s">
        <v>1258</v>
      </c>
      <c r="B217" s="2316"/>
      <c r="C217" s="2316"/>
      <c r="D217" s="2316"/>
      <c r="E217" s="2316"/>
      <c r="F217" s="2316"/>
      <c r="G217" s="70"/>
      <c r="H217" s="1111"/>
    </row>
    <row r="218" spans="1:8" hidden="1">
      <c r="A218" s="2317"/>
      <c r="B218" s="2317"/>
      <c r="C218" s="2317"/>
      <c r="D218" s="2317"/>
      <c r="E218" s="2317"/>
      <c r="F218" s="2317"/>
      <c r="G218" s="70"/>
      <c r="H218" s="1111"/>
    </row>
    <row r="219" spans="1:8" hidden="1">
      <c r="A219" s="2317"/>
      <c r="B219" s="2317"/>
      <c r="C219" s="2317"/>
      <c r="D219" s="2317"/>
      <c r="E219" s="2317"/>
      <c r="F219" s="2317"/>
      <c r="G219" s="70"/>
      <c r="H219" s="1111"/>
    </row>
    <row r="220" spans="1:8" hidden="1">
      <c r="A220" s="2317"/>
      <c r="B220" s="2317"/>
      <c r="C220" s="2317"/>
      <c r="D220" s="2317"/>
      <c r="E220" s="2317"/>
      <c r="F220" s="2317"/>
      <c r="G220" s="70"/>
      <c r="H220" s="1111"/>
    </row>
    <row r="221" spans="1:8" ht="13.5" hidden="1" customHeight="1">
      <c r="G221" s="330"/>
      <c r="H221" s="1111"/>
    </row>
    <row r="222" spans="1:8" hidden="1">
      <c r="G222" s="206"/>
      <c r="H222" s="1111"/>
    </row>
    <row r="223" spans="1:8" hidden="1">
      <c r="G223" s="206"/>
      <c r="H223" s="1111"/>
    </row>
    <row r="224" spans="1:8" hidden="1">
      <c r="G224" s="206"/>
      <c r="H224" s="1111"/>
    </row>
    <row r="225" spans="1:8" hidden="1">
      <c r="A225" s="206"/>
      <c r="B225" s="206"/>
      <c r="C225" s="206"/>
      <c r="D225" s="206"/>
      <c r="E225" s="206"/>
      <c r="F225" s="206"/>
      <c r="G225" s="206"/>
      <c r="H225" s="1111"/>
    </row>
    <row r="226" spans="1:8" hidden="1">
      <c r="A226" s="206"/>
      <c r="B226" s="206"/>
      <c r="C226" s="206"/>
      <c r="D226" s="206"/>
      <c r="E226" s="206"/>
      <c r="F226" s="206"/>
      <c r="G226" s="206"/>
      <c r="H226" s="1111"/>
    </row>
    <row r="227" spans="1:8" hidden="1">
      <c r="A227" s="206"/>
      <c r="B227" s="206"/>
      <c r="C227" s="206"/>
      <c r="D227" s="206"/>
      <c r="E227" s="206"/>
      <c r="F227" s="206"/>
      <c r="G227" s="206"/>
      <c r="H227" s="1111"/>
    </row>
    <row r="228" spans="1:8" hidden="1">
      <c r="A228" s="333"/>
      <c r="H228" s="1111"/>
    </row>
    <row r="229" spans="1:8" hidden="1">
      <c r="H229" s="1111"/>
    </row>
    <row r="230" spans="1:8" hidden="1">
      <c r="H230" s="1111"/>
    </row>
    <row r="231" spans="1:8" hidden="1">
      <c r="H231" s="1111"/>
    </row>
    <row r="232" spans="1:8" ht="14.25" hidden="1">
      <c r="B232" s="2315"/>
      <c r="C232" s="2315"/>
      <c r="D232" s="70"/>
      <c r="E232" s="70"/>
      <c r="F232" s="70"/>
      <c r="H232" s="1111"/>
    </row>
    <row r="233" spans="1:8" ht="7.5" hidden="1" customHeight="1">
      <c r="B233" s="882"/>
      <c r="C233" s="882"/>
      <c r="D233" s="70"/>
      <c r="E233" s="70"/>
      <c r="F233" s="70"/>
      <c r="H233" s="1111"/>
    </row>
    <row r="234" spans="1:8" ht="14.25" hidden="1">
      <c r="B234" s="2315"/>
      <c r="C234" s="2315"/>
      <c r="D234" s="70"/>
      <c r="E234" s="70"/>
      <c r="F234" s="70"/>
      <c r="H234" s="1111"/>
    </row>
    <row r="235" spans="1:8" ht="20.25" hidden="1" customHeight="1">
      <c r="B235" s="882"/>
      <c r="C235" s="882"/>
      <c r="D235" s="70"/>
      <c r="E235" s="70"/>
      <c r="F235" s="70"/>
      <c r="H235" s="1111"/>
    </row>
    <row r="236" spans="1:8" ht="15.75" hidden="1" customHeight="1">
      <c r="B236" s="2315"/>
      <c r="C236" s="2315"/>
      <c r="D236" s="70"/>
      <c r="E236" s="70"/>
      <c r="F236" s="70"/>
      <c r="H236" s="1111"/>
    </row>
    <row r="237" spans="1:8" ht="9" hidden="1" customHeight="1">
      <c r="B237" s="91"/>
      <c r="C237" s="91"/>
      <c r="D237" s="70"/>
      <c r="E237" s="70"/>
      <c r="F237" s="70"/>
      <c r="H237" s="1111"/>
    </row>
    <row r="238" spans="1:8" ht="15.75" hidden="1" customHeight="1">
      <c r="B238" s="2315"/>
      <c r="C238" s="2315"/>
      <c r="D238" s="70"/>
      <c r="E238" s="883"/>
      <c r="F238" s="70"/>
      <c r="H238" s="1111"/>
    </row>
    <row r="239" spans="1:8" ht="21.75" hidden="1" customHeight="1">
      <c r="B239" s="91"/>
      <c r="C239" s="91"/>
      <c r="D239" s="884"/>
      <c r="E239" s="883"/>
      <c r="F239" s="70"/>
      <c r="H239" s="1111"/>
    </row>
    <row r="240" spans="1:8" ht="15.75" hidden="1" customHeight="1">
      <c r="B240" s="2315"/>
      <c r="C240" s="2315"/>
      <c r="D240" s="884"/>
      <c r="E240" s="883"/>
      <c r="F240" s="70"/>
      <c r="H240" s="1111"/>
    </row>
    <row r="241" spans="1:8" ht="9" hidden="1" customHeight="1">
      <c r="B241" s="91"/>
      <c r="C241" s="91"/>
      <c r="D241" s="884"/>
      <c r="E241" s="883"/>
      <c r="F241" s="70"/>
      <c r="H241" s="1111"/>
    </row>
    <row r="242" spans="1:8" ht="15.75" hidden="1" customHeight="1">
      <c r="B242" s="2315"/>
      <c r="C242" s="2315"/>
      <c r="D242" s="70"/>
      <c r="E242" s="883"/>
      <c r="F242" s="70"/>
      <c r="H242" s="1111"/>
    </row>
    <row r="243" spans="1:8" hidden="1">
      <c r="B243" s="70"/>
      <c r="C243" s="70"/>
      <c r="D243" s="70"/>
      <c r="E243" s="70"/>
      <c r="F243" s="70"/>
      <c r="H243" s="1111"/>
    </row>
    <row r="244" spans="1:8" hidden="1">
      <c r="B244" s="70"/>
      <c r="C244" s="70"/>
      <c r="D244" s="70"/>
      <c r="E244" s="70"/>
      <c r="F244" s="70"/>
      <c r="H244" s="1111"/>
    </row>
    <row r="245" spans="1:8" hidden="1">
      <c r="B245" s="70"/>
      <c r="C245" s="70"/>
      <c r="D245" s="70"/>
      <c r="E245" s="70"/>
      <c r="F245" s="70"/>
      <c r="H245" s="1111"/>
    </row>
    <row r="246" spans="1:8" hidden="1">
      <c r="B246" s="70"/>
      <c r="C246" s="70"/>
      <c r="D246" s="70"/>
      <c r="E246" s="70"/>
      <c r="F246" s="70"/>
      <c r="H246" s="1111"/>
    </row>
    <row r="247" spans="1:8" hidden="1">
      <c r="H247" s="1111"/>
    </row>
    <row r="248" spans="1:8" ht="21.75" hidden="1" customHeight="1">
      <c r="C248" s="2313"/>
      <c r="D248" s="2313"/>
      <c r="E248" s="2314"/>
      <c r="H248" s="1111"/>
    </row>
    <row r="249" spans="1:8" ht="21.75" hidden="1" customHeight="1">
      <c r="H249" s="1116"/>
    </row>
    <row r="250" spans="1:8" ht="21.75" hidden="1" customHeight="1">
      <c r="B250" s="448" t="s">
        <v>759</v>
      </c>
      <c r="C250" s="2313" t="s">
        <v>695</v>
      </c>
      <c r="D250" s="2313"/>
      <c r="E250" s="2314"/>
      <c r="H250" s="1116" t="s">
        <v>1214</v>
      </c>
    </row>
    <row r="251" spans="1:8" ht="32.25" customHeight="1">
      <c r="F251" s="2319" t="s">
        <v>637</v>
      </c>
      <c r="G251" s="2320"/>
      <c r="H251" s="1108" t="s">
        <v>747</v>
      </c>
    </row>
    <row r="252" spans="1:8" ht="12.75" customHeight="1">
      <c r="H252" s="1110"/>
    </row>
    <row r="253" spans="1:8" ht="7.5" customHeight="1">
      <c r="H253" s="1111"/>
    </row>
    <row r="254" spans="1:8">
      <c r="H254" s="1111"/>
    </row>
    <row r="255" spans="1:8" s="63" customFormat="1" ht="50.25" customHeight="1">
      <c r="A255" s="2321" t="s">
        <v>1543</v>
      </c>
      <c r="B255" s="2322"/>
      <c r="C255" s="2322"/>
      <c r="D255" s="2322"/>
      <c r="E255" s="2322"/>
      <c r="F255" s="2322"/>
      <c r="G255" s="1862"/>
      <c r="H255" s="1112"/>
    </row>
    <row r="256" spans="1:8">
      <c r="A256" s="2323" t="s">
        <v>1617</v>
      </c>
      <c r="B256" s="2323"/>
      <c r="C256" s="2323"/>
      <c r="D256" s="2323"/>
      <c r="E256" s="2323"/>
      <c r="F256" s="2323"/>
      <c r="G256" s="88"/>
      <c r="H256" s="1111"/>
    </row>
    <row r="257" spans="1:8">
      <c r="A257" s="1864"/>
      <c r="B257" s="1864"/>
      <c r="C257" s="1864"/>
      <c r="D257" s="1864"/>
      <c r="E257" s="1864"/>
      <c r="F257" s="1864"/>
      <c r="H257" s="1111"/>
    </row>
    <row r="258" spans="1:8">
      <c r="A258" s="2323" t="s">
        <v>1618</v>
      </c>
      <c r="B258" s="2323"/>
      <c r="C258" s="2323"/>
      <c r="D258" s="2323"/>
      <c r="E258" s="2323"/>
      <c r="F258" s="2323"/>
      <c r="G258" s="70"/>
      <c r="H258" s="1111"/>
    </row>
    <row r="259" spans="1:8">
      <c r="A259" s="70"/>
      <c r="B259" s="70"/>
      <c r="C259" s="70"/>
      <c r="D259" s="70"/>
      <c r="E259" s="70"/>
      <c r="F259" s="70"/>
      <c r="G259" s="70"/>
      <c r="H259" s="1111"/>
    </row>
    <row r="260" spans="1:8">
      <c r="A260" s="70"/>
      <c r="B260" s="70"/>
      <c r="C260" s="70"/>
      <c r="D260" s="70"/>
      <c r="E260" s="70"/>
      <c r="F260" s="70"/>
      <c r="G260" s="70"/>
      <c r="H260" s="1111"/>
    </row>
    <row r="261" spans="1:8">
      <c r="A261" s="1863"/>
      <c r="B261" s="73"/>
      <c r="C261" s="73"/>
      <c r="D261" s="73"/>
      <c r="E261" s="73"/>
      <c r="F261" s="70"/>
      <c r="G261" s="70"/>
      <c r="H261" s="1111"/>
    </row>
    <row r="262" spans="1:8">
      <c r="A262" s="882"/>
      <c r="B262" s="73"/>
      <c r="C262" s="73"/>
      <c r="D262" s="73"/>
      <c r="E262" s="73"/>
      <c r="F262" s="70"/>
      <c r="G262" s="70"/>
      <c r="H262" s="1111"/>
    </row>
    <row r="263" spans="1:8">
      <c r="A263" s="73"/>
      <c r="B263" s="73"/>
      <c r="C263" s="73"/>
      <c r="D263" s="73"/>
      <c r="E263" s="73"/>
      <c r="F263" s="70"/>
      <c r="G263" s="70"/>
      <c r="H263" s="1111"/>
    </row>
    <row r="264" spans="1:8">
      <c r="A264" s="1863"/>
      <c r="B264" s="73"/>
      <c r="C264" s="73"/>
      <c r="D264" s="73"/>
      <c r="E264" s="73"/>
      <c r="F264" s="70"/>
      <c r="G264" s="70"/>
      <c r="H264" s="1111"/>
    </row>
    <row r="265" spans="1:8">
      <c r="A265" s="882"/>
      <c r="B265" s="73"/>
      <c r="C265" s="73"/>
      <c r="D265" s="73"/>
      <c r="E265" s="73"/>
      <c r="F265" s="70"/>
      <c r="G265" s="70"/>
      <c r="H265" s="1111"/>
    </row>
    <row r="266" spans="1:8">
      <c r="A266" s="1863"/>
      <c r="B266" s="73"/>
      <c r="C266" s="73"/>
      <c r="D266" s="73"/>
      <c r="E266" s="73"/>
      <c r="F266" s="70"/>
      <c r="G266" s="70"/>
      <c r="H266" s="1111"/>
    </row>
    <row r="267" spans="1:8">
      <c r="A267" s="70"/>
      <c r="B267" s="73"/>
      <c r="C267" s="73"/>
      <c r="D267" s="73"/>
      <c r="E267" s="73"/>
      <c r="F267" s="70"/>
      <c r="G267" s="70"/>
      <c r="H267" s="1111"/>
    </row>
    <row r="268" spans="1:8">
      <c r="A268" s="882"/>
      <c r="B268" s="73"/>
      <c r="C268" s="73"/>
      <c r="D268" s="73"/>
      <c r="E268" s="73"/>
      <c r="F268" s="70"/>
      <c r="G268" s="70"/>
      <c r="H268" s="1111"/>
    </row>
    <row r="269" spans="1:8">
      <c r="A269" s="2326"/>
      <c r="B269" s="2326"/>
      <c r="C269" s="2326"/>
      <c r="D269" s="2326"/>
      <c r="E269" s="2326"/>
      <c r="F269" s="2326"/>
      <c r="G269" s="70"/>
      <c r="H269" s="1111"/>
    </row>
    <row r="270" spans="1:8">
      <c r="A270" s="2317"/>
      <c r="B270" s="2317"/>
      <c r="C270" s="2317"/>
      <c r="D270" s="2317"/>
      <c r="E270" s="2317"/>
      <c r="F270" s="2317"/>
      <c r="G270" s="70"/>
      <c r="H270" s="1111"/>
    </row>
    <row r="271" spans="1:8">
      <c r="A271" s="2317"/>
      <c r="B271" s="2317"/>
      <c r="C271" s="2317"/>
      <c r="D271" s="2317"/>
      <c r="E271" s="2317"/>
      <c r="F271" s="2317"/>
      <c r="G271" s="70"/>
      <c r="H271" s="1111"/>
    </row>
    <row r="272" spans="1:8">
      <c r="A272" s="2317"/>
      <c r="B272" s="2317"/>
      <c r="C272" s="2317"/>
      <c r="D272" s="2317"/>
      <c r="E272" s="2317"/>
      <c r="F272" s="2317"/>
      <c r="G272" s="70"/>
      <c r="H272" s="1111"/>
    </row>
    <row r="273" spans="1:8">
      <c r="A273" s="70"/>
      <c r="B273" s="70"/>
      <c r="C273" s="70"/>
      <c r="D273" s="70"/>
      <c r="E273" s="70"/>
      <c r="F273" s="70"/>
      <c r="G273" s="70"/>
      <c r="H273" s="1111"/>
    </row>
    <row r="274" spans="1:8">
      <c r="G274" s="330"/>
      <c r="H274" s="1111"/>
    </row>
    <row r="275" spans="1:8">
      <c r="G275" s="206"/>
      <c r="H275" s="1111"/>
    </row>
    <row r="276" spans="1:8">
      <c r="G276" s="206"/>
      <c r="H276" s="1111"/>
    </row>
    <row r="277" spans="1:8">
      <c r="G277" s="206"/>
      <c r="H277" s="1111"/>
    </row>
    <row r="278" spans="1:8" ht="15" customHeight="1">
      <c r="H278" s="1111"/>
    </row>
    <row r="279" spans="1:8" ht="15" customHeight="1">
      <c r="H279" s="1111"/>
    </row>
    <row r="280" spans="1:8" ht="15" customHeight="1">
      <c r="H280" s="1111"/>
    </row>
    <row r="281" spans="1:8" ht="15" customHeight="1">
      <c r="D281" s="885"/>
      <c r="E281" s="885"/>
      <c r="F281" s="885"/>
      <c r="H281" s="1111"/>
    </row>
    <row r="282" spans="1:8" ht="15" customHeight="1">
      <c r="A282" s="333"/>
      <c r="D282" s="885"/>
      <c r="E282" s="885"/>
      <c r="F282" s="885"/>
      <c r="H282" s="1111"/>
    </row>
    <row r="283" spans="1:8" ht="15" customHeight="1">
      <c r="D283" s="885"/>
      <c r="E283" s="885"/>
      <c r="F283" s="885"/>
      <c r="H283" s="1111"/>
    </row>
    <row r="284" spans="1:8" ht="15" customHeight="1">
      <c r="D284" s="885"/>
      <c r="E284" s="885"/>
      <c r="F284" s="885"/>
      <c r="H284" s="1111"/>
    </row>
    <row r="285" spans="1:8" ht="15" customHeight="1">
      <c r="E285" s="885"/>
      <c r="F285" s="885"/>
      <c r="H285" s="1111"/>
    </row>
    <row r="286" spans="1:8" ht="15" customHeight="1">
      <c r="E286" s="885"/>
      <c r="F286" s="885"/>
      <c r="H286" s="1111"/>
    </row>
    <row r="287" spans="1:8" ht="15" customHeight="1">
      <c r="A287" s="885"/>
      <c r="B287" s="887"/>
      <c r="C287" s="887"/>
      <c r="D287" s="885"/>
      <c r="E287" s="885"/>
      <c r="F287" s="885"/>
      <c r="H287" s="1111"/>
    </row>
    <row r="288" spans="1:8" ht="15" customHeight="1">
      <c r="A288" s="1315"/>
      <c r="C288" s="894"/>
      <c r="D288" s="885"/>
      <c r="E288" s="888"/>
      <c r="F288" s="885"/>
      <c r="H288" s="1111"/>
    </row>
    <row r="289" spans="1:8" ht="15" customHeight="1">
      <c r="A289" s="885"/>
      <c r="B289" s="886"/>
      <c r="C289" s="886"/>
      <c r="D289" s="889"/>
      <c r="E289" s="888"/>
      <c r="F289" s="885"/>
      <c r="H289" s="1111"/>
    </row>
    <row r="290" spans="1:8" ht="15.75" customHeight="1">
      <c r="A290" s="885"/>
      <c r="B290" s="2324"/>
      <c r="C290" s="2324"/>
      <c r="D290" s="889"/>
      <c r="E290" s="888"/>
      <c r="F290" s="885"/>
      <c r="H290" s="1111"/>
    </row>
    <row r="291" spans="1:8" ht="9" customHeight="1">
      <c r="A291" s="885"/>
      <c r="B291" s="886"/>
      <c r="C291" s="886"/>
      <c r="D291" s="889"/>
      <c r="E291" s="888"/>
      <c r="F291" s="885"/>
      <c r="H291" s="1111"/>
    </row>
    <row r="292" spans="1:8" ht="15.75" customHeight="1">
      <c r="A292" s="885"/>
      <c r="B292" s="2324"/>
      <c r="C292" s="2324"/>
      <c r="D292" s="885"/>
      <c r="E292" s="888"/>
      <c r="F292" s="885"/>
      <c r="H292" s="1111"/>
    </row>
    <row r="293" spans="1:8">
      <c r="A293" s="885"/>
      <c r="B293" s="885"/>
      <c r="C293" s="885"/>
      <c r="D293" s="885"/>
      <c r="E293" s="885"/>
      <c r="F293" s="885"/>
      <c r="H293" s="1111"/>
    </row>
    <row r="294" spans="1:8">
      <c r="A294" s="885"/>
      <c r="B294" s="885"/>
      <c r="C294" s="885"/>
      <c r="D294" s="885"/>
      <c r="E294" s="885"/>
      <c r="F294" s="885"/>
      <c r="H294" s="1111"/>
    </row>
    <row r="295" spans="1:8">
      <c r="A295" s="885"/>
      <c r="B295" s="885"/>
      <c r="C295" s="885"/>
      <c r="D295" s="885"/>
      <c r="E295" s="885"/>
      <c r="F295" s="885"/>
      <c r="H295" s="1111"/>
    </row>
    <row r="296" spans="1:8">
      <c r="A296" s="885"/>
      <c r="B296" s="885"/>
      <c r="C296" s="885"/>
      <c r="D296" s="885"/>
      <c r="E296" s="885"/>
      <c r="F296" s="885"/>
      <c r="H296" s="1111"/>
    </row>
    <row r="297" spans="1:8">
      <c r="H297" s="1111"/>
    </row>
    <row r="298" spans="1:8" ht="15" customHeight="1">
      <c r="C298" s="2313"/>
      <c r="D298" s="2313"/>
      <c r="E298" s="2314"/>
      <c r="H298" s="1111"/>
    </row>
    <row r="299" spans="1:8" ht="15" customHeight="1">
      <c r="H299" s="1110"/>
    </row>
    <row r="300" spans="1:8" ht="21.75" customHeight="1">
      <c r="C300" s="2313" t="s">
        <v>865</v>
      </c>
      <c r="D300" s="2313"/>
      <c r="E300" s="2314"/>
      <c r="H300" s="1108" t="s">
        <v>748</v>
      </c>
    </row>
    <row r="301" spans="1:8" ht="32.25" hidden="1" customHeight="1">
      <c r="F301" s="2319" t="s">
        <v>637</v>
      </c>
      <c r="G301" s="2320"/>
      <c r="H301" s="1346" t="s">
        <v>905</v>
      </c>
    </row>
    <row r="302" spans="1:8" ht="12.75" hidden="1" customHeight="1">
      <c r="H302" s="1110"/>
    </row>
    <row r="303" spans="1:8" ht="7.5" hidden="1" customHeight="1">
      <c r="H303" s="1111"/>
    </row>
    <row r="304" spans="1:8" hidden="1">
      <c r="H304" s="1111"/>
    </row>
    <row r="305" spans="1:8" s="63" customFormat="1" ht="50.25" hidden="1" customHeight="1">
      <c r="A305" s="2321" t="s">
        <v>496</v>
      </c>
      <c r="B305" s="2322"/>
      <c r="C305" s="2322"/>
      <c r="D305" s="2322"/>
      <c r="E305" s="2322"/>
      <c r="F305" s="2322"/>
      <c r="G305" s="205"/>
      <c r="H305" s="1112"/>
    </row>
    <row r="306" spans="1:8" hidden="1">
      <c r="A306" s="2323" t="s">
        <v>1255</v>
      </c>
      <c r="B306" s="2323"/>
      <c r="C306" s="2323"/>
      <c r="D306" s="2323"/>
      <c r="E306" s="2323"/>
      <c r="F306" s="2323"/>
      <c r="G306" s="88"/>
      <c r="H306" s="1111"/>
    </row>
    <row r="307" spans="1:8" hidden="1">
      <c r="H307" s="1111"/>
    </row>
    <row r="308" spans="1:8" hidden="1">
      <c r="A308" s="66"/>
      <c r="B308" s="67"/>
      <c r="C308" s="67"/>
      <c r="D308" s="67"/>
      <c r="E308" s="67"/>
      <c r="F308" s="68"/>
      <c r="G308" s="70"/>
      <c r="H308" s="1111"/>
    </row>
    <row r="309" spans="1:8" hidden="1">
      <c r="A309" s="69" t="s">
        <v>306</v>
      </c>
      <c r="B309" s="70"/>
      <c r="C309" s="70"/>
      <c r="D309" s="70"/>
      <c r="E309" s="70"/>
      <c r="F309" s="71"/>
      <c r="G309" s="70"/>
      <c r="H309" s="1111"/>
    </row>
    <row r="310" spans="1:8" hidden="1">
      <c r="A310" s="69"/>
      <c r="B310" s="70"/>
      <c r="C310" s="70"/>
      <c r="D310" s="70"/>
      <c r="E310" s="70"/>
      <c r="F310" s="71"/>
      <c r="G310" s="70"/>
      <c r="H310" s="1111"/>
    </row>
    <row r="311" spans="1:8" hidden="1">
      <c r="A311" s="87" t="s">
        <v>458</v>
      </c>
      <c r="B311" s="73"/>
      <c r="C311" s="73"/>
      <c r="D311" s="73"/>
      <c r="E311" s="73"/>
      <c r="F311" s="71"/>
      <c r="G311" s="70"/>
      <c r="H311" s="1111"/>
    </row>
    <row r="312" spans="1:8" hidden="1">
      <c r="A312" s="449" t="s">
        <v>937</v>
      </c>
      <c r="B312" s="73"/>
      <c r="C312" s="73"/>
      <c r="D312" s="73"/>
      <c r="E312" s="73"/>
      <c r="F312" s="71"/>
      <c r="G312" s="70"/>
      <c r="H312" s="1111"/>
    </row>
    <row r="313" spans="1:8" hidden="1">
      <c r="A313" s="74"/>
      <c r="B313" s="73"/>
      <c r="C313" s="73"/>
      <c r="D313" s="73"/>
      <c r="E313" s="73"/>
      <c r="F313" s="71"/>
      <c r="G313" s="70"/>
      <c r="H313" s="1111"/>
    </row>
    <row r="314" spans="1:8" hidden="1">
      <c r="A314" s="87" t="s">
        <v>459</v>
      </c>
      <c r="B314" s="73"/>
      <c r="C314" s="73"/>
      <c r="D314" s="73"/>
      <c r="E314" s="73"/>
      <c r="F314" s="71"/>
      <c r="G314" s="70"/>
      <c r="H314" s="1111"/>
    </row>
    <row r="315" spans="1:8" hidden="1">
      <c r="A315" s="449" t="s">
        <v>936</v>
      </c>
      <c r="B315" s="73"/>
      <c r="C315" s="73"/>
      <c r="D315" s="73"/>
      <c r="E315" s="73"/>
      <c r="F315" s="71"/>
      <c r="G315" s="70"/>
      <c r="H315" s="1111"/>
    </row>
    <row r="316" spans="1:8" hidden="1">
      <c r="A316" s="87"/>
      <c r="B316" s="73"/>
      <c r="C316" s="73"/>
      <c r="D316" s="73"/>
      <c r="E316" s="73"/>
      <c r="F316" s="71"/>
      <c r="G316" s="70"/>
      <c r="H316" s="1111"/>
    </row>
    <row r="317" spans="1:8" hidden="1">
      <c r="A317" s="69"/>
      <c r="B317" s="73"/>
      <c r="C317" s="73"/>
      <c r="D317" s="73"/>
      <c r="E317" s="73"/>
      <c r="F317" s="71"/>
      <c r="G317" s="70"/>
      <c r="H317" s="1111"/>
    </row>
    <row r="318" spans="1:8" hidden="1">
      <c r="A318" s="496"/>
      <c r="B318" s="495"/>
      <c r="C318" s="495"/>
      <c r="D318" s="495"/>
      <c r="E318" s="495"/>
      <c r="F318" s="72"/>
      <c r="G318" s="70"/>
      <c r="H318" s="1111"/>
    </row>
    <row r="319" spans="1:8" hidden="1">
      <c r="A319" s="2316" t="s">
        <v>1258</v>
      </c>
      <c r="B319" s="2316"/>
      <c r="C319" s="2316"/>
      <c r="D319" s="2316"/>
      <c r="E319" s="2316"/>
      <c r="F319" s="2316"/>
      <c r="G319" s="70"/>
      <c r="H319" s="1111"/>
    </row>
    <row r="320" spans="1:8" hidden="1">
      <c r="A320" s="2317"/>
      <c r="B320" s="2317"/>
      <c r="C320" s="2317"/>
      <c r="D320" s="2317"/>
      <c r="E320" s="2317"/>
      <c r="F320" s="2317"/>
      <c r="G320" s="70"/>
      <c r="H320" s="1111"/>
    </row>
    <row r="321" spans="1:8" hidden="1">
      <c r="A321" s="2317"/>
      <c r="B321" s="2317"/>
      <c r="C321" s="2317"/>
      <c r="D321" s="2317"/>
      <c r="E321" s="2317"/>
      <c r="F321" s="2317"/>
      <c r="G321" s="70"/>
      <c r="H321" s="1111"/>
    </row>
    <row r="322" spans="1:8" hidden="1">
      <c r="A322" s="2317"/>
      <c r="B322" s="2317"/>
      <c r="C322" s="2317"/>
      <c r="D322" s="2317"/>
      <c r="E322" s="2317"/>
      <c r="F322" s="2317"/>
      <c r="G322" s="70"/>
      <c r="H322" s="1111"/>
    </row>
    <row r="323" spans="1:8" hidden="1">
      <c r="A323" s="70"/>
      <c r="B323" s="70"/>
      <c r="C323" s="70"/>
      <c r="D323" s="70"/>
      <c r="E323" s="70"/>
      <c r="F323" s="70"/>
      <c r="G323" s="70"/>
      <c r="H323" s="1111"/>
    </row>
    <row r="324" spans="1:8" hidden="1">
      <c r="G324" s="330"/>
      <c r="H324" s="1111"/>
    </row>
    <row r="325" spans="1:8" hidden="1">
      <c r="G325" s="206"/>
      <c r="H325" s="1111"/>
    </row>
    <row r="326" spans="1:8" hidden="1">
      <c r="G326" s="206"/>
      <c r="H326" s="1111"/>
    </row>
    <row r="327" spans="1:8" hidden="1">
      <c r="G327" s="206"/>
      <c r="H327" s="1111"/>
    </row>
    <row r="328" spans="1:8" ht="15" hidden="1" customHeight="1">
      <c r="H328" s="1111"/>
    </row>
    <row r="329" spans="1:8" ht="15" hidden="1" customHeight="1">
      <c r="H329" s="1111"/>
    </row>
    <row r="330" spans="1:8" ht="15" hidden="1" customHeight="1">
      <c r="H330" s="1111"/>
    </row>
    <row r="331" spans="1:8" ht="15" hidden="1" customHeight="1">
      <c r="D331" s="885"/>
      <c r="E331" s="885"/>
      <c r="F331" s="885"/>
      <c r="H331" s="1111"/>
    </row>
    <row r="332" spans="1:8" ht="15" hidden="1" customHeight="1">
      <c r="A332" s="333"/>
      <c r="D332" s="885"/>
      <c r="E332" s="885"/>
      <c r="F332" s="885"/>
      <c r="H332" s="1111"/>
    </row>
    <row r="333" spans="1:8" ht="15" hidden="1" customHeight="1">
      <c r="D333" s="885"/>
      <c r="E333" s="885"/>
      <c r="F333" s="885"/>
      <c r="H333" s="1111"/>
    </row>
    <row r="334" spans="1:8" ht="15" hidden="1" customHeight="1">
      <c r="D334" s="885"/>
      <c r="E334" s="885"/>
      <c r="F334" s="885"/>
      <c r="H334" s="1111"/>
    </row>
    <row r="335" spans="1:8" ht="15" hidden="1" customHeight="1">
      <c r="E335" s="885"/>
      <c r="F335" s="885"/>
      <c r="H335" s="1111"/>
    </row>
    <row r="336" spans="1:8" ht="15" hidden="1" customHeight="1">
      <c r="E336" s="885"/>
      <c r="F336" s="885"/>
      <c r="H336" s="1111"/>
    </row>
    <row r="337" spans="1:8" ht="15" hidden="1" customHeight="1">
      <c r="A337" s="885"/>
      <c r="B337" s="887"/>
      <c r="C337" s="887"/>
      <c r="D337" s="885"/>
      <c r="E337" s="885"/>
      <c r="F337" s="885"/>
      <c r="H337" s="1111"/>
    </row>
    <row r="338" spans="1:8" ht="15" hidden="1" customHeight="1">
      <c r="A338" s="1315"/>
      <c r="C338" s="894"/>
      <c r="D338" s="885"/>
      <c r="E338" s="888"/>
      <c r="F338" s="885"/>
      <c r="H338" s="1111"/>
    </row>
    <row r="339" spans="1:8" ht="15" hidden="1" customHeight="1">
      <c r="A339" s="1347"/>
      <c r="B339" s="1349"/>
      <c r="C339" s="1349"/>
      <c r="D339" s="1350"/>
      <c r="E339" s="1348"/>
      <c r="F339" s="1347"/>
      <c r="H339" s="1111"/>
    </row>
    <row r="340" spans="1:8" ht="15.75" hidden="1" customHeight="1">
      <c r="A340" s="885"/>
      <c r="B340" s="2324"/>
      <c r="C340" s="2324"/>
      <c r="D340" s="889"/>
      <c r="E340" s="888"/>
      <c r="F340" s="885"/>
      <c r="H340" s="1111"/>
    </row>
    <row r="341" spans="1:8" ht="9" hidden="1" customHeight="1">
      <c r="A341" s="885"/>
      <c r="B341" s="886"/>
      <c r="C341" s="886"/>
      <c r="D341" s="889"/>
      <c r="E341" s="888"/>
      <c r="F341" s="885"/>
      <c r="H341" s="1111"/>
    </row>
    <row r="342" spans="1:8" ht="15.75" hidden="1" customHeight="1">
      <c r="A342" s="885"/>
      <c r="B342" s="2324"/>
      <c r="C342" s="2324"/>
      <c r="D342" s="885"/>
      <c r="E342" s="888"/>
      <c r="F342" s="885"/>
      <c r="H342" s="1111"/>
    </row>
    <row r="343" spans="1:8" hidden="1">
      <c r="A343" s="885"/>
      <c r="B343" s="885"/>
      <c r="C343" s="885"/>
      <c r="D343" s="885"/>
      <c r="E343" s="885"/>
      <c r="F343" s="885"/>
      <c r="H343" s="1111"/>
    </row>
    <row r="344" spans="1:8" hidden="1">
      <c r="A344" s="885"/>
      <c r="B344" s="885"/>
      <c r="C344" s="885"/>
      <c r="D344" s="885"/>
      <c r="E344" s="885"/>
      <c r="F344" s="885"/>
      <c r="H344" s="1111"/>
    </row>
    <row r="345" spans="1:8" hidden="1">
      <c r="A345" s="885"/>
      <c r="B345" s="885"/>
      <c r="C345" s="885"/>
      <c r="D345" s="885"/>
      <c r="E345" s="885"/>
      <c r="F345" s="885"/>
      <c r="H345" s="1111"/>
    </row>
    <row r="346" spans="1:8" hidden="1">
      <c r="A346" s="885"/>
      <c r="B346" s="885"/>
      <c r="C346" s="885"/>
      <c r="D346" s="885"/>
      <c r="E346" s="885"/>
      <c r="F346" s="885"/>
      <c r="H346" s="1111"/>
    </row>
    <row r="347" spans="1:8" hidden="1">
      <c r="H347" s="1111"/>
    </row>
    <row r="348" spans="1:8" ht="15" hidden="1" customHeight="1">
      <c r="C348" s="2313"/>
      <c r="D348" s="2313"/>
      <c r="E348" s="2314"/>
      <c r="H348" s="1111"/>
    </row>
    <row r="349" spans="1:8" ht="15" hidden="1" customHeight="1">
      <c r="H349" s="1110"/>
    </row>
    <row r="350" spans="1:8" ht="21.75" hidden="1" customHeight="1">
      <c r="C350" s="2313" t="s">
        <v>865</v>
      </c>
      <c r="D350" s="2313"/>
      <c r="E350" s="2314"/>
      <c r="H350" s="1346" t="s">
        <v>264</v>
      </c>
    </row>
    <row r="351" spans="1:8" ht="32.25" hidden="1" customHeight="1">
      <c r="F351" s="2319" t="s">
        <v>637</v>
      </c>
      <c r="G351" s="2320"/>
      <c r="H351" s="1115" t="s">
        <v>531</v>
      </c>
    </row>
    <row r="352" spans="1:8" ht="12.75" hidden="1" customHeight="1">
      <c r="H352" s="1115"/>
    </row>
    <row r="353" spans="1:8" ht="7.5" hidden="1" customHeight="1">
      <c r="H353" s="1111"/>
    </row>
    <row r="354" spans="1:8" hidden="1">
      <c r="H354" s="1111"/>
    </row>
    <row r="355" spans="1:8" s="63" customFormat="1" ht="50.25" hidden="1" customHeight="1">
      <c r="A355" s="2321" t="s">
        <v>496</v>
      </c>
      <c r="B355" s="2322"/>
      <c r="C355" s="2322"/>
      <c r="D355" s="2322"/>
      <c r="E355" s="2322"/>
      <c r="F355" s="2322"/>
      <c r="G355" s="205"/>
      <c r="H355" s="1112"/>
    </row>
    <row r="356" spans="1:8" hidden="1">
      <c r="A356" s="2323" t="s">
        <v>1233</v>
      </c>
      <c r="B356" s="2323"/>
      <c r="C356" s="2323"/>
      <c r="D356" s="2323"/>
      <c r="E356" s="2323"/>
      <c r="F356" s="2323"/>
      <c r="G356" s="88"/>
      <c r="H356" s="1111"/>
    </row>
    <row r="357" spans="1:8" hidden="1">
      <c r="H357" s="1111"/>
    </row>
    <row r="358" spans="1:8" hidden="1">
      <c r="A358" s="66"/>
      <c r="B358" s="67"/>
      <c r="C358" s="67"/>
      <c r="D358" s="67"/>
      <c r="E358" s="67"/>
      <c r="F358" s="68"/>
      <c r="G358" s="70"/>
      <c r="H358" s="1111"/>
    </row>
    <row r="359" spans="1:8" hidden="1">
      <c r="A359" s="69" t="s">
        <v>306</v>
      </c>
      <c r="B359" s="70"/>
      <c r="C359" s="70"/>
      <c r="D359" s="70"/>
      <c r="E359" s="70"/>
      <c r="F359" s="71"/>
      <c r="G359" s="70"/>
      <c r="H359" s="1111"/>
    </row>
    <row r="360" spans="1:8" hidden="1">
      <c r="A360" s="69"/>
      <c r="B360" s="70"/>
      <c r="C360" s="70"/>
      <c r="D360" s="70"/>
      <c r="E360" s="70"/>
      <c r="F360" s="71"/>
      <c r="G360" s="70"/>
      <c r="H360" s="1111"/>
    </row>
    <row r="361" spans="1:8" hidden="1">
      <c r="A361" s="1298" t="s">
        <v>233</v>
      </c>
      <c r="B361" s="1299"/>
      <c r="C361" s="1299"/>
      <c r="D361" s="1299"/>
      <c r="E361" s="1299"/>
      <c r="F361" s="1300"/>
      <c r="G361" s="70"/>
      <c r="H361" s="1111"/>
    </row>
    <row r="362" spans="1:8" hidden="1">
      <c r="A362" s="1301" t="s">
        <v>234</v>
      </c>
      <c r="B362" s="1299"/>
      <c r="C362" s="1299"/>
      <c r="D362" s="1299"/>
      <c r="E362" s="1299"/>
      <c r="F362" s="1300"/>
      <c r="G362" s="70"/>
      <c r="H362" s="1111"/>
    </row>
    <row r="363" spans="1:8" hidden="1">
      <c r="A363" s="1302"/>
      <c r="B363" s="1299"/>
      <c r="C363" s="1299"/>
      <c r="D363" s="1299"/>
      <c r="E363" s="1299"/>
      <c r="F363" s="1300"/>
      <c r="G363" s="70"/>
      <c r="H363" s="1111"/>
    </row>
    <row r="364" spans="1:8" hidden="1">
      <c r="A364" s="1298" t="s">
        <v>235</v>
      </c>
      <c r="B364" s="1299"/>
      <c r="C364" s="1299"/>
      <c r="D364" s="1299"/>
      <c r="E364" s="1299"/>
      <c r="F364" s="1300"/>
      <c r="G364" s="70"/>
      <c r="H364" s="1111"/>
    </row>
    <row r="365" spans="1:8" hidden="1">
      <c r="A365" s="1301" t="s">
        <v>236</v>
      </c>
      <c r="B365" s="1299"/>
      <c r="C365" s="1299"/>
      <c r="D365" s="1299"/>
      <c r="E365" s="1299"/>
      <c r="F365" s="1300"/>
      <c r="G365" s="70"/>
      <c r="H365" s="1111"/>
    </row>
    <row r="366" spans="1:8" hidden="1">
      <c r="A366" s="1303"/>
      <c r="B366" s="1304"/>
      <c r="C366" s="1304"/>
      <c r="D366" s="1304"/>
      <c r="E366" s="1304"/>
      <c r="F366" s="1305"/>
      <c r="G366" s="70"/>
      <c r="H366" s="1111"/>
    </row>
    <row r="367" spans="1:8" ht="13.5" hidden="1" customHeight="1">
      <c r="A367" s="2316"/>
      <c r="B367" s="2316"/>
      <c r="C367" s="2316"/>
      <c r="D367" s="2316"/>
      <c r="E367" s="2316"/>
      <c r="F367" s="2316"/>
      <c r="G367" s="70"/>
      <c r="H367" s="1111"/>
    </row>
    <row r="368" spans="1:8" hidden="1">
      <c r="A368" s="2317"/>
      <c r="B368" s="2317"/>
      <c r="C368" s="2317"/>
      <c r="D368" s="2317"/>
      <c r="E368" s="2317"/>
      <c r="F368" s="2317"/>
      <c r="G368" s="70"/>
      <c r="H368" s="1111"/>
    </row>
    <row r="369" spans="1:8" hidden="1">
      <c r="A369" s="2317"/>
      <c r="B369" s="2317"/>
      <c r="C369" s="2317"/>
      <c r="D369" s="2317"/>
      <c r="E369" s="2317"/>
      <c r="F369" s="2317"/>
      <c r="G369" s="70"/>
      <c r="H369" s="1111"/>
    </row>
    <row r="370" spans="1:8" hidden="1">
      <c r="A370" s="2317"/>
      <c r="B370" s="2317"/>
      <c r="C370" s="2317"/>
      <c r="D370" s="2317"/>
      <c r="E370" s="2317"/>
      <c r="F370" s="2317"/>
      <c r="G370" s="70"/>
      <c r="H370" s="1111"/>
    </row>
    <row r="371" spans="1:8" ht="13.5" hidden="1" customHeight="1">
      <c r="G371" s="330"/>
      <c r="H371" s="1111"/>
    </row>
    <row r="372" spans="1:8" hidden="1">
      <c r="G372" s="206"/>
      <c r="H372" s="1111"/>
    </row>
    <row r="373" spans="1:8" hidden="1">
      <c r="G373" s="206"/>
      <c r="H373" s="1111"/>
    </row>
    <row r="374" spans="1:8" hidden="1">
      <c r="G374" s="206"/>
      <c r="H374" s="1111"/>
    </row>
    <row r="375" spans="1:8" hidden="1">
      <c r="A375" s="206"/>
      <c r="B375" s="206"/>
      <c r="C375" s="206"/>
      <c r="D375" s="206"/>
      <c r="E375" s="206"/>
      <c r="F375" s="206"/>
      <c r="G375" s="206"/>
      <c r="H375" s="1111"/>
    </row>
    <row r="376" spans="1:8" hidden="1">
      <c r="A376" s="206"/>
      <c r="B376" s="206"/>
      <c r="C376" s="206"/>
      <c r="D376" s="206"/>
      <c r="E376" s="206"/>
      <c r="F376" s="206"/>
      <c r="G376" s="206"/>
      <c r="H376" s="1111"/>
    </row>
    <row r="377" spans="1:8" hidden="1">
      <c r="A377" s="206"/>
      <c r="B377" s="206"/>
      <c r="C377" s="206"/>
      <c r="D377" s="206"/>
      <c r="E377" s="206"/>
      <c r="F377" s="206"/>
      <c r="G377" s="206"/>
      <c r="H377" s="1111"/>
    </row>
    <row r="378" spans="1:8" hidden="1">
      <c r="A378" s="333"/>
      <c r="H378" s="1111"/>
    </row>
    <row r="379" spans="1:8" hidden="1">
      <c r="H379" s="1111"/>
    </row>
    <row r="380" spans="1:8" hidden="1">
      <c r="H380" s="1111"/>
    </row>
    <row r="381" spans="1:8" hidden="1">
      <c r="H381" s="1111"/>
    </row>
    <row r="382" spans="1:8" ht="14.25" hidden="1">
      <c r="B382" s="2315"/>
      <c r="C382" s="2315"/>
      <c r="D382" s="70"/>
      <c r="E382" s="70"/>
      <c r="F382" s="70"/>
      <c r="H382" s="1111"/>
    </row>
    <row r="383" spans="1:8" ht="7.5" hidden="1" customHeight="1">
      <c r="B383" s="882"/>
      <c r="C383" s="882"/>
      <c r="D383" s="70"/>
      <c r="E383" s="70"/>
      <c r="F383" s="70"/>
      <c r="H383" s="1111"/>
    </row>
    <row r="384" spans="1:8" ht="14.25" hidden="1">
      <c r="B384" s="2315"/>
      <c r="C384" s="2315"/>
      <c r="D384" s="70"/>
      <c r="E384" s="70"/>
      <c r="F384" s="70"/>
      <c r="H384" s="1111"/>
    </row>
    <row r="385" spans="2:8" ht="20.25" hidden="1" customHeight="1">
      <c r="B385" s="882"/>
      <c r="C385" s="882"/>
      <c r="D385" s="70"/>
      <c r="E385" s="70"/>
      <c r="F385" s="70"/>
      <c r="H385" s="1111"/>
    </row>
    <row r="386" spans="2:8" ht="15.75" hidden="1" customHeight="1">
      <c r="B386" s="2315"/>
      <c r="C386" s="2315"/>
      <c r="D386" s="70"/>
      <c r="E386" s="70"/>
      <c r="F386" s="70"/>
      <c r="H386" s="1111"/>
    </row>
    <row r="387" spans="2:8" ht="9" hidden="1" customHeight="1">
      <c r="B387" s="91"/>
      <c r="C387" s="91"/>
      <c r="D387" s="70"/>
      <c r="E387" s="70"/>
      <c r="F387" s="70"/>
      <c r="H387" s="1111"/>
    </row>
    <row r="388" spans="2:8" ht="15.75" hidden="1" customHeight="1">
      <c r="B388" s="2315"/>
      <c r="C388" s="2315"/>
      <c r="D388" s="70"/>
      <c r="E388" s="883"/>
      <c r="F388" s="70"/>
      <c r="H388" s="1111"/>
    </row>
    <row r="389" spans="2:8" ht="21.75" hidden="1" customHeight="1">
      <c r="B389" s="91"/>
      <c r="C389" s="91"/>
      <c r="D389" s="884"/>
      <c r="E389" s="883"/>
      <c r="F389" s="70"/>
      <c r="H389" s="1111"/>
    </row>
    <row r="390" spans="2:8" ht="15.75" hidden="1" customHeight="1">
      <c r="B390" s="2315"/>
      <c r="C390" s="2315"/>
      <c r="D390" s="884"/>
      <c r="E390" s="883"/>
      <c r="F390" s="70"/>
      <c r="H390" s="1111"/>
    </row>
    <row r="391" spans="2:8" ht="9" hidden="1" customHeight="1">
      <c r="B391" s="91"/>
      <c r="C391" s="91"/>
      <c r="D391" s="884"/>
      <c r="E391" s="883"/>
      <c r="F391" s="70"/>
      <c r="H391" s="1111"/>
    </row>
    <row r="392" spans="2:8" ht="15.75" hidden="1" customHeight="1">
      <c r="B392" s="2315"/>
      <c r="C392" s="2315"/>
      <c r="D392" s="70"/>
      <c r="E392" s="883"/>
      <c r="F392" s="70"/>
      <c r="H392" s="1111"/>
    </row>
    <row r="393" spans="2:8" hidden="1">
      <c r="B393" s="70"/>
      <c r="C393" s="70"/>
      <c r="D393" s="70"/>
      <c r="E393" s="70"/>
      <c r="F393" s="70"/>
      <c r="H393" s="1111"/>
    </row>
    <row r="394" spans="2:8" hidden="1">
      <c r="B394" s="70"/>
      <c r="C394" s="70"/>
      <c r="D394" s="70"/>
      <c r="E394" s="70"/>
      <c r="F394" s="70"/>
      <c r="H394" s="1111"/>
    </row>
    <row r="395" spans="2:8" hidden="1">
      <c r="B395" s="70"/>
      <c r="C395" s="70"/>
      <c r="D395" s="70"/>
      <c r="E395" s="70"/>
      <c r="F395" s="70"/>
      <c r="H395" s="1111"/>
    </row>
    <row r="396" spans="2:8" hidden="1">
      <c r="B396" s="70"/>
      <c r="C396" s="70"/>
      <c r="D396" s="70"/>
      <c r="E396" s="70"/>
      <c r="F396" s="70"/>
      <c r="H396" s="1111"/>
    </row>
    <row r="397" spans="2:8" hidden="1">
      <c r="H397" s="1111"/>
    </row>
    <row r="398" spans="2:8" ht="21.75" hidden="1" customHeight="1">
      <c r="C398" s="2318"/>
      <c r="D398" s="2313"/>
      <c r="E398" s="2313"/>
      <c r="H398" s="1111"/>
    </row>
    <row r="399" spans="2:8" ht="21.75" hidden="1" customHeight="1">
      <c r="C399" s="2327"/>
      <c r="D399" s="2328"/>
      <c r="E399" s="2328"/>
      <c r="H399" s="1115"/>
    </row>
    <row r="400" spans="2:8" ht="21.75" hidden="1" customHeight="1">
      <c r="C400" s="2318" t="s">
        <v>1363</v>
      </c>
      <c r="D400" s="2313"/>
      <c r="E400" s="2313"/>
      <c r="H400" s="1115" t="s">
        <v>532</v>
      </c>
    </row>
  </sheetData>
  <sheetProtection algorithmName="SHA-512" hashValue="wRzV0UV5CGUhMB0oDn6tT+pVY295EMrgA257VIBKEMHFFLYRJSWQ8koCG4jxSaUm/O4Q01lj42ql7X+AYv45qA==" saltValue="2fZjaqfMBnw6HKYiQ2lhmQ==" spinCount="100000" sheet="1" objects="1" scenarios="1"/>
  <mergeCells count="87">
    <mergeCell ref="B384:C384"/>
    <mergeCell ref="B386:C386"/>
    <mergeCell ref="B388:C388"/>
    <mergeCell ref="C400:E400"/>
    <mergeCell ref="B390:C390"/>
    <mergeCell ref="B392:C392"/>
    <mergeCell ref="C398:E398"/>
    <mergeCell ref="C399:E399"/>
    <mergeCell ref="F301:G301"/>
    <mergeCell ref="A305:F305"/>
    <mergeCell ref="A306:F306"/>
    <mergeCell ref="A319:F322"/>
    <mergeCell ref="B382:C382"/>
    <mergeCell ref="A356:F356"/>
    <mergeCell ref="A367:F370"/>
    <mergeCell ref="F351:G351"/>
    <mergeCell ref="A355:F355"/>
    <mergeCell ref="C348:E348"/>
    <mergeCell ref="C350:E350"/>
    <mergeCell ref="F251:G251"/>
    <mergeCell ref="A255:F255"/>
    <mergeCell ref="A256:F256"/>
    <mergeCell ref="A269:F272"/>
    <mergeCell ref="B290:C290"/>
    <mergeCell ref="A258:F258"/>
    <mergeCell ref="B292:C292"/>
    <mergeCell ref="B340:C340"/>
    <mergeCell ref="B342:C342"/>
    <mergeCell ref="C298:E298"/>
    <mergeCell ref="C300:E300"/>
    <mergeCell ref="B42:C42"/>
    <mergeCell ref="C50:E50"/>
    <mergeCell ref="C48:E48"/>
    <mergeCell ref="B40:C40"/>
    <mergeCell ref="F1:G1"/>
    <mergeCell ref="A5:F5"/>
    <mergeCell ref="A6:F6"/>
    <mergeCell ref="A19:F22"/>
    <mergeCell ref="A105:F105"/>
    <mergeCell ref="F51:G51"/>
    <mergeCell ref="A55:F55"/>
    <mergeCell ref="A56:F56"/>
    <mergeCell ref="A67:F70"/>
    <mergeCell ref="B82:C82"/>
    <mergeCell ref="B84:C84"/>
    <mergeCell ref="B86:C86"/>
    <mergeCell ref="B88:C88"/>
    <mergeCell ref="B90:C90"/>
    <mergeCell ref="B92:C92"/>
    <mergeCell ref="C98:E98"/>
    <mergeCell ref="C100:E100"/>
    <mergeCell ref="F101:G101"/>
    <mergeCell ref="F151:G151"/>
    <mergeCell ref="A155:F155"/>
    <mergeCell ref="A156:F156"/>
    <mergeCell ref="A167:F170"/>
    <mergeCell ref="A106:F106"/>
    <mergeCell ref="A119:F122"/>
    <mergeCell ref="C148:E148"/>
    <mergeCell ref="C150:E150"/>
    <mergeCell ref="B132:C132"/>
    <mergeCell ref="B134:C134"/>
    <mergeCell ref="B136:C136"/>
    <mergeCell ref="B138:C138"/>
    <mergeCell ref="B140:C140"/>
    <mergeCell ref="B142:C142"/>
    <mergeCell ref="B190:C190"/>
    <mergeCell ref="B192:C192"/>
    <mergeCell ref="C198:E198"/>
    <mergeCell ref="C199:E199"/>
    <mergeCell ref="B182:C182"/>
    <mergeCell ref="B184:C184"/>
    <mergeCell ref="B186:C186"/>
    <mergeCell ref="B188:C188"/>
    <mergeCell ref="A217:F220"/>
    <mergeCell ref="B232:C232"/>
    <mergeCell ref="B234:C234"/>
    <mergeCell ref="B236:C236"/>
    <mergeCell ref="C200:E200"/>
    <mergeCell ref="F201:G201"/>
    <mergeCell ref="A205:F205"/>
    <mergeCell ref="A206:F206"/>
    <mergeCell ref="C250:E250"/>
    <mergeCell ref="B238:C238"/>
    <mergeCell ref="B240:C240"/>
    <mergeCell ref="B242:C242"/>
    <mergeCell ref="C248:E248"/>
  </mergeCells>
  <phoneticPr fontId="3"/>
  <printOptions horizontalCentered="1"/>
  <pageMargins left="0.78740157480314965" right="0.43307086614173229" top="0.6692913385826772" bottom="1.417322834645669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63"/>
  <sheetViews>
    <sheetView showGridLines="0" zoomScaleNormal="100" zoomScaleSheetLayoutView="100" workbookViewId="0"/>
  </sheetViews>
  <sheetFormatPr defaultRowHeight="13.5"/>
  <cols>
    <col min="1" max="1" width="2.75" style="30" bestFit="1" customWidth="1"/>
    <col min="2" max="2" width="3.625" style="30" customWidth="1"/>
    <col min="3" max="3" width="12.75" style="335" customWidth="1"/>
    <col min="4" max="4" width="9.875" style="335" customWidth="1"/>
    <col min="5" max="5" width="3.375" style="265" customWidth="1"/>
    <col min="6" max="6" width="29.75" style="30" customWidth="1"/>
    <col min="7" max="7" width="12.25" style="335" bestFit="1" customWidth="1"/>
    <col min="8" max="8" width="16.75" style="335" bestFit="1" customWidth="1"/>
    <col min="9" max="9" width="5.5" style="335" bestFit="1" customWidth="1"/>
    <col min="10" max="10" width="6.375" style="335" bestFit="1" customWidth="1"/>
    <col min="11" max="11" width="4.875" style="335" customWidth="1"/>
    <col min="12" max="12" width="8.375" style="334" customWidth="1"/>
    <col min="13" max="13" width="9.625" style="11" hidden="1" customWidth="1"/>
    <col min="14" max="22" width="4.75" style="33" hidden="1" customWidth="1"/>
    <col min="23" max="23" width="4.625" style="33" hidden="1" customWidth="1"/>
    <col min="24" max="16384" width="9" style="33"/>
  </cols>
  <sheetData>
    <row r="1" spans="1:23" ht="17.25">
      <c r="A1" s="200"/>
      <c r="M1" s="1152"/>
      <c r="N1" s="1213"/>
      <c r="O1" s="1213"/>
      <c r="P1" s="1213"/>
      <c r="Q1" s="1213"/>
      <c r="R1" s="1213"/>
      <c r="S1" s="1213"/>
      <c r="T1" s="1213"/>
      <c r="U1" s="1213"/>
      <c r="V1" s="1213"/>
      <c r="W1" s="1213"/>
    </row>
    <row r="2" spans="1:23" ht="7.5" customHeight="1">
      <c r="M2" s="1152"/>
      <c r="N2" s="1213"/>
      <c r="O2" s="1213"/>
      <c r="P2" s="1213"/>
      <c r="Q2" s="1213"/>
      <c r="R2" s="1213"/>
      <c r="S2" s="1213"/>
      <c r="T2" s="1213"/>
      <c r="U2" s="1213"/>
      <c r="V2" s="1213"/>
      <c r="W2" s="1213"/>
    </row>
    <row r="3" spans="1:23" s="35" customFormat="1" ht="14.25" customHeight="1">
      <c r="A3" s="33" t="s">
        <v>1297</v>
      </c>
      <c r="C3" s="33"/>
      <c r="D3" s="50"/>
      <c r="E3" s="408"/>
      <c r="F3" s="95"/>
      <c r="G3" s="1866"/>
      <c r="H3" s="339"/>
      <c r="I3" s="339"/>
      <c r="J3" s="339"/>
      <c r="K3" s="339"/>
      <c r="L3" s="336"/>
      <c r="M3" s="1153"/>
      <c r="N3" s="1214"/>
      <c r="O3" s="1214"/>
      <c r="P3" s="1214"/>
      <c r="Q3" s="1214"/>
      <c r="R3" s="1214"/>
      <c r="S3" s="1214"/>
      <c r="T3" s="1214"/>
      <c r="U3" s="1214"/>
      <c r="V3" s="1214"/>
      <c r="W3" s="1214"/>
    </row>
    <row r="4" spans="1:23" ht="6.75" customHeight="1">
      <c r="A4" s="11"/>
      <c r="B4" s="336"/>
      <c r="C4" s="11"/>
      <c r="D4" s="334"/>
      <c r="M4" s="1152"/>
      <c r="N4" s="1213"/>
      <c r="O4" s="1213"/>
      <c r="P4" s="1213"/>
      <c r="Q4" s="1213"/>
      <c r="R4" s="1213"/>
      <c r="S4" s="1213"/>
      <c r="T4" s="1213"/>
      <c r="U4" s="1213"/>
      <c r="V4" s="1213"/>
      <c r="W4" s="1213"/>
    </row>
    <row r="5" spans="1:23" ht="14.25" customHeight="1">
      <c r="A5" s="11"/>
      <c r="B5" s="2544" t="s">
        <v>1582</v>
      </c>
      <c r="C5" s="2545"/>
      <c r="D5" s="2546"/>
      <c r="E5" s="1947" t="s">
        <v>432</v>
      </c>
      <c r="F5" s="1948">
        <v>12345</v>
      </c>
      <c r="M5" s="1152"/>
      <c r="N5" s="1213"/>
      <c r="O5" s="1213"/>
      <c r="P5" s="1213"/>
      <c r="Q5" s="1213"/>
      <c r="R5" s="1213"/>
      <c r="S5" s="1213"/>
      <c r="T5" s="1213"/>
      <c r="U5" s="1213"/>
      <c r="V5" s="1213"/>
      <c r="W5" s="1213"/>
    </row>
    <row r="6" spans="1:23" ht="6.75" customHeight="1">
      <c r="A6" s="11"/>
      <c r="B6" s="336"/>
      <c r="C6" s="11"/>
      <c r="D6" s="334"/>
      <c r="M6" s="1152"/>
      <c r="N6" s="1213"/>
      <c r="O6" s="1213"/>
      <c r="P6" s="1213"/>
      <c r="Q6" s="1213"/>
      <c r="R6" s="1213"/>
      <c r="S6" s="1213"/>
      <c r="T6" s="1213"/>
      <c r="U6" s="1213"/>
      <c r="V6" s="1213"/>
      <c r="W6" s="1213"/>
    </row>
    <row r="7" spans="1:23" s="336" customFormat="1" ht="15" customHeight="1">
      <c r="A7" s="96" t="s">
        <v>1275</v>
      </c>
      <c r="B7" s="44" t="s">
        <v>868</v>
      </c>
      <c r="C7" s="374"/>
      <c r="D7" s="409"/>
      <c r="E7" s="265"/>
      <c r="F7" s="30"/>
      <c r="G7" s="335"/>
      <c r="L7" s="11"/>
      <c r="M7" s="1153"/>
      <c r="N7" s="1211"/>
      <c r="O7" s="1211"/>
      <c r="P7" s="1211"/>
      <c r="Q7" s="1211"/>
      <c r="R7" s="1211"/>
      <c r="S7" s="1211"/>
      <c r="T7" s="1215"/>
      <c r="U7" s="1215"/>
      <c r="V7" s="1215"/>
      <c r="W7" s="1215"/>
    </row>
    <row r="8" spans="1:23" s="334" customFormat="1" ht="15" customHeight="1">
      <c r="A8" s="30"/>
      <c r="B8" s="55"/>
      <c r="C8" s="43" t="s">
        <v>1276</v>
      </c>
      <c r="D8" s="99"/>
      <c r="E8" s="252" t="str">
        <f t="shared" ref="E8:E13" si="0">IF(F8="","※","")</f>
        <v/>
      </c>
      <c r="F8" s="410" t="s">
        <v>1278</v>
      </c>
      <c r="K8" s="335"/>
      <c r="L8" s="411"/>
      <c r="M8" s="1152"/>
      <c r="N8" s="1211"/>
      <c r="O8" s="1211"/>
      <c r="P8" s="1211"/>
      <c r="Q8" s="1211"/>
      <c r="R8" s="1211"/>
      <c r="S8" s="1211"/>
      <c r="T8" s="1211"/>
      <c r="U8" s="1211"/>
      <c r="V8" s="1211"/>
      <c r="W8" s="1211"/>
    </row>
    <row r="9" spans="1:23" s="334" customFormat="1" ht="13.5" customHeight="1">
      <c r="A9" s="16"/>
      <c r="B9" s="55"/>
      <c r="C9" s="43" t="s">
        <v>1049</v>
      </c>
      <c r="D9" s="99"/>
      <c r="E9" s="252" t="str">
        <f t="shared" si="0"/>
        <v/>
      </c>
      <c r="F9" s="410" t="s">
        <v>1279</v>
      </c>
      <c r="L9" s="338"/>
      <c r="M9" s="1152"/>
      <c r="N9" s="1211"/>
      <c r="O9" s="1211"/>
      <c r="P9" s="1211"/>
      <c r="Q9" s="1211"/>
      <c r="R9" s="1211"/>
      <c r="S9" s="1211"/>
      <c r="T9" s="1211"/>
      <c r="U9" s="1211"/>
      <c r="V9" s="1211"/>
      <c r="W9" s="1211"/>
    </row>
    <row r="10" spans="1:23" s="334" customFormat="1" ht="13.5" customHeight="1">
      <c r="A10" s="16"/>
      <c r="B10" s="55"/>
      <c r="C10" s="43" t="s">
        <v>1050</v>
      </c>
      <c r="D10" s="99"/>
      <c r="E10" s="252" t="str">
        <f t="shared" si="0"/>
        <v/>
      </c>
      <c r="F10" s="410" t="s">
        <v>1374</v>
      </c>
      <c r="M10" s="1152"/>
      <c r="N10" s="1211"/>
      <c r="O10" s="1211"/>
      <c r="P10" s="1211"/>
      <c r="Q10" s="1211"/>
      <c r="R10" s="1211"/>
      <c r="S10" s="1211"/>
      <c r="T10" s="1211"/>
      <c r="U10" s="1211"/>
      <c r="V10" s="1211"/>
      <c r="W10" s="1211"/>
    </row>
    <row r="11" spans="1:23" s="334" customFormat="1" ht="13.5" customHeight="1">
      <c r="A11" s="16"/>
      <c r="B11" s="55"/>
      <c r="C11" s="43" t="s">
        <v>696</v>
      </c>
      <c r="D11" s="99"/>
      <c r="E11" s="252" t="str">
        <f t="shared" si="0"/>
        <v/>
      </c>
      <c r="F11" s="410" t="s">
        <v>74</v>
      </c>
      <c r="M11" s="1152"/>
      <c r="N11" s="1211"/>
      <c r="O11" s="1211"/>
      <c r="P11" s="1211"/>
      <c r="Q11" s="1211"/>
      <c r="R11" s="1211"/>
      <c r="S11" s="1211"/>
      <c r="T11" s="1211"/>
      <c r="U11" s="1211"/>
      <c r="V11" s="1211"/>
      <c r="W11" s="1211"/>
    </row>
    <row r="12" spans="1:23" s="334" customFormat="1" ht="13.5" customHeight="1">
      <c r="A12" s="16"/>
      <c r="B12" s="55"/>
      <c r="C12" s="43" t="s">
        <v>75</v>
      </c>
      <c r="D12" s="99"/>
      <c r="E12" s="252" t="str">
        <f t="shared" si="0"/>
        <v/>
      </c>
      <c r="F12" s="410" t="s">
        <v>76</v>
      </c>
      <c r="G12" s="11" t="s">
        <v>112</v>
      </c>
      <c r="H12" s="335"/>
      <c r="M12" s="1152"/>
      <c r="N12" s="1211"/>
      <c r="O12" s="1211"/>
      <c r="P12" s="1211"/>
      <c r="Q12" s="1211"/>
      <c r="R12" s="1211"/>
      <c r="S12" s="1211"/>
      <c r="T12" s="1211"/>
      <c r="U12" s="1211"/>
      <c r="V12" s="1211"/>
      <c r="W12" s="1211"/>
    </row>
    <row r="13" spans="1:23" s="334" customFormat="1" ht="13.5" customHeight="1">
      <c r="A13" s="16"/>
      <c r="B13" s="100"/>
      <c r="C13" s="59" t="s">
        <v>77</v>
      </c>
      <c r="D13" s="101"/>
      <c r="E13" s="252" t="str">
        <f t="shared" si="0"/>
        <v/>
      </c>
      <c r="F13" s="412" t="s">
        <v>78</v>
      </c>
      <c r="G13" s="11" t="s">
        <v>1371</v>
      </c>
      <c r="H13" s="335"/>
      <c r="K13" s="335"/>
      <c r="M13" s="1152"/>
      <c r="N13" s="1211"/>
      <c r="O13" s="1211"/>
      <c r="P13" s="1211"/>
      <c r="Q13" s="1211"/>
      <c r="R13" s="1211"/>
      <c r="S13" s="1211"/>
      <c r="T13" s="1211"/>
      <c r="U13" s="1211"/>
      <c r="V13" s="1211"/>
      <c r="W13" s="1211"/>
    </row>
    <row r="14" spans="1:23" s="334" customFormat="1" ht="13.5" customHeight="1">
      <c r="A14" s="16"/>
      <c r="B14" s="16"/>
      <c r="C14" s="335"/>
      <c r="D14" s="335"/>
      <c r="E14" s="265"/>
      <c r="F14" s="30"/>
      <c r="G14" s="335"/>
      <c r="H14" s="335"/>
      <c r="I14" s="335"/>
      <c r="J14" s="335"/>
      <c r="K14" s="335"/>
      <c r="M14" s="1152"/>
      <c r="N14" s="1211"/>
      <c r="O14" s="1211"/>
      <c r="P14" s="1211"/>
      <c r="Q14" s="1211"/>
      <c r="R14" s="1211"/>
      <c r="S14" s="1211"/>
      <c r="T14" s="1211"/>
      <c r="U14" s="1211"/>
      <c r="V14" s="1211"/>
      <c r="W14" s="1211"/>
    </row>
    <row r="15" spans="1:23" s="334" customFormat="1" ht="13.5" customHeight="1">
      <c r="A15" s="413" t="s">
        <v>79</v>
      </c>
      <c r="B15" s="55" t="s">
        <v>1042</v>
      </c>
      <c r="C15" s="102"/>
      <c r="D15" s="103"/>
      <c r="E15" s="392"/>
      <c r="F15" s="59"/>
      <c r="G15" s="395"/>
      <c r="H15" s="395"/>
      <c r="I15" s="395"/>
      <c r="J15" s="104"/>
      <c r="K15" s="29"/>
      <c r="L15" s="33"/>
      <c r="M15" s="1152"/>
      <c r="N15" s="1211"/>
      <c r="O15" s="1211"/>
      <c r="P15" s="1211"/>
      <c r="Q15" s="1211"/>
      <c r="R15" s="1211"/>
      <c r="S15" s="1211"/>
      <c r="T15" s="1211"/>
      <c r="U15" s="1211"/>
      <c r="V15" s="1211"/>
      <c r="W15" s="1211"/>
    </row>
    <row r="16" spans="1:23" ht="13.5" customHeight="1">
      <c r="A16" s="14"/>
      <c r="B16" s="105" t="s">
        <v>80</v>
      </c>
      <c r="C16" s="43" t="s">
        <v>601</v>
      </c>
      <c r="D16" s="99"/>
      <c r="E16" s="274" t="str">
        <f t="shared" ref="E16:E56" si="1">IF(F16="","※","")</f>
        <v/>
      </c>
      <c r="F16" s="414" t="s">
        <v>73</v>
      </c>
      <c r="G16" s="106"/>
      <c r="H16" s="106"/>
      <c r="I16" s="106"/>
      <c r="J16" s="107"/>
      <c r="K16" s="29"/>
      <c r="L16" s="33"/>
      <c r="M16" s="1152"/>
      <c r="N16" s="1194" t="s">
        <v>1309</v>
      </c>
      <c r="O16" s="1194" t="s">
        <v>892</v>
      </c>
      <c r="P16" s="1194" t="s">
        <v>893</v>
      </c>
      <c r="Q16" s="1194" t="s">
        <v>1295</v>
      </c>
      <c r="R16" s="1194" t="s">
        <v>894</v>
      </c>
      <c r="S16" s="1194" t="s">
        <v>13</v>
      </c>
      <c r="T16" s="1194" t="s">
        <v>101</v>
      </c>
      <c r="U16" s="1194" t="s">
        <v>265</v>
      </c>
      <c r="V16" s="1369" t="s">
        <v>1254</v>
      </c>
      <c r="W16" s="1194" t="s">
        <v>110</v>
      </c>
    </row>
    <row r="17" spans="1:23" ht="13.5" hidden="1" customHeight="1">
      <c r="A17" s="14"/>
      <c r="B17" s="108" t="s">
        <v>81</v>
      </c>
      <c r="C17" s="55" t="s">
        <v>437</v>
      </c>
      <c r="D17" s="99"/>
      <c r="E17" s="252" t="str">
        <f t="shared" si="1"/>
        <v/>
      </c>
      <c r="F17" s="315" t="s">
        <v>433</v>
      </c>
      <c r="G17" s="109"/>
      <c r="H17" s="58" t="s">
        <v>602</v>
      </c>
      <c r="I17" s="415">
        <v>1</v>
      </c>
      <c r="J17" s="416">
        <v>102</v>
      </c>
      <c r="M17" s="1155" t="s">
        <v>1309</v>
      </c>
      <c r="N17" s="1195" t="s">
        <v>108</v>
      </c>
      <c r="O17" s="1203" t="s">
        <v>109</v>
      </c>
      <c r="P17" s="1203" t="s">
        <v>109</v>
      </c>
      <c r="Q17" s="1203" t="s">
        <v>109</v>
      </c>
      <c r="R17" s="1203" t="s">
        <v>109</v>
      </c>
      <c r="S17" s="1203" t="s">
        <v>109</v>
      </c>
      <c r="T17" s="1203" t="s">
        <v>109</v>
      </c>
      <c r="U17" s="1203" t="s">
        <v>109</v>
      </c>
      <c r="V17" s="1203" t="s">
        <v>109</v>
      </c>
      <c r="W17" s="1195" t="s">
        <v>108</v>
      </c>
    </row>
    <row r="18" spans="1:23" ht="13.5" hidden="1" customHeight="1">
      <c r="B18" s="89"/>
      <c r="C18" s="55" t="s">
        <v>438</v>
      </c>
      <c r="D18" s="99"/>
      <c r="E18" s="252" t="str">
        <f t="shared" si="1"/>
        <v/>
      </c>
      <c r="F18" s="316" t="s">
        <v>782</v>
      </c>
      <c r="G18" s="108"/>
      <c r="H18" s="417"/>
      <c r="J18" s="381"/>
      <c r="M18" s="1155" t="s">
        <v>1309</v>
      </c>
      <c r="N18" s="1195" t="s">
        <v>108</v>
      </c>
      <c r="O18" s="1203" t="s">
        <v>109</v>
      </c>
      <c r="P18" s="1203" t="s">
        <v>109</v>
      </c>
      <c r="Q18" s="1203" t="s">
        <v>109</v>
      </c>
      <c r="R18" s="1203" t="s">
        <v>109</v>
      </c>
      <c r="S18" s="1203" t="s">
        <v>109</v>
      </c>
      <c r="T18" s="1203" t="s">
        <v>109</v>
      </c>
      <c r="U18" s="1203" t="s">
        <v>109</v>
      </c>
      <c r="V18" s="1203" t="s">
        <v>109</v>
      </c>
      <c r="W18" s="1195" t="s">
        <v>108</v>
      </c>
    </row>
    <row r="19" spans="1:23" ht="13.5" hidden="1" customHeight="1">
      <c r="A19" s="14"/>
      <c r="B19" s="108" t="s">
        <v>81</v>
      </c>
      <c r="C19" s="55" t="s">
        <v>437</v>
      </c>
      <c r="D19" s="99"/>
      <c r="E19" s="252" t="str">
        <f>IF(F19="","※","")</f>
        <v/>
      </c>
      <c r="F19" s="315" t="s">
        <v>433</v>
      </c>
      <c r="G19" s="109"/>
      <c r="H19" s="58" t="s">
        <v>602</v>
      </c>
      <c r="I19" s="415">
        <v>1</v>
      </c>
      <c r="J19" s="416">
        <v>4</v>
      </c>
      <c r="M19" s="1293" t="s">
        <v>265</v>
      </c>
      <c r="N19" s="1203" t="s">
        <v>109</v>
      </c>
      <c r="O19" s="1203" t="s">
        <v>109</v>
      </c>
      <c r="P19" s="1203" t="s">
        <v>109</v>
      </c>
      <c r="Q19" s="1203" t="s">
        <v>109</v>
      </c>
      <c r="R19" s="1203" t="s">
        <v>109</v>
      </c>
      <c r="S19" s="1203" t="s">
        <v>109</v>
      </c>
      <c r="T19" s="1203" t="s">
        <v>109</v>
      </c>
      <c r="U19" s="1195" t="s">
        <v>108</v>
      </c>
      <c r="V19" s="1203" t="s">
        <v>109</v>
      </c>
      <c r="W19" s="1195" t="s">
        <v>108</v>
      </c>
    </row>
    <row r="20" spans="1:23" ht="13.5" hidden="1" customHeight="1">
      <c r="B20" s="89"/>
      <c r="C20" s="55" t="s">
        <v>438</v>
      </c>
      <c r="D20" s="99"/>
      <c r="E20" s="252" t="str">
        <f>IF(F20="","※","")</f>
        <v/>
      </c>
      <c r="F20" s="316" t="s">
        <v>452</v>
      </c>
      <c r="G20" s="108"/>
      <c r="H20" s="417"/>
      <c r="J20" s="381"/>
      <c r="M20" s="1293" t="s">
        <v>265</v>
      </c>
      <c r="N20" s="1203" t="s">
        <v>109</v>
      </c>
      <c r="O20" s="1203" t="s">
        <v>109</v>
      </c>
      <c r="P20" s="1203" t="s">
        <v>109</v>
      </c>
      <c r="Q20" s="1203" t="s">
        <v>109</v>
      </c>
      <c r="R20" s="1203" t="s">
        <v>109</v>
      </c>
      <c r="S20" s="1203" t="s">
        <v>109</v>
      </c>
      <c r="T20" s="1203" t="s">
        <v>109</v>
      </c>
      <c r="U20" s="1195" t="s">
        <v>108</v>
      </c>
      <c r="V20" s="1203" t="s">
        <v>109</v>
      </c>
      <c r="W20" s="1195" t="s">
        <v>108</v>
      </c>
    </row>
    <row r="21" spans="1:23" ht="13.5" hidden="1" customHeight="1">
      <c r="A21" s="14"/>
      <c r="B21" s="108" t="s">
        <v>81</v>
      </c>
      <c r="C21" s="55" t="s">
        <v>437</v>
      </c>
      <c r="D21" s="99"/>
      <c r="E21" s="252" t="str">
        <f t="shared" si="1"/>
        <v/>
      </c>
      <c r="F21" s="315" t="s">
        <v>715</v>
      </c>
      <c r="G21" s="109"/>
      <c r="H21" s="58" t="s">
        <v>602</v>
      </c>
      <c r="I21" s="415">
        <v>2</v>
      </c>
      <c r="J21" s="416">
        <v>102</v>
      </c>
      <c r="M21" s="1156" t="s">
        <v>892</v>
      </c>
      <c r="N21" s="1203" t="s">
        <v>109</v>
      </c>
      <c r="O21" s="1195" t="s">
        <v>108</v>
      </c>
      <c r="P21" s="1203" t="s">
        <v>109</v>
      </c>
      <c r="Q21" s="1203" t="s">
        <v>109</v>
      </c>
      <c r="R21" s="1203" t="s">
        <v>109</v>
      </c>
      <c r="S21" s="1203" t="s">
        <v>109</v>
      </c>
      <c r="T21" s="1203" t="s">
        <v>109</v>
      </c>
      <c r="U21" s="1203" t="s">
        <v>109</v>
      </c>
      <c r="V21" s="1203" t="s">
        <v>109</v>
      </c>
      <c r="W21" s="1195" t="s">
        <v>108</v>
      </c>
    </row>
    <row r="22" spans="1:23" ht="13.5" hidden="1" customHeight="1">
      <c r="B22" s="89"/>
      <c r="C22" s="55" t="s">
        <v>438</v>
      </c>
      <c r="D22" s="99"/>
      <c r="E22" s="252" t="str">
        <f t="shared" si="1"/>
        <v/>
      </c>
      <c r="F22" s="316" t="s">
        <v>782</v>
      </c>
      <c r="G22" s="108"/>
      <c r="H22" s="417"/>
      <c r="J22" s="381"/>
      <c r="M22" s="1156" t="s">
        <v>892</v>
      </c>
      <c r="N22" s="1203" t="s">
        <v>109</v>
      </c>
      <c r="O22" s="1195" t="s">
        <v>108</v>
      </c>
      <c r="P22" s="1203" t="s">
        <v>109</v>
      </c>
      <c r="Q22" s="1203" t="s">
        <v>109</v>
      </c>
      <c r="R22" s="1203" t="s">
        <v>109</v>
      </c>
      <c r="S22" s="1203" t="s">
        <v>109</v>
      </c>
      <c r="T22" s="1203" t="s">
        <v>109</v>
      </c>
      <c r="U22" s="1203" t="s">
        <v>109</v>
      </c>
      <c r="V22" s="1203" t="s">
        <v>109</v>
      </c>
      <c r="W22" s="1195" t="s">
        <v>108</v>
      </c>
    </row>
    <row r="23" spans="1:23" ht="13.5" customHeight="1">
      <c r="A23" s="14"/>
      <c r="B23" s="108" t="s">
        <v>81</v>
      </c>
      <c r="C23" s="55" t="s">
        <v>437</v>
      </c>
      <c r="D23" s="99"/>
      <c r="E23" s="252" t="str">
        <f t="shared" si="1"/>
        <v/>
      </c>
      <c r="F23" s="315" t="s">
        <v>434</v>
      </c>
      <c r="G23" s="123"/>
      <c r="H23" s="1916"/>
      <c r="I23" s="1917"/>
      <c r="J23" s="1918"/>
      <c r="M23" s="1157" t="s">
        <v>893</v>
      </c>
      <c r="N23" s="1203" t="s">
        <v>109</v>
      </c>
      <c r="O23" s="1203" t="s">
        <v>109</v>
      </c>
      <c r="P23" s="1195" t="s">
        <v>108</v>
      </c>
      <c r="Q23" s="1203" t="s">
        <v>109</v>
      </c>
      <c r="R23" s="1203" t="s">
        <v>109</v>
      </c>
      <c r="S23" s="1203" t="s">
        <v>109</v>
      </c>
      <c r="T23" s="1203" t="s">
        <v>109</v>
      </c>
      <c r="U23" s="1203" t="s">
        <v>109</v>
      </c>
      <c r="V23" s="1203" t="s">
        <v>109</v>
      </c>
      <c r="W23" s="1195" t="s">
        <v>108</v>
      </c>
    </row>
    <row r="24" spans="1:23" ht="13.5" customHeight="1">
      <c r="B24" s="89"/>
      <c r="C24" s="55" t="s">
        <v>438</v>
      </c>
      <c r="D24" s="99"/>
      <c r="E24" s="252" t="str">
        <f t="shared" si="1"/>
        <v/>
      </c>
      <c r="F24" s="316" t="s">
        <v>718</v>
      </c>
      <c r="G24" s="108"/>
      <c r="H24" s="1844"/>
      <c r="J24" s="381"/>
      <c r="M24" s="1157" t="s">
        <v>893</v>
      </c>
      <c r="N24" s="1203" t="s">
        <v>109</v>
      </c>
      <c r="O24" s="1203" t="s">
        <v>109</v>
      </c>
      <c r="P24" s="1195" t="s">
        <v>108</v>
      </c>
      <c r="Q24" s="1203" t="s">
        <v>109</v>
      </c>
      <c r="R24" s="1203" t="s">
        <v>109</v>
      </c>
      <c r="S24" s="1203" t="s">
        <v>109</v>
      </c>
      <c r="T24" s="1203" t="s">
        <v>109</v>
      </c>
      <c r="U24" s="1203" t="s">
        <v>109</v>
      </c>
      <c r="V24" s="1203" t="s">
        <v>109</v>
      </c>
      <c r="W24" s="1195" t="s">
        <v>108</v>
      </c>
    </row>
    <row r="25" spans="1:23" ht="13.5" hidden="1" customHeight="1">
      <c r="A25" s="14"/>
      <c r="B25" s="108" t="s">
        <v>81</v>
      </c>
      <c r="C25" s="55" t="s">
        <v>437</v>
      </c>
      <c r="D25" s="99"/>
      <c r="E25" s="252" t="str">
        <f t="shared" si="1"/>
        <v/>
      </c>
      <c r="F25" s="315" t="s">
        <v>435</v>
      </c>
      <c r="G25" s="109"/>
      <c r="H25" s="58"/>
      <c r="I25" s="415"/>
      <c r="J25" s="416"/>
      <c r="M25" s="1158" t="s">
        <v>1295</v>
      </c>
      <c r="N25" s="1203" t="s">
        <v>109</v>
      </c>
      <c r="O25" s="1203" t="s">
        <v>109</v>
      </c>
      <c r="P25" s="1203" t="s">
        <v>109</v>
      </c>
      <c r="Q25" s="1195" t="s">
        <v>108</v>
      </c>
      <c r="R25" s="1203" t="s">
        <v>109</v>
      </c>
      <c r="S25" s="1203" t="s">
        <v>109</v>
      </c>
      <c r="T25" s="1203" t="s">
        <v>109</v>
      </c>
      <c r="U25" s="1203" t="s">
        <v>109</v>
      </c>
      <c r="V25" s="1203" t="s">
        <v>109</v>
      </c>
      <c r="W25" s="1195" t="s">
        <v>108</v>
      </c>
    </row>
    <row r="26" spans="1:23" ht="13.5" hidden="1" customHeight="1">
      <c r="B26" s="89"/>
      <c r="C26" s="55" t="s">
        <v>438</v>
      </c>
      <c r="D26" s="99"/>
      <c r="E26" s="252" t="str">
        <f t="shared" si="1"/>
        <v/>
      </c>
      <c r="F26" s="316" t="s">
        <v>719</v>
      </c>
      <c r="G26" s="108"/>
      <c r="H26" s="417"/>
      <c r="J26" s="381"/>
      <c r="M26" s="1158" t="s">
        <v>1295</v>
      </c>
      <c r="N26" s="1203" t="s">
        <v>109</v>
      </c>
      <c r="O26" s="1203" t="s">
        <v>109</v>
      </c>
      <c r="P26" s="1203" t="s">
        <v>109</v>
      </c>
      <c r="Q26" s="1195" t="s">
        <v>108</v>
      </c>
      <c r="R26" s="1203" t="s">
        <v>109</v>
      </c>
      <c r="S26" s="1203" t="s">
        <v>109</v>
      </c>
      <c r="T26" s="1203" t="s">
        <v>109</v>
      </c>
      <c r="U26" s="1203" t="s">
        <v>109</v>
      </c>
      <c r="V26" s="1203" t="s">
        <v>109</v>
      </c>
      <c r="W26" s="1195" t="s">
        <v>108</v>
      </c>
    </row>
    <row r="27" spans="1:23" ht="13.5" hidden="1" customHeight="1">
      <c r="A27" s="14"/>
      <c r="B27" s="108" t="s">
        <v>81</v>
      </c>
      <c r="C27" s="55" t="s">
        <v>437</v>
      </c>
      <c r="D27" s="99"/>
      <c r="E27" s="252" t="str">
        <f t="shared" si="1"/>
        <v/>
      </c>
      <c r="F27" s="251" t="s">
        <v>296</v>
      </c>
      <c r="G27" s="109"/>
      <c r="H27" s="58"/>
      <c r="I27" s="415"/>
      <c r="J27" s="416"/>
      <c r="M27" s="1159" t="s">
        <v>894</v>
      </c>
      <c r="N27" s="1203" t="s">
        <v>109</v>
      </c>
      <c r="O27" s="1203" t="s">
        <v>109</v>
      </c>
      <c r="P27" s="1203" t="s">
        <v>109</v>
      </c>
      <c r="Q27" s="1203" t="s">
        <v>109</v>
      </c>
      <c r="R27" s="1195" t="s">
        <v>108</v>
      </c>
      <c r="S27" s="1203" t="s">
        <v>109</v>
      </c>
      <c r="T27" s="1203" t="s">
        <v>109</v>
      </c>
      <c r="U27" s="1203" t="s">
        <v>109</v>
      </c>
      <c r="V27" s="1203" t="s">
        <v>109</v>
      </c>
      <c r="W27" s="1195" t="s">
        <v>108</v>
      </c>
    </row>
    <row r="28" spans="1:23" ht="13.5" hidden="1" customHeight="1">
      <c r="B28" s="89"/>
      <c r="C28" s="55" t="s">
        <v>438</v>
      </c>
      <c r="D28" s="99"/>
      <c r="E28" s="252" t="str">
        <f t="shared" si="1"/>
        <v/>
      </c>
      <c r="F28" s="316" t="s">
        <v>720</v>
      </c>
      <c r="G28" s="108"/>
      <c r="H28" s="417"/>
      <c r="J28" s="381"/>
      <c r="M28" s="1159" t="s">
        <v>894</v>
      </c>
      <c r="N28" s="1203" t="s">
        <v>109</v>
      </c>
      <c r="O28" s="1203" t="s">
        <v>109</v>
      </c>
      <c r="P28" s="1203" t="s">
        <v>109</v>
      </c>
      <c r="Q28" s="1203" t="s">
        <v>109</v>
      </c>
      <c r="R28" s="1195" t="s">
        <v>108</v>
      </c>
      <c r="S28" s="1203" t="s">
        <v>109</v>
      </c>
      <c r="T28" s="1203" t="s">
        <v>109</v>
      </c>
      <c r="U28" s="1203" t="s">
        <v>109</v>
      </c>
      <c r="V28" s="1203" t="s">
        <v>109</v>
      </c>
      <c r="W28" s="1195" t="s">
        <v>108</v>
      </c>
    </row>
    <row r="29" spans="1:23" ht="38.25" hidden="1" customHeight="1">
      <c r="A29" s="14"/>
      <c r="B29" s="108" t="s">
        <v>81</v>
      </c>
      <c r="C29" s="55" t="s">
        <v>437</v>
      </c>
      <c r="D29" s="99"/>
      <c r="E29" s="252" t="str">
        <f t="shared" si="1"/>
        <v/>
      </c>
      <c r="F29" s="1151" t="s">
        <v>783</v>
      </c>
      <c r="G29" s="109"/>
      <c r="H29" s="58"/>
      <c r="I29" s="415"/>
      <c r="J29" s="416"/>
      <c r="M29" s="1160" t="s">
        <v>13</v>
      </c>
      <c r="N29" s="1203" t="s">
        <v>109</v>
      </c>
      <c r="O29" s="1203" t="s">
        <v>109</v>
      </c>
      <c r="P29" s="1203" t="s">
        <v>109</v>
      </c>
      <c r="Q29" s="1203" t="s">
        <v>109</v>
      </c>
      <c r="R29" s="1203" t="s">
        <v>109</v>
      </c>
      <c r="S29" s="1195" t="s">
        <v>108</v>
      </c>
      <c r="T29" s="1203" t="s">
        <v>109</v>
      </c>
      <c r="U29" s="1203" t="s">
        <v>109</v>
      </c>
      <c r="V29" s="1203" t="s">
        <v>109</v>
      </c>
      <c r="W29" s="1195" t="s">
        <v>108</v>
      </c>
    </row>
    <row r="30" spans="1:23" ht="13.5" hidden="1" customHeight="1">
      <c r="B30" s="89"/>
      <c r="C30" s="55" t="s">
        <v>438</v>
      </c>
      <c r="D30" s="99"/>
      <c r="E30" s="252" t="str">
        <f t="shared" si="1"/>
        <v/>
      </c>
      <c r="F30" s="316" t="s">
        <v>398</v>
      </c>
      <c r="G30" s="108"/>
      <c r="H30" s="417"/>
      <c r="J30" s="381"/>
      <c r="M30" s="1160" t="s">
        <v>13</v>
      </c>
      <c r="N30" s="1203" t="s">
        <v>109</v>
      </c>
      <c r="O30" s="1203" t="s">
        <v>109</v>
      </c>
      <c r="P30" s="1203" t="s">
        <v>109</v>
      </c>
      <c r="Q30" s="1203" t="s">
        <v>109</v>
      </c>
      <c r="R30" s="1203" t="s">
        <v>109</v>
      </c>
      <c r="S30" s="1195" t="s">
        <v>108</v>
      </c>
      <c r="T30" s="1203" t="s">
        <v>109</v>
      </c>
      <c r="U30" s="1203" t="s">
        <v>109</v>
      </c>
      <c r="V30" s="1203" t="s">
        <v>109</v>
      </c>
      <c r="W30" s="1195" t="s">
        <v>108</v>
      </c>
    </row>
    <row r="31" spans="1:23" ht="13.5" hidden="1" customHeight="1">
      <c r="A31" s="14"/>
      <c r="B31" s="108" t="s">
        <v>81</v>
      </c>
      <c r="C31" s="55" t="s">
        <v>437</v>
      </c>
      <c r="D31" s="99"/>
      <c r="E31" s="252" t="str">
        <f t="shared" si="1"/>
        <v/>
      </c>
      <c r="F31" s="315" t="s">
        <v>784</v>
      </c>
      <c r="G31" s="109"/>
      <c r="H31" s="58"/>
      <c r="I31" s="415"/>
      <c r="J31" s="416"/>
      <c r="M31" s="1161" t="s">
        <v>101</v>
      </c>
      <c r="N31" s="1203" t="s">
        <v>109</v>
      </c>
      <c r="O31" s="1203" t="s">
        <v>109</v>
      </c>
      <c r="P31" s="1203" t="s">
        <v>109</v>
      </c>
      <c r="Q31" s="1203" t="s">
        <v>109</v>
      </c>
      <c r="R31" s="1203" t="s">
        <v>109</v>
      </c>
      <c r="S31" s="1203" t="s">
        <v>109</v>
      </c>
      <c r="T31" s="1195" t="s">
        <v>108</v>
      </c>
      <c r="U31" s="1203" t="s">
        <v>109</v>
      </c>
      <c r="V31" s="1203" t="s">
        <v>109</v>
      </c>
      <c r="W31" s="1195" t="s">
        <v>108</v>
      </c>
    </row>
    <row r="32" spans="1:23" ht="13.5" hidden="1" customHeight="1">
      <c r="B32" s="89"/>
      <c r="C32" s="55" t="s">
        <v>438</v>
      </c>
      <c r="D32" s="99"/>
      <c r="E32" s="252" t="str">
        <f t="shared" si="1"/>
        <v/>
      </c>
      <c r="F32" s="316" t="s">
        <v>721</v>
      </c>
      <c r="G32" s="108"/>
      <c r="H32" s="417"/>
      <c r="J32" s="381"/>
      <c r="M32" s="1161" t="s">
        <v>101</v>
      </c>
      <c r="N32" s="1203" t="s">
        <v>109</v>
      </c>
      <c r="O32" s="1203" t="s">
        <v>109</v>
      </c>
      <c r="P32" s="1203" t="s">
        <v>109</v>
      </c>
      <c r="Q32" s="1203" t="s">
        <v>109</v>
      </c>
      <c r="R32" s="1203" t="s">
        <v>109</v>
      </c>
      <c r="S32" s="1203" t="s">
        <v>109</v>
      </c>
      <c r="T32" s="1195" t="s">
        <v>108</v>
      </c>
      <c r="U32" s="1203" t="s">
        <v>109</v>
      </c>
      <c r="V32" s="1203" t="s">
        <v>109</v>
      </c>
      <c r="W32" s="1195" t="s">
        <v>108</v>
      </c>
    </row>
    <row r="33" spans="1:23" ht="13.5" hidden="1" customHeight="1">
      <c r="A33" s="14"/>
      <c r="B33" s="108" t="s">
        <v>81</v>
      </c>
      <c r="C33" s="55" t="s">
        <v>437</v>
      </c>
      <c r="D33" s="99"/>
      <c r="E33" s="252" t="str">
        <f>IF(F33="","※","")</f>
        <v/>
      </c>
      <c r="F33" s="1376" t="s">
        <v>941</v>
      </c>
      <c r="G33" s="109"/>
      <c r="H33" s="58"/>
      <c r="I33" s="1377"/>
      <c r="J33" s="1378"/>
      <c r="M33" s="1160" t="s">
        <v>1254</v>
      </c>
      <c r="N33" s="1203" t="s">
        <v>109</v>
      </c>
      <c r="O33" s="1203" t="s">
        <v>109</v>
      </c>
      <c r="P33" s="1203" t="s">
        <v>109</v>
      </c>
      <c r="Q33" s="1203" t="s">
        <v>109</v>
      </c>
      <c r="R33" s="1203" t="s">
        <v>109</v>
      </c>
      <c r="S33" s="1203" t="s">
        <v>109</v>
      </c>
      <c r="T33" s="1203" t="s">
        <v>109</v>
      </c>
      <c r="U33" s="1203" t="s">
        <v>109</v>
      </c>
      <c r="V33" s="1195" t="s">
        <v>108</v>
      </c>
      <c r="W33" s="1195" t="s">
        <v>108</v>
      </c>
    </row>
    <row r="34" spans="1:23" ht="13.5" hidden="1" customHeight="1">
      <c r="B34" s="89"/>
      <c r="C34" s="55" t="s">
        <v>438</v>
      </c>
      <c r="D34" s="99"/>
      <c r="E34" s="252" t="str">
        <f>IF(F34="","※","")</f>
        <v/>
      </c>
      <c r="F34" s="316" t="s">
        <v>398</v>
      </c>
      <c r="G34" s="108"/>
      <c r="H34" s="417"/>
      <c r="J34" s="381"/>
      <c r="M34" s="1160" t="s">
        <v>1254</v>
      </c>
      <c r="N34" s="1203" t="s">
        <v>109</v>
      </c>
      <c r="O34" s="1203" t="s">
        <v>109</v>
      </c>
      <c r="P34" s="1203" t="s">
        <v>109</v>
      </c>
      <c r="Q34" s="1203" t="s">
        <v>109</v>
      </c>
      <c r="R34" s="1203" t="s">
        <v>109</v>
      </c>
      <c r="S34" s="1203" t="s">
        <v>109</v>
      </c>
      <c r="T34" s="1203" t="s">
        <v>109</v>
      </c>
      <c r="U34" s="1203" t="s">
        <v>109</v>
      </c>
      <c r="V34" s="1195" t="s">
        <v>108</v>
      </c>
      <c r="W34" s="1195" t="s">
        <v>108</v>
      </c>
    </row>
    <row r="35" spans="1:23" ht="13.5" customHeight="1">
      <c r="B35" s="105" t="s">
        <v>82</v>
      </c>
      <c r="C35" s="43" t="s">
        <v>298</v>
      </c>
      <c r="D35" s="99"/>
      <c r="E35" s="252" t="str">
        <f t="shared" si="1"/>
        <v/>
      </c>
      <c r="F35" s="1363" t="s">
        <v>240</v>
      </c>
      <c r="G35" s="374"/>
      <c r="H35" s="374"/>
      <c r="I35" s="418"/>
      <c r="J35" s="98"/>
      <c r="M35" s="1152"/>
      <c r="N35" s="1212"/>
      <c r="O35" s="1212"/>
      <c r="P35" s="1212"/>
      <c r="Q35" s="1212"/>
      <c r="R35" s="1212"/>
      <c r="S35" s="1212"/>
      <c r="T35" s="1212"/>
      <c r="U35" s="1203"/>
      <c r="V35" s="1203" t="s">
        <v>109</v>
      </c>
      <c r="W35" s="1212"/>
    </row>
    <row r="36" spans="1:23" ht="13.5" hidden="1" customHeight="1">
      <c r="B36" s="446" t="s">
        <v>83</v>
      </c>
      <c r="C36" s="44" t="s">
        <v>603</v>
      </c>
      <c r="D36" s="117" t="s">
        <v>604</v>
      </c>
      <c r="E36" s="252" t="str">
        <f t="shared" si="1"/>
        <v/>
      </c>
      <c r="F36" s="1219" t="s">
        <v>903</v>
      </c>
      <c r="G36" s="1220"/>
      <c r="H36" s="100"/>
      <c r="I36" s="1221"/>
      <c r="J36" s="1222"/>
      <c r="M36" s="1155" t="s">
        <v>1309</v>
      </c>
      <c r="N36" s="1195" t="s">
        <v>108</v>
      </c>
      <c r="O36" s="1203" t="s">
        <v>109</v>
      </c>
      <c r="P36" s="1203" t="s">
        <v>109</v>
      </c>
      <c r="Q36" s="1203" t="s">
        <v>109</v>
      </c>
      <c r="R36" s="1203" t="s">
        <v>109</v>
      </c>
      <c r="S36" s="1203" t="s">
        <v>109</v>
      </c>
      <c r="T36" s="1203" t="s">
        <v>109</v>
      </c>
      <c r="U36" s="1203" t="s">
        <v>109</v>
      </c>
      <c r="V36" s="1203" t="s">
        <v>109</v>
      </c>
      <c r="W36" s="1195" t="s">
        <v>108</v>
      </c>
    </row>
    <row r="37" spans="1:23" ht="13.5" hidden="1" customHeight="1">
      <c r="B37" s="89"/>
      <c r="C37" s="59"/>
      <c r="D37" s="1154" t="s">
        <v>605</v>
      </c>
      <c r="E37" s="252" t="str">
        <f t="shared" si="1"/>
        <v/>
      </c>
      <c r="F37" s="1363" t="s">
        <v>896</v>
      </c>
      <c r="G37" s="1223"/>
      <c r="H37" s="59"/>
      <c r="I37" s="1224"/>
      <c r="J37" s="359"/>
      <c r="M37" s="1155" t="s">
        <v>1309</v>
      </c>
      <c r="N37" s="1195" t="s">
        <v>108</v>
      </c>
      <c r="O37" s="1203" t="s">
        <v>109</v>
      </c>
      <c r="P37" s="1203" t="s">
        <v>109</v>
      </c>
      <c r="Q37" s="1203" t="s">
        <v>109</v>
      </c>
      <c r="R37" s="1203" t="s">
        <v>109</v>
      </c>
      <c r="S37" s="1203" t="s">
        <v>109</v>
      </c>
      <c r="T37" s="1203" t="s">
        <v>109</v>
      </c>
      <c r="U37" s="1203" t="s">
        <v>109</v>
      </c>
      <c r="V37" s="1203" t="s">
        <v>109</v>
      </c>
      <c r="W37" s="1195" t="s">
        <v>108</v>
      </c>
    </row>
    <row r="38" spans="1:23" ht="13.5" hidden="1" customHeight="1">
      <c r="B38" s="446" t="s">
        <v>83</v>
      </c>
      <c r="C38" s="44" t="s">
        <v>603</v>
      </c>
      <c r="D38" s="117" t="s">
        <v>604</v>
      </c>
      <c r="E38" s="252" t="str">
        <f>IF(F38="","※","")</f>
        <v/>
      </c>
      <c r="F38" s="1219" t="s">
        <v>453</v>
      </c>
      <c r="G38" s="1220"/>
      <c r="H38" s="100"/>
      <c r="I38" s="1221"/>
      <c r="J38" s="1222"/>
      <c r="M38" s="1293" t="s">
        <v>265</v>
      </c>
      <c r="N38" s="1203" t="s">
        <v>109</v>
      </c>
      <c r="O38" s="1203" t="s">
        <v>109</v>
      </c>
      <c r="P38" s="1203" t="s">
        <v>109</v>
      </c>
      <c r="Q38" s="1203" t="s">
        <v>109</v>
      </c>
      <c r="R38" s="1203" t="s">
        <v>109</v>
      </c>
      <c r="S38" s="1203" t="s">
        <v>109</v>
      </c>
      <c r="T38" s="1203" t="s">
        <v>109</v>
      </c>
      <c r="U38" s="1195" t="s">
        <v>108</v>
      </c>
      <c r="V38" s="1203" t="s">
        <v>109</v>
      </c>
      <c r="W38" s="1195" t="s">
        <v>108</v>
      </c>
    </row>
    <row r="39" spans="1:23" ht="13.5" hidden="1" customHeight="1">
      <c r="B39" s="89"/>
      <c r="C39" s="59"/>
      <c r="D39" s="1154" t="s">
        <v>605</v>
      </c>
      <c r="E39" s="252" t="str">
        <f>IF(F39="","※","")</f>
        <v/>
      </c>
      <c r="F39" s="1363" t="s">
        <v>454</v>
      </c>
      <c r="G39" s="1223"/>
      <c r="H39" s="59"/>
      <c r="I39" s="1224"/>
      <c r="J39" s="359"/>
      <c r="M39" s="1293" t="s">
        <v>265</v>
      </c>
      <c r="N39" s="1203" t="s">
        <v>109</v>
      </c>
      <c r="O39" s="1203" t="s">
        <v>109</v>
      </c>
      <c r="P39" s="1203" t="s">
        <v>109</v>
      </c>
      <c r="Q39" s="1203" t="s">
        <v>109</v>
      </c>
      <c r="R39" s="1203" t="s">
        <v>109</v>
      </c>
      <c r="S39" s="1203" t="s">
        <v>109</v>
      </c>
      <c r="T39" s="1203" t="s">
        <v>109</v>
      </c>
      <c r="U39" s="1195" t="s">
        <v>108</v>
      </c>
      <c r="V39" s="1203" t="s">
        <v>109</v>
      </c>
      <c r="W39" s="1195" t="s">
        <v>108</v>
      </c>
    </row>
    <row r="40" spans="1:23" ht="13.5" hidden="1" customHeight="1">
      <c r="B40" s="446" t="s">
        <v>83</v>
      </c>
      <c r="C40" s="44" t="s">
        <v>603</v>
      </c>
      <c r="D40" s="117" t="s">
        <v>604</v>
      </c>
      <c r="E40" s="252" t="str">
        <f t="shared" si="1"/>
        <v/>
      </c>
      <c r="F40" s="1219" t="s">
        <v>897</v>
      </c>
      <c r="G40" s="1220"/>
      <c r="H40" s="100"/>
      <c r="I40" s="1221"/>
      <c r="J40" s="1222"/>
      <c r="M40" s="1156" t="s">
        <v>892</v>
      </c>
      <c r="N40" s="1203" t="s">
        <v>109</v>
      </c>
      <c r="O40" s="1195" t="s">
        <v>108</v>
      </c>
      <c r="P40" s="1203" t="s">
        <v>109</v>
      </c>
      <c r="Q40" s="1203" t="s">
        <v>109</v>
      </c>
      <c r="R40" s="1203" t="s">
        <v>109</v>
      </c>
      <c r="S40" s="1203" t="s">
        <v>109</v>
      </c>
      <c r="T40" s="1203" t="s">
        <v>109</v>
      </c>
      <c r="U40" s="1203" t="s">
        <v>109</v>
      </c>
      <c r="V40" s="1203" t="s">
        <v>109</v>
      </c>
      <c r="W40" s="1195" t="s">
        <v>108</v>
      </c>
    </row>
    <row r="41" spans="1:23" ht="13.5" hidden="1" customHeight="1">
      <c r="B41" s="89"/>
      <c r="C41" s="59"/>
      <c r="D41" s="1154" t="s">
        <v>605</v>
      </c>
      <c r="E41" s="252" t="str">
        <f t="shared" si="1"/>
        <v/>
      </c>
      <c r="F41" s="1363" t="s">
        <v>898</v>
      </c>
      <c r="G41" s="1223"/>
      <c r="H41" s="59"/>
      <c r="I41" s="1224"/>
      <c r="J41" s="359"/>
      <c r="M41" s="1156" t="s">
        <v>892</v>
      </c>
      <c r="N41" s="1203" t="s">
        <v>109</v>
      </c>
      <c r="O41" s="1195" t="s">
        <v>108</v>
      </c>
      <c r="P41" s="1203" t="s">
        <v>109</v>
      </c>
      <c r="Q41" s="1203" t="s">
        <v>109</v>
      </c>
      <c r="R41" s="1203" t="s">
        <v>109</v>
      </c>
      <c r="S41" s="1203" t="s">
        <v>109</v>
      </c>
      <c r="T41" s="1203" t="s">
        <v>109</v>
      </c>
      <c r="U41" s="1203" t="s">
        <v>109</v>
      </c>
      <c r="V41" s="1203" t="s">
        <v>109</v>
      </c>
      <c r="W41" s="1195" t="s">
        <v>108</v>
      </c>
    </row>
    <row r="42" spans="1:23" ht="13.5" customHeight="1">
      <c r="B42" s="446" t="s">
        <v>83</v>
      </c>
      <c r="C42" s="44" t="s">
        <v>603</v>
      </c>
      <c r="D42" s="117" t="s">
        <v>604</v>
      </c>
      <c r="E42" s="252" t="str">
        <f t="shared" si="1"/>
        <v/>
      </c>
      <c r="F42" s="1219" t="s">
        <v>903</v>
      </c>
      <c r="G42" s="1845"/>
      <c r="H42" s="1916"/>
      <c r="I42" s="1919"/>
      <c r="J42" s="409"/>
      <c r="M42" s="1157" t="s">
        <v>893</v>
      </c>
      <c r="N42" s="1203" t="s">
        <v>109</v>
      </c>
      <c r="O42" s="1203" t="s">
        <v>109</v>
      </c>
      <c r="P42" s="1195" t="s">
        <v>108</v>
      </c>
      <c r="Q42" s="1203" t="s">
        <v>109</v>
      </c>
      <c r="R42" s="1203" t="s">
        <v>109</v>
      </c>
      <c r="S42" s="1203" t="s">
        <v>109</v>
      </c>
      <c r="T42" s="1203" t="s">
        <v>109</v>
      </c>
      <c r="U42" s="1203" t="s">
        <v>109</v>
      </c>
      <c r="V42" s="1203" t="s">
        <v>109</v>
      </c>
      <c r="W42" s="1195" t="s">
        <v>108</v>
      </c>
    </row>
    <row r="43" spans="1:23" ht="13.5" customHeight="1">
      <c r="B43" s="89"/>
      <c r="C43" s="59"/>
      <c r="D43" s="1154" t="s">
        <v>605</v>
      </c>
      <c r="E43" s="252" t="str">
        <f t="shared" si="1"/>
        <v/>
      </c>
      <c r="F43" s="1363" t="s">
        <v>900</v>
      </c>
      <c r="G43" s="1223"/>
      <c r="H43" s="59"/>
      <c r="I43" s="1846"/>
      <c r="J43" s="359"/>
      <c r="M43" s="1157" t="s">
        <v>893</v>
      </c>
      <c r="N43" s="1203" t="s">
        <v>109</v>
      </c>
      <c r="O43" s="1203" t="s">
        <v>109</v>
      </c>
      <c r="P43" s="1195" t="s">
        <v>108</v>
      </c>
      <c r="Q43" s="1203" t="s">
        <v>109</v>
      </c>
      <c r="R43" s="1203" t="s">
        <v>109</v>
      </c>
      <c r="S43" s="1203" t="s">
        <v>109</v>
      </c>
      <c r="T43" s="1203" t="s">
        <v>109</v>
      </c>
      <c r="U43" s="1203" t="s">
        <v>109</v>
      </c>
      <c r="V43" s="1203" t="s">
        <v>109</v>
      </c>
      <c r="W43" s="1195" t="s">
        <v>108</v>
      </c>
    </row>
    <row r="44" spans="1:23" ht="13.5" hidden="1" customHeight="1">
      <c r="B44" s="446" t="s">
        <v>83</v>
      </c>
      <c r="C44" s="44" t="s">
        <v>603</v>
      </c>
      <c r="D44" s="117" t="s">
        <v>604</v>
      </c>
      <c r="E44" s="252" t="str">
        <f>IF(F44="","※","")</f>
        <v/>
      </c>
      <c r="F44" s="1219" t="s">
        <v>904</v>
      </c>
      <c r="G44" s="1220"/>
      <c r="H44" s="100" t="s">
        <v>85</v>
      </c>
      <c r="I44" s="1221">
        <v>12</v>
      </c>
      <c r="J44" s="1222"/>
      <c r="M44" s="1158" t="s">
        <v>1295</v>
      </c>
      <c r="N44" s="1203" t="s">
        <v>109</v>
      </c>
      <c r="O44" s="1203" t="s">
        <v>109</v>
      </c>
      <c r="P44" s="1203" t="s">
        <v>109</v>
      </c>
      <c r="Q44" s="1195" t="s">
        <v>108</v>
      </c>
      <c r="R44" s="1203" t="s">
        <v>109</v>
      </c>
      <c r="S44" s="1203" t="s">
        <v>109</v>
      </c>
      <c r="T44" s="1203" t="s">
        <v>109</v>
      </c>
      <c r="U44" s="1203" t="s">
        <v>109</v>
      </c>
      <c r="V44" s="1203" t="s">
        <v>109</v>
      </c>
      <c r="W44" s="1195" t="s">
        <v>108</v>
      </c>
    </row>
    <row r="45" spans="1:23" ht="13.5" hidden="1" customHeight="1">
      <c r="B45" s="89"/>
      <c r="C45" s="59"/>
      <c r="D45" s="1154" t="s">
        <v>605</v>
      </c>
      <c r="E45" s="252" t="str">
        <f>IF(F45="","※","")</f>
        <v/>
      </c>
      <c r="F45" s="1363" t="s">
        <v>270</v>
      </c>
      <c r="G45" s="1223"/>
      <c r="H45" s="59"/>
      <c r="I45" s="1224"/>
      <c r="J45" s="359"/>
      <c r="M45" s="1158" t="s">
        <v>1295</v>
      </c>
      <c r="N45" s="1203" t="s">
        <v>109</v>
      </c>
      <c r="O45" s="1203" t="s">
        <v>109</v>
      </c>
      <c r="P45" s="1203" t="s">
        <v>109</v>
      </c>
      <c r="Q45" s="1195" t="s">
        <v>108</v>
      </c>
      <c r="R45" s="1203" t="s">
        <v>109</v>
      </c>
      <c r="S45" s="1203" t="s">
        <v>109</v>
      </c>
      <c r="T45" s="1203" t="s">
        <v>109</v>
      </c>
      <c r="U45" s="1203" t="s">
        <v>109</v>
      </c>
      <c r="V45" s="1203" t="s">
        <v>109</v>
      </c>
      <c r="W45" s="1195" t="s">
        <v>108</v>
      </c>
    </row>
    <row r="46" spans="1:23" ht="13.5" hidden="1" customHeight="1">
      <c r="B46" s="446" t="s">
        <v>83</v>
      </c>
      <c r="C46" s="44" t="s">
        <v>603</v>
      </c>
      <c r="D46" s="117" t="s">
        <v>604</v>
      </c>
      <c r="E46" s="252" t="str">
        <f>IF(F46="","※","")</f>
        <v/>
      </c>
      <c r="F46" s="1219" t="s">
        <v>897</v>
      </c>
      <c r="G46" s="1220"/>
      <c r="H46" s="100" t="s">
        <v>85</v>
      </c>
      <c r="I46" s="1221">
        <v>14</v>
      </c>
      <c r="J46" s="1222"/>
      <c r="M46" s="1159" t="s">
        <v>894</v>
      </c>
      <c r="N46" s="1203" t="s">
        <v>109</v>
      </c>
      <c r="O46" s="1203" t="s">
        <v>109</v>
      </c>
      <c r="P46" s="1203" t="s">
        <v>109</v>
      </c>
      <c r="Q46" s="1203" t="s">
        <v>109</v>
      </c>
      <c r="R46" s="1195" t="s">
        <v>108</v>
      </c>
      <c r="S46" s="1203" t="s">
        <v>109</v>
      </c>
      <c r="T46" s="1203" t="s">
        <v>109</v>
      </c>
      <c r="U46" s="1203" t="s">
        <v>109</v>
      </c>
      <c r="V46" s="1203" t="s">
        <v>109</v>
      </c>
      <c r="W46" s="1195" t="s">
        <v>108</v>
      </c>
    </row>
    <row r="47" spans="1:23" ht="13.5" hidden="1" customHeight="1">
      <c r="B47" s="89"/>
      <c r="C47" s="59"/>
      <c r="D47" s="1154" t="s">
        <v>605</v>
      </c>
      <c r="E47" s="252" t="str">
        <f>IF(F47="","※","")</f>
        <v/>
      </c>
      <c r="F47" s="1363" t="s">
        <v>923</v>
      </c>
      <c r="G47" s="1223"/>
      <c r="H47" s="59"/>
      <c r="I47" s="1224"/>
      <c r="J47" s="359"/>
      <c r="M47" s="1159" t="s">
        <v>894</v>
      </c>
      <c r="N47" s="1203" t="s">
        <v>109</v>
      </c>
      <c r="O47" s="1203" t="s">
        <v>109</v>
      </c>
      <c r="P47" s="1203" t="s">
        <v>109</v>
      </c>
      <c r="Q47" s="1203" t="s">
        <v>109</v>
      </c>
      <c r="R47" s="1195" t="s">
        <v>108</v>
      </c>
      <c r="S47" s="1203" t="s">
        <v>109</v>
      </c>
      <c r="T47" s="1203" t="s">
        <v>109</v>
      </c>
      <c r="U47" s="1203" t="s">
        <v>109</v>
      </c>
      <c r="V47" s="1203" t="s">
        <v>109</v>
      </c>
      <c r="W47" s="1195" t="s">
        <v>108</v>
      </c>
    </row>
    <row r="48" spans="1:23" ht="13.5" hidden="1" customHeight="1">
      <c r="B48" s="446" t="s">
        <v>83</v>
      </c>
      <c r="C48" s="44" t="s">
        <v>603</v>
      </c>
      <c r="D48" s="117" t="s">
        <v>604</v>
      </c>
      <c r="E48" s="252" t="str">
        <f t="shared" si="1"/>
        <v/>
      </c>
      <c r="F48" s="1219" t="s">
        <v>904</v>
      </c>
      <c r="G48" s="1220"/>
      <c r="H48" s="100" t="s">
        <v>85</v>
      </c>
      <c r="I48" s="1221">
        <v>12</v>
      </c>
      <c r="J48" s="1222"/>
      <c r="M48" s="1160" t="s">
        <v>1081</v>
      </c>
      <c r="N48" s="1203" t="s">
        <v>109</v>
      </c>
      <c r="O48" s="1203" t="s">
        <v>109</v>
      </c>
      <c r="P48" s="1203" t="s">
        <v>109</v>
      </c>
      <c r="Q48" s="1203" t="s">
        <v>109</v>
      </c>
      <c r="R48" s="1203" t="s">
        <v>109</v>
      </c>
      <c r="S48" s="1195" t="s">
        <v>108</v>
      </c>
      <c r="T48" s="1203" t="s">
        <v>109</v>
      </c>
      <c r="U48" s="1203" t="s">
        <v>109</v>
      </c>
      <c r="V48" s="1195" t="s">
        <v>108</v>
      </c>
      <c r="W48" s="1195" t="s">
        <v>108</v>
      </c>
    </row>
    <row r="49" spans="2:23" ht="13.5" hidden="1" customHeight="1">
      <c r="B49" s="89"/>
      <c r="C49" s="59"/>
      <c r="D49" s="1154" t="s">
        <v>605</v>
      </c>
      <c r="E49" s="252" t="str">
        <f t="shared" si="1"/>
        <v/>
      </c>
      <c r="F49" s="1363" t="s">
        <v>270</v>
      </c>
      <c r="G49" s="1223"/>
      <c r="H49" s="59"/>
      <c r="I49" s="1224"/>
      <c r="J49" s="359"/>
      <c r="M49" s="1160" t="s">
        <v>1081</v>
      </c>
      <c r="N49" s="1203" t="s">
        <v>109</v>
      </c>
      <c r="O49" s="1203" t="s">
        <v>109</v>
      </c>
      <c r="P49" s="1203" t="s">
        <v>109</v>
      </c>
      <c r="Q49" s="1203" t="s">
        <v>109</v>
      </c>
      <c r="R49" s="1203" t="s">
        <v>109</v>
      </c>
      <c r="S49" s="1195" t="s">
        <v>108</v>
      </c>
      <c r="T49" s="1203" t="s">
        <v>109</v>
      </c>
      <c r="U49" s="1203" t="s">
        <v>109</v>
      </c>
      <c r="V49" s="1195" t="s">
        <v>108</v>
      </c>
      <c r="W49" s="1195" t="s">
        <v>108</v>
      </c>
    </row>
    <row r="50" spans="2:23" ht="13.5" hidden="1" customHeight="1">
      <c r="B50" s="446" t="s">
        <v>83</v>
      </c>
      <c r="C50" s="44" t="s">
        <v>603</v>
      </c>
      <c r="D50" s="117" t="s">
        <v>604</v>
      </c>
      <c r="E50" s="252" t="str">
        <f t="shared" si="1"/>
        <v/>
      </c>
      <c r="F50" s="1219" t="s">
        <v>897</v>
      </c>
      <c r="G50" s="1220"/>
      <c r="H50" s="100" t="s">
        <v>85</v>
      </c>
      <c r="I50" s="1221">
        <v>14</v>
      </c>
      <c r="J50" s="1222"/>
      <c r="M50" s="1161" t="s">
        <v>101</v>
      </c>
      <c r="N50" s="1203" t="s">
        <v>109</v>
      </c>
      <c r="O50" s="1203" t="s">
        <v>109</v>
      </c>
      <c r="P50" s="1203" t="s">
        <v>109</v>
      </c>
      <c r="Q50" s="1203" t="s">
        <v>109</v>
      </c>
      <c r="R50" s="1203" t="s">
        <v>109</v>
      </c>
      <c r="S50" s="1203" t="s">
        <v>109</v>
      </c>
      <c r="T50" s="1195" t="s">
        <v>108</v>
      </c>
      <c r="U50" s="1203" t="s">
        <v>109</v>
      </c>
      <c r="V50" s="1203" t="s">
        <v>109</v>
      </c>
      <c r="W50" s="1195" t="s">
        <v>108</v>
      </c>
    </row>
    <row r="51" spans="2:23" ht="13.5" hidden="1" customHeight="1">
      <c r="B51" s="89"/>
      <c r="C51" s="59"/>
      <c r="D51" s="1154" t="s">
        <v>605</v>
      </c>
      <c r="E51" s="252" t="str">
        <f t="shared" si="1"/>
        <v/>
      </c>
      <c r="F51" s="1363" t="s">
        <v>898</v>
      </c>
      <c r="G51" s="1223"/>
      <c r="H51" s="59"/>
      <c r="I51" s="1224"/>
      <c r="J51" s="359"/>
      <c r="M51" s="1161" t="s">
        <v>101</v>
      </c>
      <c r="N51" s="1203" t="s">
        <v>109</v>
      </c>
      <c r="O51" s="1203" t="s">
        <v>109</v>
      </c>
      <c r="P51" s="1203" t="s">
        <v>109</v>
      </c>
      <c r="Q51" s="1203" t="s">
        <v>109</v>
      </c>
      <c r="R51" s="1203" t="s">
        <v>109</v>
      </c>
      <c r="S51" s="1203" t="s">
        <v>109</v>
      </c>
      <c r="T51" s="1195" t="s">
        <v>108</v>
      </c>
      <c r="U51" s="1203" t="s">
        <v>109</v>
      </c>
      <c r="V51" s="1203" t="s">
        <v>109</v>
      </c>
      <c r="W51" s="1195" t="s">
        <v>108</v>
      </c>
    </row>
    <row r="52" spans="2:23" ht="13.5" customHeight="1">
      <c r="B52" s="110"/>
      <c r="C52" s="111" t="s">
        <v>86</v>
      </c>
      <c r="D52" s="112"/>
      <c r="E52" s="211" t="str">
        <f t="shared" si="1"/>
        <v/>
      </c>
      <c r="F52" s="317" t="s">
        <v>87</v>
      </c>
      <c r="G52" s="378"/>
      <c r="H52" s="419"/>
      <c r="I52" s="113"/>
      <c r="J52" s="114"/>
      <c r="M52" s="1152"/>
      <c r="N52" s="1213"/>
      <c r="O52" s="1213"/>
      <c r="P52" s="1213"/>
      <c r="Q52" s="1213"/>
      <c r="R52" s="1213"/>
      <c r="S52" s="1213"/>
      <c r="T52" s="1213"/>
      <c r="U52" s="1213"/>
      <c r="V52" s="1213"/>
      <c r="W52" s="1213"/>
    </row>
    <row r="53" spans="2:23" ht="13.5" customHeight="1">
      <c r="B53" s="89" t="s">
        <v>88</v>
      </c>
      <c r="C53" s="115" t="s">
        <v>607</v>
      </c>
      <c r="D53" s="101"/>
      <c r="E53" s="274" t="str">
        <f t="shared" si="1"/>
        <v/>
      </c>
      <c r="F53" s="318" t="s">
        <v>622</v>
      </c>
      <c r="G53" s="395"/>
      <c r="H53" s="395"/>
      <c r="I53" s="395"/>
      <c r="J53" s="359"/>
      <c r="M53" s="1152"/>
      <c r="N53" s="1213"/>
      <c r="O53" s="1213"/>
      <c r="P53" s="1213"/>
      <c r="Q53" s="1213"/>
      <c r="R53" s="1213"/>
      <c r="S53" s="1213"/>
      <c r="T53" s="1213"/>
      <c r="U53" s="1213"/>
      <c r="V53" s="1213"/>
      <c r="W53" s="1213"/>
    </row>
    <row r="54" spans="2:23" ht="13.5" customHeight="1">
      <c r="B54" s="105" t="s">
        <v>89</v>
      </c>
      <c r="C54" s="43" t="s">
        <v>608</v>
      </c>
      <c r="D54" s="43"/>
      <c r="E54" s="252" t="str">
        <f t="shared" si="1"/>
        <v/>
      </c>
      <c r="F54" s="199">
        <v>26460000</v>
      </c>
      <c r="G54" s="30" t="s">
        <v>90</v>
      </c>
      <c r="I54" s="420"/>
      <c r="J54" s="409"/>
      <c r="M54" s="1152"/>
      <c r="N54" s="1213"/>
      <c r="O54" s="1213"/>
      <c r="P54" s="1213"/>
      <c r="Q54" s="1213"/>
      <c r="R54" s="1213"/>
      <c r="S54" s="1213"/>
      <c r="T54" s="1213"/>
      <c r="U54" s="1213"/>
      <c r="V54" s="1213"/>
      <c r="W54" s="1213"/>
    </row>
    <row r="55" spans="2:23" ht="13.5" customHeight="1">
      <c r="B55" s="105" t="s">
        <v>1114</v>
      </c>
      <c r="C55" s="43" t="s">
        <v>222</v>
      </c>
      <c r="D55" s="99"/>
      <c r="E55" s="252" t="str">
        <f t="shared" si="1"/>
        <v/>
      </c>
      <c r="F55" s="1680">
        <v>494779</v>
      </c>
      <c r="G55" s="30" t="s">
        <v>891</v>
      </c>
      <c r="H55" s="116" t="s">
        <v>91</v>
      </c>
      <c r="J55" s="381"/>
      <c r="M55" s="1152"/>
      <c r="N55" s="1213"/>
      <c r="O55" s="1213"/>
      <c r="P55" s="1213"/>
      <c r="Q55" s="1213"/>
      <c r="R55" s="1213"/>
      <c r="S55" s="1213"/>
      <c r="T55" s="1213"/>
      <c r="U55" s="1213"/>
      <c r="V55" s="1213"/>
      <c r="W55" s="1213"/>
    </row>
    <row r="56" spans="2:23" ht="13.5" customHeight="1">
      <c r="B56" s="446" t="s">
        <v>1115</v>
      </c>
      <c r="C56" s="43" t="s">
        <v>1314</v>
      </c>
      <c r="D56" s="99"/>
      <c r="E56" s="252" t="str">
        <f t="shared" si="1"/>
        <v/>
      </c>
      <c r="F56" s="1681">
        <v>36650</v>
      </c>
      <c r="G56" s="30" t="s">
        <v>890</v>
      </c>
      <c r="H56" s="30"/>
      <c r="J56" s="381"/>
      <c r="M56" s="1152"/>
      <c r="N56" s="1213"/>
      <c r="O56" s="1213"/>
      <c r="P56" s="1213"/>
      <c r="Q56" s="1213"/>
      <c r="R56" s="1213"/>
      <c r="S56" s="1213"/>
      <c r="T56" s="1213"/>
      <c r="U56" s="1213"/>
      <c r="V56" s="1213"/>
      <c r="W56" s="1213"/>
    </row>
    <row r="57" spans="2:23" ht="42" customHeight="1">
      <c r="B57" s="1998"/>
      <c r="C57" s="2554" t="s">
        <v>1645</v>
      </c>
      <c r="D57" s="2555"/>
      <c r="E57" s="866"/>
      <c r="F57" s="1997">
        <v>44084</v>
      </c>
      <c r="G57" s="30"/>
      <c r="H57" s="30"/>
      <c r="J57" s="381"/>
      <c r="M57" s="1152"/>
      <c r="N57" s="1213"/>
      <c r="O57" s="1213"/>
      <c r="P57" s="1213"/>
      <c r="Q57" s="1213"/>
      <c r="R57" s="1213"/>
      <c r="S57" s="1213"/>
      <c r="T57" s="1213"/>
      <c r="U57" s="1213"/>
      <c r="V57" s="1213"/>
      <c r="W57" s="1213"/>
    </row>
    <row r="58" spans="2:23" ht="13.5" customHeight="1">
      <c r="B58" s="105" t="s">
        <v>686</v>
      </c>
      <c r="C58" s="43" t="s">
        <v>687</v>
      </c>
      <c r="D58" s="99"/>
      <c r="E58" s="252" t="str">
        <f>IF(F58="","※","")</f>
        <v/>
      </c>
      <c r="F58" s="319">
        <v>40</v>
      </c>
      <c r="G58" s="320" t="s">
        <v>869</v>
      </c>
      <c r="H58" s="116"/>
      <c r="J58" s="381"/>
      <c r="M58" s="1152"/>
      <c r="N58" s="1213"/>
      <c r="O58" s="1213"/>
      <c r="P58" s="1213"/>
      <c r="Q58" s="1213"/>
      <c r="R58" s="1213"/>
      <c r="S58" s="1213"/>
      <c r="T58" s="1213"/>
      <c r="U58" s="1213"/>
      <c r="V58" s="1213"/>
      <c r="W58" s="1213"/>
    </row>
    <row r="59" spans="2:23" ht="13.5" customHeight="1">
      <c r="B59" s="446" t="s">
        <v>688</v>
      </c>
      <c r="C59" s="44" t="s">
        <v>609</v>
      </c>
      <c r="D59" s="117" t="s">
        <v>1642</v>
      </c>
      <c r="E59" s="211" t="str">
        <f>IF(F59="","※",IF(F62="","",IF(F59&gt;F62,"E","")))</f>
        <v/>
      </c>
      <c r="F59" s="321" t="s">
        <v>1643</v>
      </c>
      <c r="G59" s="30" t="s">
        <v>610</v>
      </c>
      <c r="H59" s="421" t="str">
        <f>IF(E59="E","年の大小を確認して下さい","")</f>
        <v/>
      </c>
      <c r="J59" s="381"/>
      <c r="M59" s="1152"/>
      <c r="N59" s="1213"/>
      <c r="O59" s="1213"/>
      <c r="P59" s="1213"/>
      <c r="Q59" s="1213"/>
      <c r="R59" s="1213"/>
      <c r="S59" s="1213"/>
      <c r="T59" s="1213"/>
      <c r="U59" s="1213"/>
      <c r="V59" s="1213"/>
      <c r="W59" s="1213"/>
    </row>
    <row r="60" spans="2:23" ht="13.5" customHeight="1">
      <c r="B60" s="118"/>
      <c r="C60" s="334"/>
      <c r="D60" s="381"/>
      <c r="E60" s="258" t="str">
        <f>IF(F60="","※",IF(F63="","",IF(AND(F59=F62,F60&gt;F63)=TRUE,"E","")))</f>
        <v/>
      </c>
      <c r="F60" s="807">
        <v>2</v>
      </c>
      <c r="G60" s="30" t="s">
        <v>611</v>
      </c>
      <c r="H60" s="198"/>
      <c r="J60" s="381"/>
      <c r="M60" s="1152"/>
      <c r="N60" s="1213"/>
      <c r="O60" s="1213"/>
      <c r="P60" s="1213"/>
      <c r="Q60" s="1213"/>
      <c r="R60" s="1213"/>
      <c r="S60" s="1213"/>
      <c r="T60" s="1213"/>
      <c r="U60" s="1213"/>
      <c r="V60" s="1213"/>
      <c r="W60" s="1213"/>
    </row>
    <row r="61" spans="2:23" ht="13.5" customHeight="1">
      <c r="B61" s="118"/>
      <c r="C61" s="334"/>
      <c r="D61" s="381"/>
      <c r="E61" s="213"/>
      <c r="F61" s="322">
        <v>6</v>
      </c>
      <c r="G61" s="30" t="s">
        <v>612</v>
      </c>
      <c r="H61" s="421"/>
      <c r="J61" s="381"/>
      <c r="M61" s="1152"/>
      <c r="N61" s="1213"/>
      <c r="O61" s="1213"/>
      <c r="P61" s="1213"/>
      <c r="Q61" s="1213"/>
      <c r="R61" s="1213"/>
      <c r="S61" s="1213"/>
      <c r="T61" s="1213"/>
      <c r="U61" s="1213"/>
      <c r="V61" s="1213"/>
      <c r="W61" s="1213"/>
    </row>
    <row r="62" spans="2:23" ht="13.5" customHeight="1">
      <c r="B62" s="118"/>
      <c r="C62" s="334"/>
      <c r="D62" s="119" t="s">
        <v>1641</v>
      </c>
      <c r="E62" s="211" t="str">
        <f>IF(F62="","※",IF(F59="","",IF(F62&lt;F59,"E","")))</f>
        <v/>
      </c>
      <c r="F62" s="321" t="s">
        <v>1644</v>
      </c>
      <c r="G62" s="30" t="s">
        <v>610</v>
      </c>
      <c r="H62" s="421" t="str">
        <f>IF(E62="E","年の大小を確認して下さい","")</f>
        <v/>
      </c>
      <c r="J62" s="381"/>
      <c r="M62" s="1152"/>
      <c r="N62" s="1213"/>
      <c r="O62" s="1213"/>
      <c r="P62" s="1213"/>
      <c r="Q62" s="1213"/>
      <c r="R62" s="1213"/>
      <c r="S62" s="1213"/>
      <c r="T62" s="1213"/>
      <c r="U62" s="1213"/>
      <c r="V62" s="1213"/>
      <c r="W62" s="1213"/>
    </row>
    <row r="63" spans="2:23" ht="13.5" customHeight="1">
      <c r="B63" s="118"/>
      <c r="C63" s="334"/>
      <c r="D63" s="381"/>
      <c r="E63" s="258" t="str">
        <f>IF(F63="","※",IF(AND(F62=F59,F63&lt;F60)=TRUE,"E",""))</f>
        <v/>
      </c>
      <c r="F63" s="807">
        <v>3</v>
      </c>
      <c r="G63" s="30" t="s">
        <v>611</v>
      </c>
      <c r="H63" s="421" t="str">
        <f>IF(E63="E","月の大小を確認して下さい","")</f>
        <v/>
      </c>
      <c r="J63" s="381"/>
      <c r="M63" s="1152"/>
      <c r="N63" s="1213"/>
      <c r="O63" s="1213"/>
      <c r="P63" s="1213"/>
      <c r="Q63" s="1213"/>
      <c r="R63" s="1213"/>
      <c r="S63" s="1213"/>
      <c r="T63" s="1213"/>
      <c r="U63" s="1213"/>
      <c r="V63" s="1213"/>
      <c r="W63" s="1213"/>
    </row>
    <row r="64" spans="2:23" ht="13.5" customHeight="1">
      <c r="B64" s="118"/>
      <c r="C64" s="334"/>
      <c r="D64" s="381"/>
      <c r="E64" s="213"/>
      <c r="F64" s="322">
        <v>31</v>
      </c>
      <c r="G64" s="30" t="s">
        <v>612</v>
      </c>
      <c r="H64" s="421"/>
      <c r="J64" s="381"/>
      <c r="M64" s="1152"/>
      <c r="N64" s="1213"/>
      <c r="O64" s="1213"/>
      <c r="P64" s="1213"/>
      <c r="Q64" s="1213"/>
      <c r="R64" s="1213"/>
      <c r="S64" s="1213"/>
      <c r="T64" s="1213"/>
      <c r="U64" s="1213"/>
      <c r="V64" s="1213"/>
      <c r="W64" s="1213"/>
    </row>
    <row r="65" spans="2:23" ht="13.5" customHeight="1">
      <c r="B65" s="100"/>
      <c r="C65" s="59"/>
      <c r="D65" s="359"/>
      <c r="E65" s="253"/>
      <c r="F65" s="251"/>
      <c r="G65" s="808"/>
      <c r="J65" s="359"/>
      <c r="M65" s="1152"/>
      <c r="N65" s="1194" t="s">
        <v>1309</v>
      </c>
      <c r="O65" s="1194" t="s">
        <v>892</v>
      </c>
      <c r="P65" s="1194" t="s">
        <v>893</v>
      </c>
      <c r="Q65" s="1194" t="s">
        <v>1295</v>
      </c>
      <c r="R65" s="1194" t="s">
        <v>894</v>
      </c>
      <c r="S65" s="1194" t="s">
        <v>13</v>
      </c>
      <c r="T65" s="1194" t="s">
        <v>101</v>
      </c>
      <c r="U65" s="1194" t="s">
        <v>265</v>
      </c>
      <c r="V65" s="1369" t="s">
        <v>1254</v>
      </c>
      <c r="W65" s="1194" t="s">
        <v>110</v>
      </c>
    </row>
    <row r="66" spans="2:23" ht="24" hidden="1" customHeight="1">
      <c r="B66" s="446" t="s">
        <v>689</v>
      </c>
      <c r="C66" s="44" t="s">
        <v>613</v>
      </c>
      <c r="D66" s="121"/>
      <c r="E66" s="252" t="str">
        <f>IF(F66="","※","")</f>
        <v/>
      </c>
      <c r="F66" s="2547" t="s">
        <v>785</v>
      </c>
      <c r="G66" s="2548"/>
      <c r="H66" s="2548"/>
      <c r="I66" s="2548"/>
      <c r="J66" s="2549"/>
      <c r="M66" s="1155" t="s">
        <v>1309</v>
      </c>
      <c r="N66" s="1195" t="s">
        <v>108</v>
      </c>
      <c r="O66" s="1203" t="s">
        <v>109</v>
      </c>
      <c r="P66" s="1203" t="s">
        <v>109</v>
      </c>
      <c r="Q66" s="1203" t="s">
        <v>109</v>
      </c>
      <c r="R66" s="1203" t="s">
        <v>109</v>
      </c>
      <c r="S66" s="1203" t="s">
        <v>109</v>
      </c>
      <c r="T66" s="1203" t="s">
        <v>109</v>
      </c>
      <c r="U66" s="1203" t="s">
        <v>109</v>
      </c>
      <c r="V66" s="1203" t="s">
        <v>109</v>
      </c>
      <c r="W66" s="1195" t="s">
        <v>108</v>
      </c>
    </row>
    <row r="67" spans="2:23" ht="24" hidden="1" customHeight="1">
      <c r="B67" s="446" t="s">
        <v>689</v>
      </c>
      <c r="C67" s="44" t="s">
        <v>613</v>
      </c>
      <c r="D67" s="121"/>
      <c r="E67" s="252"/>
      <c r="F67" s="1362" t="s">
        <v>455</v>
      </c>
      <c r="G67" s="1363"/>
      <c r="H67" s="1363"/>
      <c r="I67" s="1363"/>
      <c r="J67" s="1364"/>
      <c r="M67" s="1293" t="s">
        <v>265</v>
      </c>
      <c r="N67" s="1203" t="s">
        <v>109</v>
      </c>
      <c r="O67" s="1203" t="s">
        <v>109</v>
      </c>
      <c r="P67" s="1203" t="s">
        <v>109</v>
      </c>
      <c r="Q67" s="1203" t="s">
        <v>109</v>
      </c>
      <c r="R67" s="1203" t="s">
        <v>109</v>
      </c>
      <c r="S67" s="1203" t="s">
        <v>109</v>
      </c>
      <c r="T67" s="1203" t="s">
        <v>109</v>
      </c>
      <c r="U67" s="1195" t="s">
        <v>108</v>
      </c>
      <c r="V67" s="1203" t="s">
        <v>109</v>
      </c>
      <c r="W67" s="1195" t="s">
        <v>108</v>
      </c>
    </row>
    <row r="68" spans="2:23" ht="24" hidden="1" customHeight="1">
      <c r="B68" s="446" t="s">
        <v>689</v>
      </c>
      <c r="C68" s="44" t="s">
        <v>613</v>
      </c>
      <c r="D68" s="121"/>
      <c r="E68" s="252" t="str">
        <f t="shared" ref="E68:E73" si="2">IF(F68="","※","")</f>
        <v/>
      </c>
      <c r="F68" s="2550" t="s">
        <v>799</v>
      </c>
      <c r="G68" s="2548"/>
      <c r="H68" s="2548"/>
      <c r="I68" s="2548"/>
      <c r="J68" s="2549"/>
      <c r="M68" s="1156" t="s">
        <v>892</v>
      </c>
      <c r="N68" s="1203" t="s">
        <v>109</v>
      </c>
      <c r="O68" s="1195" t="s">
        <v>108</v>
      </c>
      <c r="P68" s="1203" t="s">
        <v>109</v>
      </c>
      <c r="Q68" s="1203" t="s">
        <v>109</v>
      </c>
      <c r="R68" s="1203" t="s">
        <v>109</v>
      </c>
      <c r="S68" s="1203" t="s">
        <v>109</v>
      </c>
      <c r="T68" s="1203" t="s">
        <v>109</v>
      </c>
      <c r="U68" s="1203" t="s">
        <v>109</v>
      </c>
      <c r="V68" s="1203" t="s">
        <v>109</v>
      </c>
      <c r="W68" s="1195" t="s">
        <v>108</v>
      </c>
    </row>
    <row r="69" spans="2:23" ht="24" customHeight="1">
      <c r="B69" s="446" t="s">
        <v>689</v>
      </c>
      <c r="C69" s="44" t="s">
        <v>613</v>
      </c>
      <c r="D69" s="121"/>
      <c r="E69" s="252" t="str">
        <f t="shared" si="2"/>
        <v/>
      </c>
      <c r="F69" s="2547" t="s">
        <v>789</v>
      </c>
      <c r="G69" s="2548"/>
      <c r="H69" s="2548"/>
      <c r="I69" s="2548"/>
      <c r="J69" s="2549"/>
      <c r="M69" s="1157" t="s">
        <v>893</v>
      </c>
      <c r="N69" s="1203" t="s">
        <v>109</v>
      </c>
      <c r="O69" s="1203" t="s">
        <v>109</v>
      </c>
      <c r="P69" s="1195" t="s">
        <v>108</v>
      </c>
      <c r="Q69" s="1203" t="s">
        <v>109</v>
      </c>
      <c r="R69" s="1203" t="s">
        <v>109</v>
      </c>
      <c r="S69" s="1203" t="s">
        <v>109</v>
      </c>
      <c r="T69" s="1203" t="s">
        <v>109</v>
      </c>
      <c r="U69" s="1203" t="s">
        <v>109</v>
      </c>
      <c r="V69" s="1203" t="s">
        <v>109</v>
      </c>
      <c r="W69" s="1195" t="s">
        <v>108</v>
      </c>
    </row>
    <row r="70" spans="2:23" ht="24" hidden="1" customHeight="1">
      <c r="B70" s="446" t="s">
        <v>689</v>
      </c>
      <c r="C70" s="44" t="s">
        <v>613</v>
      </c>
      <c r="D70" s="121"/>
      <c r="E70" s="252" t="str">
        <f t="shared" si="2"/>
        <v/>
      </c>
      <c r="F70" s="2547" t="s">
        <v>786</v>
      </c>
      <c r="G70" s="2548"/>
      <c r="H70" s="2548"/>
      <c r="I70" s="2548"/>
      <c r="J70" s="2549"/>
      <c r="M70" s="1158" t="s">
        <v>1295</v>
      </c>
      <c r="N70" s="1203" t="s">
        <v>109</v>
      </c>
      <c r="O70" s="1203" t="s">
        <v>109</v>
      </c>
      <c r="P70" s="1203" t="s">
        <v>109</v>
      </c>
      <c r="Q70" s="1195" t="s">
        <v>108</v>
      </c>
      <c r="R70" s="1203" t="s">
        <v>109</v>
      </c>
      <c r="S70" s="1203" t="s">
        <v>109</v>
      </c>
      <c r="T70" s="1203" t="s">
        <v>109</v>
      </c>
      <c r="U70" s="1203" t="s">
        <v>109</v>
      </c>
      <c r="V70" s="1203" t="s">
        <v>109</v>
      </c>
      <c r="W70" s="1195" t="s">
        <v>108</v>
      </c>
    </row>
    <row r="71" spans="2:23" ht="24" hidden="1" customHeight="1">
      <c r="B71" s="446" t="s">
        <v>689</v>
      </c>
      <c r="C71" s="44" t="s">
        <v>613</v>
      </c>
      <c r="D71" s="121"/>
      <c r="E71" s="252" t="str">
        <f t="shared" si="2"/>
        <v/>
      </c>
      <c r="F71" s="2547" t="s">
        <v>787</v>
      </c>
      <c r="G71" s="2548"/>
      <c r="H71" s="2548"/>
      <c r="I71" s="2548"/>
      <c r="J71" s="2549"/>
      <c r="M71" s="1159" t="s">
        <v>894</v>
      </c>
      <c r="N71" s="1203" t="s">
        <v>109</v>
      </c>
      <c r="O71" s="1203" t="s">
        <v>109</v>
      </c>
      <c r="P71" s="1203" t="s">
        <v>109</v>
      </c>
      <c r="Q71" s="1203" t="s">
        <v>109</v>
      </c>
      <c r="R71" s="1195" t="s">
        <v>108</v>
      </c>
      <c r="S71" s="1203" t="s">
        <v>109</v>
      </c>
      <c r="T71" s="1203" t="s">
        <v>109</v>
      </c>
      <c r="U71" s="1203" t="s">
        <v>109</v>
      </c>
      <c r="V71" s="1203" t="s">
        <v>109</v>
      </c>
      <c r="W71" s="1195" t="s">
        <v>108</v>
      </c>
    </row>
    <row r="72" spans="2:23" ht="24" hidden="1" customHeight="1">
      <c r="B72" s="446" t="s">
        <v>689</v>
      </c>
      <c r="C72" s="44" t="s">
        <v>613</v>
      </c>
      <c r="D72" s="121"/>
      <c r="E72" s="252" t="str">
        <f t="shared" si="2"/>
        <v/>
      </c>
      <c r="F72" s="2547" t="s">
        <v>788</v>
      </c>
      <c r="G72" s="2548"/>
      <c r="H72" s="2548"/>
      <c r="I72" s="2548"/>
      <c r="J72" s="2549"/>
      <c r="M72" s="1160" t="s">
        <v>13</v>
      </c>
      <c r="N72" s="1203" t="s">
        <v>109</v>
      </c>
      <c r="O72" s="1203" t="s">
        <v>109</v>
      </c>
      <c r="P72" s="1203" t="s">
        <v>109</v>
      </c>
      <c r="Q72" s="1203" t="s">
        <v>109</v>
      </c>
      <c r="R72" s="1203" t="s">
        <v>109</v>
      </c>
      <c r="S72" s="1195" t="s">
        <v>108</v>
      </c>
      <c r="T72" s="1203" t="s">
        <v>109</v>
      </c>
      <c r="U72" s="1203" t="s">
        <v>109</v>
      </c>
      <c r="V72" s="1203" t="s">
        <v>109</v>
      </c>
      <c r="W72" s="1195" t="s">
        <v>108</v>
      </c>
    </row>
    <row r="73" spans="2:23" ht="24" hidden="1" customHeight="1">
      <c r="B73" s="105" t="s">
        <v>689</v>
      </c>
      <c r="C73" s="43" t="s">
        <v>613</v>
      </c>
      <c r="D73" s="99"/>
      <c r="E73" s="252" t="str">
        <f t="shared" si="2"/>
        <v/>
      </c>
      <c r="F73" s="2550" t="s">
        <v>800</v>
      </c>
      <c r="G73" s="2548"/>
      <c r="H73" s="2548"/>
      <c r="I73" s="2548"/>
      <c r="J73" s="2549"/>
      <c r="M73" s="1161" t="s">
        <v>101</v>
      </c>
      <c r="N73" s="1203" t="s">
        <v>109</v>
      </c>
      <c r="O73" s="1203" t="s">
        <v>109</v>
      </c>
      <c r="P73" s="1203" t="s">
        <v>109</v>
      </c>
      <c r="Q73" s="1203" t="s">
        <v>109</v>
      </c>
      <c r="R73" s="1203" t="s">
        <v>109</v>
      </c>
      <c r="S73" s="1203" t="s">
        <v>109</v>
      </c>
      <c r="T73" s="1195" t="s">
        <v>108</v>
      </c>
      <c r="U73" s="1203" t="s">
        <v>109</v>
      </c>
      <c r="V73" s="1203" t="s">
        <v>109</v>
      </c>
      <c r="W73" s="1195" t="s">
        <v>108</v>
      </c>
    </row>
    <row r="74" spans="2:23" ht="24" hidden="1" customHeight="1">
      <c r="B74" s="446" t="s">
        <v>689</v>
      </c>
      <c r="C74" s="44" t="s">
        <v>613</v>
      </c>
      <c r="D74" s="121"/>
      <c r="E74" s="252"/>
      <c r="F74" s="2551"/>
      <c r="G74" s="2552"/>
      <c r="H74" s="2552"/>
      <c r="I74" s="2552"/>
      <c r="J74" s="2553"/>
      <c r="M74" s="1160" t="s">
        <v>1254</v>
      </c>
      <c r="N74" s="1203" t="s">
        <v>109</v>
      </c>
      <c r="O74" s="1203" t="s">
        <v>109</v>
      </c>
      <c r="P74" s="1203" t="s">
        <v>109</v>
      </c>
      <c r="Q74" s="1203" t="s">
        <v>109</v>
      </c>
      <c r="R74" s="1203" t="s">
        <v>109</v>
      </c>
      <c r="S74" s="1203" t="s">
        <v>109</v>
      </c>
      <c r="T74" s="1203" t="s">
        <v>109</v>
      </c>
      <c r="U74" s="1203" t="s">
        <v>109</v>
      </c>
      <c r="V74" s="1195" t="s">
        <v>108</v>
      </c>
      <c r="W74" s="1195" t="s">
        <v>108</v>
      </c>
    </row>
    <row r="75" spans="2:23">
      <c r="B75" s="118"/>
      <c r="C75" s="122" t="s">
        <v>1575</v>
      </c>
      <c r="E75" s="277" t="str">
        <f>IF(F75="","※","")</f>
        <v/>
      </c>
      <c r="F75" s="323" t="s">
        <v>870</v>
      </c>
      <c r="G75" s="378"/>
      <c r="H75" s="378"/>
      <c r="I75" s="378"/>
      <c r="J75" s="422"/>
      <c r="M75" s="1152"/>
      <c r="N75" s="1212"/>
      <c r="O75" s="1212"/>
      <c r="P75" s="1212"/>
      <c r="Q75" s="1212"/>
      <c r="R75" s="1212"/>
      <c r="S75" s="1212"/>
      <c r="T75" s="1212"/>
      <c r="U75" s="1212"/>
      <c r="V75" s="1212"/>
      <c r="W75" s="1212"/>
    </row>
    <row r="76" spans="2:23">
      <c r="B76" s="118"/>
      <c r="C76" s="11" t="s">
        <v>614</v>
      </c>
      <c r="D76" s="122"/>
      <c r="E76" s="258" t="str">
        <f>IF(F76="","※","")</f>
        <v/>
      </c>
      <c r="F76" s="324" t="s">
        <v>870</v>
      </c>
      <c r="G76" s="423"/>
      <c r="H76" s="423"/>
      <c r="I76" s="423"/>
      <c r="J76" s="424"/>
      <c r="M76" s="1152"/>
      <c r="N76" s="1212"/>
      <c r="O76" s="1212"/>
      <c r="P76" s="1212"/>
      <c r="Q76" s="1212"/>
      <c r="R76" s="1212"/>
      <c r="S76" s="1212"/>
      <c r="T76" s="1212"/>
      <c r="U76" s="1212"/>
      <c r="V76" s="1212"/>
      <c r="W76" s="1212"/>
    </row>
    <row r="77" spans="2:23">
      <c r="B77" s="100"/>
      <c r="C77" s="59" t="s">
        <v>690</v>
      </c>
      <c r="D77" s="101"/>
      <c r="E77" s="274" t="str">
        <f>IF(F77="","※","")</f>
        <v/>
      </c>
      <c r="F77" s="325" t="s">
        <v>870</v>
      </c>
      <c r="G77" s="380"/>
      <c r="H77" s="380"/>
      <c r="I77" s="380"/>
      <c r="J77" s="425"/>
      <c r="M77" s="1152"/>
      <c r="N77" s="1212"/>
      <c r="O77" s="1212"/>
      <c r="P77" s="1212"/>
      <c r="Q77" s="1212"/>
      <c r="R77" s="1212"/>
      <c r="S77" s="1212"/>
      <c r="T77" s="1212"/>
      <c r="U77" s="1212"/>
      <c r="V77" s="1212"/>
      <c r="W77" s="1212"/>
    </row>
    <row r="78" spans="2:23" ht="24" hidden="1" customHeight="1">
      <c r="B78" s="89" t="s">
        <v>691</v>
      </c>
      <c r="C78" s="59" t="s">
        <v>615</v>
      </c>
      <c r="D78" s="101"/>
      <c r="E78" s="252" t="str">
        <f>IF(F78="","※","")</f>
        <v/>
      </c>
      <c r="F78" s="318" t="s">
        <v>271</v>
      </c>
      <c r="G78" s="395"/>
      <c r="H78" s="395"/>
      <c r="I78" s="395"/>
      <c r="J78" s="359"/>
      <c r="M78" s="1155" t="s">
        <v>1309</v>
      </c>
      <c r="N78" s="1195" t="s">
        <v>108</v>
      </c>
      <c r="O78" s="1203" t="s">
        <v>109</v>
      </c>
      <c r="P78" s="1203" t="s">
        <v>109</v>
      </c>
      <c r="Q78" s="1203" t="s">
        <v>109</v>
      </c>
      <c r="R78" s="1203" t="s">
        <v>109</v>
      </c>
      <c r="S78" s="1203" t="s">
        <v>109</v>
      </c>
      <c r="T78" s="1203" t="s">
        <v>109</v>
      </c>
      <c r="U78" s="1203" t="s">
        <v>109</v>
      </c>
      <c r="V78" s="1203" t="s">
        <v>109</v>
      </c>
      <c r="W78" s="1195" t="s">
        <v>108</v>
      </c>
    </row>
    <row r="79" spans="2:23" ht="24" hidden="1" customHeight="1">
      <c r="B79" s="89" t="s">
        <v>691</v>
      </c>
      <c r="C79" s="59" t="s">
        <v>615</v>
      </c>
      <c r="D79" s="101"/>
      <c r="E79" s="252" t="str">
        <f>IF(F79="","※","")</f>
        <v/>
      </c>
      <c r="F79" s="318" t="s">
        <v>456</v>
      </c>
      <c r="G79" s="395"/>
      <c r="H79" s="395"/>
      <c r="I79" s="395"/>
      <c r="J79" s="359"/>
      <c r="M79" s="1293" t="s">
        <v>265</v>
      </c>
      <c r="N79" s="1203" t="s">
        <v>109</v>
      </c>
      <c r="O79" s="1203" t="s">
        <v>109</v>
      </c>
      <c r="P79" s="1203" t="s">
        <v>109</v>
      </c>
      <c r="Q79" s="1203" t="s">
        <v>109</v>
      </c>
      <c r="R79" s="1203" t="s">
        <v>109</v>
      </c>
      <c r="S79" s="1203" t="s">
        <v>109</v>
      </c>
      <c r="T79" s="1203" t="s">
        <v>109</v>
      </c>
      <c r="U79" s="1195" t="s">
        <v>108</v>
      </c>
      <c r="V79" s="1203" t="s">
        <v>109</v>
      </c>
      <c r="W79" s="1195" t="s">
        <v>108</v>
      </c>
    </row>
    <row r="80" spans="2:23" ht="24" hidden="1" customHeight="1">
      <c r="B80" s="89" t="s">
        <v>691</v>
      </c>
      <c r="C80" s="59" t="s">
        <v>615</v>
      </c>
      <c r="D80" s="101"/>
      <c r="E80" s="252" t="str">
        <f t="shared" ref="E80:E87" si="3">IF(F80="","※","")</f>
        <v/>
      </c>
      <c r="F80" s="318" t="s">
        <v>901</v>
      </c>
      <c r="G80" s="395"/>
      <c r="H80" s="395"/>
      <c r="I80" s="395"/>
      <c r="J80" s="359"/>
      <c r="M80" s="1156" t="s">
        <v>892</v>
      </c>
      <c r="N80" s="1203" t="s">
        <v>109</v>
      </c>
      <c r="O80" s="1195" t="s">
        <v>108</v>
      </c>
      <c r="P80" s="1203" t="s">
        <v>109</v>
      </c>
      <c r="Q80" s="1203" t="s">
        <v>109</v>
      </c>
      <c r="R80" s="1203" t="s">
        <v>109</v>
      </c>
      <c r="S80" s="1203" t="s">
        <v>109</v>
      </c>
      <c r="T80" s="1203" t="s">
        <v>109</v>
      </c>
      <c r="U80" s="1203" t="s">
        <v>109</v>
      </c>
      <c r="V80" s="1203" t="s">
        <v>109</v>
      </c>
      <c r="W80" s="1195" t="s">
        <v>108</v>
      </c>
    </row>
    <row r="81" spans="1:23" ht="18" customHeight="1">
      <c r="B81" s="89" t="s">
        <v>1459</v>
      </c>
      <c r="C81" s="59" t="s">
        <v>1460</v>
      </c>
      <c r="D81" s="101"/>
      <c r="E81" s="252" t="str">
        <f t="shared" si="3"/>
        <v/>
      </c>
      <c r="F81" s="318" t="s">
        <v>1463</v>
      </c>
      <c r="G81" s="395"/>
      <c r="H81" s="395"/>
      <c r="I81" s="395"/>
      <c r="J81" s="359"/>
      <c r="M81" s="1156"/>
      <c r="N81" s="1203"/>
      <c r="O81" s="1195"/>
      <c r="P81" s="1203"/>
      <c r="Q81" s="1203"/>
      <c r="R81" s="1203"/>
      <c r="S81" s="1203"/>
      <c r="T81" s="1203"/>
      <c r="U81" s="1203"/>
      <c r="V81" s="1203"/>
      <c r="W81" s="1195"/>
    </row>
    <row r="82" spans="1:23" ht="24" customHeight="1">
      <c r="B82" s="105" t="s">
        <v>1461</v>
      </c>
      <c r="C82" s="59" t="s">
        <v>615</v>
      </c>
      <c r="D82" s="101"/>
      <c r="E82" s="252" t="str">
        <f t="shared" si="3"/>
        <v/>
      </c>
      <c r="F82" s="318" t="s">
        <v>902</v>
      </c>
      <c r="G82" s="395"/>
      <c r="H82" s="395"/>
      <c r="I82" s="395"/>
      <c r="J82" s="359"/>
      <c r="M82" s="1157" t="s">
        <v>893</v>
      </c>
      <c r="N82" s="1203" t="s">
        <v>109</v>
      </c>
      <c r="O82" s="1203" t="s">
        <v>109</v>
      </c>
      <c r="P82" s="1195" t="s">
        <v>108</v>
      </c>
      <c r="Q82" s="1203" t="s">
        <v>109</v>
      </c>
      <c r="R82" s="1203" t="s">
        <v>109</v>
      </c>
      <c r="S82" s="1203" t="s">
        <v>109</v>
      </c>
      <c r="T82" s="1203" t="s">
        <v>109</v>
      </c>
      <c r="U82" s="1203" t="s">
        <v>109</v>
      </c>
      <c r="V82" s="1203" t="s">
        <v>109</v>
      </c>
      <c r="W82" s="1195" t="s">
        <v>108</v>
      </c>
    </row>
    <row r="83" spans="1:23" ht="24" hidden="1" customHeight="1">
      <c r="B83" s="105" t="s">
        <v>1462</v>
      </c>
      <c r="C83" s="43" t="s">
        <v>616</v>
      </c>
      <c r="D83" s="101"/>
      <c r="E83" s="252" t="str">
        <f t="shared" si="3"/>
        <v/>
      </c>
      <c r="F83" s="318" t="s">
        <v>922</v>
      </c>
      <c r="G83" s="395"/>
      <c r="H83" s="395"/>
      <c r="I83" s="395"/>
      <c r="J83" s="359"/>
      <c r="M83" s="1158" t="s">
        <v>1295</v>
      </c>
      <c r="N83" s="1203" t="s">
        <v>109</v>
      </c>
      <c r="O83" s="1203" t="s">
        <v>109</v>
      </c>
      <c r="P83" s="1203" t="s">
        <v>109</v>
      </c>
      <c r="Q83" s="1195" t="s">
        <v>108</v>
      </c>
      <c r="R83" s="1203" t="s">
        <v>109</v>
      </c>
      <c r="S83" s="1203" t="s">
        <v>109</v>
      </c>
      <c r="T83" s="1203" t="s">
        <v>109</v>
      </c>
      <c r="U83" s="1203" t="s">
        <v>109</v>
      </c>
      <c r="V83" s="1203" t="s">
        <v>109</v>
      </c>
      <c r="W83" s="1195" t="s">
        <v>108</v>
      </c>
    </row>
    <row r="84" spans="1:23" ht="24" hidden="1" customHeight="1">
      <c r="B84" s="89" t="s">
        <v>691</v>
      </c>
      <c r="C84" s="59" t="s">
        <v>615</v>
      </c>
      <c r="D84" s="101"/>
      <c r="E84" s="252" t="str">
        <f t="shared" si="3"/>
        <v/>
      </c>
      <c r="F84" s="318" t="s">
        <v>924</v>
      </c>
      <c r="G84" s="395"/>
      <c r="H84" s="395"/>
      <c r="I84" s="395"/>
      <c r="J84" s="359"/>
      <c r="M84" s="1159" t="s">
        <v>894</v>
      </c>
      <c r="N84" s="1203" t="s">
        <v>109</v>
      </c>
      <c r="O84" s="1203" t="s">
        <v>109</v>
      </c>
      <c r="P84" s="1203" t="s">
        <v>109</v>
      </c>
      <c r="Q84" s="1203" t="s">
        <v>109</v>
      </c>
      <c r="R84" s="1195" t="s">
        <v>108</v>
      </c>
      <c r="S84" s="1203" t="s">
        <v>109</v>
      </c>
      <c r="T84" s="1203" t="s">
        <v>109</v>
      </c>
      <c r="U84" s="1203" t="s">
        <v>109</v>
      </c>
      <c r="V84" s="1203" t="s">
        <v>109</v>
      </c>
      <c r="W84" s="1195" t="s">
        <v>108</v>
      </c>
    </row>
    <row r="85" spans="1:23" ht="24" hidden="1" customHeight="1">
      <c r="B85" s="89" t="s">
        <v>691</v>
      </c>
      <c r="C85" s="59" t="s">
        <v>615</v>
      </c>
      <c r="D85" s="101"/>
      <c r="E85" s="252" t="str">
        <f t="shared" si="3"/>
        <v/>
      </c>
      <c r="F85" s="318" t="s">
        <v>925</v>
      </c>
      <c r="G85" s="395"/>
      <c r="H85" s="395"/>
      <c r="I85" s="395"/>
      <c r="J85" s="359"/>
      <c r="M85" s="1160" t="s">
        <v>13</v>
      </c>
      <c r="N85" s="1203" t="s">
        <v>109</v>
      </c>
      <c r="O85" s="1203" t="s">
        <v>109</v>
      </c>
      <c r="P85" s="1203" t="s">
        <v>109</v>
      </c>
      <c r="Q85" s="1203" t="s">
        <v>109</v>
      </c>
      <c r="R85" s="1203" t="s">
        <v>109</v>
      </c>
      <c r="S85" s="1195" t="s">
        <v>108</v>
      </c>
      <c r="T85" s="1203" t="s">
        <v>109</v>
      </c>
      <c r="U85" s="1203" t="s">
        <v>109</v>
      </c>
      <c r="V85" s="1203" t="s">
        <v>109</v>
      </c>
      <c r="W85" s="1195" t="s">
        <v>108</v>
      </c>
    </row>
    <row r="86" spans="1:23" ht="24" hidden="1" customHeight="1">
      <c r="B86" s="89" t="s">
        <v>691</v>
      </c>
      <c r="C86" s="59" t="s">
        <v>615</v>
      </c>
      <c r="D86" s="101"/>
      <c r="E86" s="252" t="str">
        <f t="shared" si="3"/>
        <v/>
      </c>
      <c r="F86" s="318" t="s">
        <v>926</v>
      </c>
      <c r="G86" s="395"/>
      <c r="H86" s="395"/>
      <c r="I86" s="395"/>
      <c r="J86" s="359"/>
      <c r="M86" s="1161" t="s">
        <v>101</v>
      </c>
      <c r="N86" s="1203" t="s">
        <v>109</v>
      </c>
      <c r="O86" s="1203" t="s">
        <v>109</v>
      </c>
      <c r="P86" s="1203" t="s">
        <v>109</v>
      </c>
      <c r="Q86" s="1203" t="s">
        <v>109</v>
      </c>
      <c r="R86" s="1203" t="s">
        <v>109</v>
      </c>
      <c r="S86" s="1203" t="s">
        <v>109</v>
      </c>
      <c r="T86" s="1195" t="s">
        <v>108</v>
      </c>
      <c r="U86" s="1203" t="s">
        <v>109</v>
      </c>
      <c r="V86" s="1203" t="s">
        <v>109</v>
      </c>
      <c r="W86" s="1195" t="s">
        <v>108</v>
      </c>
    </row>
    <row r="87" spans="1:23" ht="24" hidden="1" customHeight="1">
      <c r="B87" s="89" t="s">
        <v>691</v>
      </c>
      <c r="C87" s="59" t="s">
        <v>615</v>
      </c>
      <c r="D87" s="101"/>
      <c r="E87" s="252" t="str">
        <f t="shared" si="3"/>
        <v/>
      </c>
      <c r="F87" s="1379" t="s">
        <v>1085</v>
      </c>
      <c r="G87" s="1380"/>
      <c r="H87" s="1380"/>
      <c r="I87" s="1380"/>
      <c r="J87" s="1381"/>
      <c r="M87" s="1160" t="s">
        <v>1254</v>
      </c>
      <c r="N87" s="1203" t="s">
        <v>109</v>
      </c>
      <c r="O87" s="1203" t="s">
        <v>109</v>
      </c>
      <c r="P87" s="1203" t="s">
        <v>109</v>
      </c>
      <c r="Q87" s="1203" t="s">
        <v>109</v>
      </c>
      <c r="R87" s="1203" t="s">
        <v>109</v>
      </c>
      <c r="S87" s="1203" t="s">
        <v>109</v>
      </c>
      <c r="T87" s="1203" t="s">
        <v>109</v>
      </c>
      <c r="U87" s="1203" t="s">
        <v>109</v>
      </c>
      <c r="V87" s="1195" t="s">
        <v>108</v>
      </c>
      <c r="W87" s="1195" t="s">
        <v>108</v>
      </c>
    </row>
    <row r="88" spans="1:23" ht="13.5" customHeight="1">
      <c r="B88" s="105" t="s">
        <v>1462</v>
      </c>
      <c r="C88" s="43" t="s">
        <v>616</v>
      </c>
      <c r="D88" s="99"/>
      <c r="E88" s="252" t="str">
        <f>IF(F88="","※",IF(AND(F55&lt;&gt;"",F88&gt;F55)=TRUE,"E",""))</f>
        <v/>
      </c>
      <c r="F88" s="199">
        <v>46247</v>
      </c>
      <c r="G88" s="55" t="s">
        <v>617</v>
      </c>
      <c r="H88" s="374"/>
      <c r="I88" s="374"/>
      <c r="J88" s="345"/>
      <c r="M88" s="1152"/>
      <c r="N88" s="1213"/>
      <c r="O88" s="1213"/>
      <c r="P88" s="1213"/>
      <c r="Q88" s="1213"/>
      <c r="R88" s="1213"/>
      <c r="S88" s="1213"/>
      <c r="T88" s="1213"/>
      <c r="U88" s="1213"/>
      <c r="V88" s="1213"/>
      <c r="W88" s="1213"/>
    </row>
    <row r="89" spans="1:23" ht="13.5" customHeight="1">
      <c r="F89" s="116" t="str">
        <f>IF(E88="E","契約保証費が工事請負金額を超えてます。","")</f>
        <v/>
      </c>
      <c r="M89" s="1152"/>
      <c r="N89" s="1213"/>
      <c r="O89" s="1213"/>
      <c r="P89" s="1213"/>
      <c r="Q89" s="1213"/>
      <c r="R89" s="1213"/>
      <c r="S89" s="1213"/>
      <c r="T89" s="1213"/>
      <c r="U89" s="1213"/>
      <c r="V89" s="1213"/>
      <c r="W89" s="1213"/>
    </row>
    <row r="90" spans="1:23">
      <c r="A90" s="105" t="s">
        <v>692</v>
      </c>
      <c r="B90" s="55" t="s">
        <v>693</v>
      </c>
      <c r="C90" s="55"/>
      <c r="D90" s="99"/>
      <c r="H90" s="11"/>
      <c r="I90" s="334"/>
      <c r="J90" s="334"/>
      <c r="M90" s="1152"/>
      <c r="N90" s="1213"/>
      <c r="O90" s="1213"/>
      <c r="P90" s="1213"/>
      <c r="Q90" s="1213"/>
      <c r="R90" s="1213"/>
      <c r="S90" s="1213"/>
      <c r="T90" s="1213"/>
      <c r="U90" s="1213"/>
      <c r="V90" s="1213"/>
      <c r="W90" s="1213"/>
    </row>
    <row r="91" spans="1:23">
      <c r="B91" s="123"/>
      <c r="C91" s="44" t="s">
        <v>694</v>
      </c>
      <c r="D91" s="111"/>
      <c r="E91" s="211" t="str">
        <f>IF(F91="","※","")</f>
        <v/>
      </c>
      <c r="F91" s="987">
        <v>5</v>
      </c>
      <c r="G91" s="988" t="s">
        <v>618</v>
      </c>
      <c r="H91" s="11"/>
      <c r="I91" s="11"/>
      <c r="J91" s="334"/>
      <c r="M91" s="1152"/>
      <c r="N91" s="1213"/>
      <c r="O91" s="1213"/>
      <c r="P91" s="1213"/>
      <c r="Q91" s="1213"/>
      <c r="R91" s="1213"/>
      <c r="S91" s="1213"/>
      <c r="T91" s="1213"/>
      <c r="U91" s="1213"/>
      <c r="V91" s="1213"/>
      <c r="W91" s="1213"/>
    </row>
    <row r="92" spans="1:23">
      <c r="B92" s="123"/>
      <c r="C92" s="44" t="s">
        <v>871</v>
      </c>
      <c r="D92" s="111"/>
      <c r="E92" s="211" t="str">
        <f>IF(F92="","※","")</f>
        <v/>
      </c>
      <c r="F92" s="987">
        <v>2</v>
      </c>
      <c r="G92" s="988" t="s">
        <v>618</v>
      </c>
      <c r="H92" s="11"/>
      <c r="I92" s="11"/>
      <c r="J92" s="334"/>
      <c r="M92" s="1152"/>
      <c r="N92" s="1213"/>
      <c r="O92" s="1213"/>
      <c r="P92" s="1213"/>
      <c r="Q92" s="1213"/>
      <c r="R92" s="1213"/>
      <c r="S92" s="1213"/>
      <c r="T92" s="1213"/>
      <c r="U92" s="1213"/>
      <c r="V92" s="1213"/>
      <c r="W92" s="1213"/>
    </row>
    <row r="93" spans="1:23">
      <c r="B93" s="123"/>
      <c r="C93" s="44" t="s">
        <v>619</v>
      </c>
      <c r="D93" s="111"/>
      <c r="E93" s="211" t="str">
        <f>IF(F93="","※","")</f>
        <v/>
      </c>
      <c r="F93" s="987">
        <v>0</v>
      </c>
      <c r="G93" s="988" t="s">
        <v>618</v>
      </c>
      <c r="H93" s="11"/>
      <c r="I93" s="11"/>
      <c r="J93" s="334"/>
      <c r="M93" s="1152"/>
      <c r="N93" s="1213"/>
      <c r="O93" s="1213"/>
      <c r="P93" s="1213"/>
      <c r="Q93" s="1213"/>
      <c r="R93" s="1213"/>
      <c r="S93" s="1213"/>
      <c r="T93" s="1213"/>
      <c r="U93" s="1213"/>
      <c r="V93" s="1213"/>
      <c r="W93" s="1213"/>
    </row>
    <row r="94" spans="1:23">
      <c r="B94" s="55"/>
      <c r="C94" s="43" t="s">
        <v>1280</v>
      </c>
      <c r="D94" s="43"/>
      <c r="E94" s="252" t="str">
        <f>IF(F94="","※","")</f>
        <v/>
      </c>
      <c r="F94" s="989">
        <v>0</v>
      </c>
      <c r="G94" s="990" t="s">
        <v>618</v>
      </c>
      <c r="H94" s="11"/>
      <c r="I94" s="11"/>
      <c r="J94" s="334"/>
      <c r="M94" s="1152"/>
      <c r="N94" s="1213"/>
      <c r="O94" s="1213"/>
      <c r="P94" s="1213"/>
      <c r="Q94" s="1213"/>
      <c r="R94" s="1213"/>
      <c r="S94" s="1213"/>
      <c r="T94" s="1213"/>
      <c r="U94" s="1213"/>
      <c r="V94" s="1213"/>
      <c r="W94" s="1213"/>
    </row>
    <row r="95" spans="1:23">
      <c r="M95" s="1152"/>
      <c r="N95" s="1213"/>
      <c r="O95" s="1213"/>
      <c r="P95" s="1213"/>
      <c r="Q95" s="1213"/>
      <c r="R95" s="1213"/>
      <c r="S95" s="1213"/>
      <c r="T95" s="1213"/>
      <c r="U95" s="1213"/>
      <c r="V95" s="1213"/>
      <c r="W95" s="1213"/>
    </row>
    <row r="96" spans="1:23">
      <c r="A96" s="105" t="s">
        <v>872</v>
      </c>
      <c r="B96" s="55" t="s">
        <v>873</v>
      </c>
      <c r="C96" s="374"/>
      <c r="D96" s="345"/>
      <c r="M96" s="1152"/>
      <c r="N96" s="1213"/>
      <c r="O96" s="1213"/>
      <c r="P96" s="1213"/>
      <c r="Q96" s="1213"/>
      <c r="R96" s="1213"/>
      <c r="S96" s="1213"/>
      <c r="T96" s="1213"/>
      <c r="U96" s="1213"/>
      <c r="V96" s="1213"/>
      <c r="W96" s="1213"/>
    </row>
    <row r="97" spans="1:21">
      <c r="A97" s="14"/>
      <c r="B97" s="123"/>
      <c r="C97" s="44" t="s">
        <v>1410</v>
      </c>
      <c r="D97" s="33"/>
      <c r="E97" s="1634" t="s">
        <v>432</v>
      </c>
      <c r="F97" s="1722" t="s">
        <v>682</v>
      </c>
      <c r="G97" s="12"/>
      <c r="H97" s="29"/>
      <c r="I97" s="29"/>
      <c r="J97" s="504"/>
      <c r="K97" s="33"/>
      <c r="L97" s="33"/>
      <c r="M97" s="1152"/>
      <c r="N97" s="1213"/>
      <c r="O97" s="1213"/>
      <c r="P97" s="1213"/>
      <c r="Q97" s="1213"/>
      <c r="R97" s="1213"/>
      <c r="S97" s="1213"/>
      <c r="T97" s="1213"/>
      <c r="U97" s="1213"/>
    </row>
    <row r="98" spans="1:21">
      <c r="B98" s="100"/>
      <c r="C98" s="124" t="s">
        <v>1411</v>
      </c>
      <c r="D98" s="1723"/>
      <c r="E98" s="1724" t="s">
        <v>432</v>
      </c>
      <c r="F98" s="1725"/>
      <c r="G98" s="43"/>
      <c r="H98" s="326"/>
      <c r="I98" s="43" t="s">
        <v>1048</v>
      </c>
      <c r="J98" s="1726" t="s">
        <v>432</v>
      </c>
      <c r="K98" s="33"/>
      <c r="L98" s="42"/>
      <c r="M98" s="1152"/>
      <c r="N98" s="1213"/>
      <c r="O98" s="1213"/>
      <c r="P98" s="1213"/>
      <c r="Q98" s="1213"/>
      <c r="R98" s="1213"/>
      <c r="S98" s="1213"/>
      <c r="T98" s="1213"/>
      <c r="U98" s="1213"/>
    </row>
    <row r="99" spans="1:21">
      <c r="B99" s="123"/>
      <c r="C99" s="44" t="s">
        <v>1412</v>
      </c>
      <c r="D99" s="1727"/>
      <c r="E99" s="1728" t="s">
        <v>432</v>
      </c>
      <c r="F99" s="1729" t="s">
        <v>1292</v>
      </c>
      <c r="G99" s="105"/>
      <c r="H99" s="1730"/>
      <c r="I99" s="504"/>
      <c r="J99" s="504"/>
      <c r="K99" s="33"/>
      <c r="L99" s="33"/>
      <c r="M99" s="1152"/>
      <c r="N99" s="1213"/>
      <c r="O99" s="1213"/>
      <c r="P99" s="1213"/>
      <c r="Q99" s="1213"/>
      <c r="R99" s="1213"/>
      <c r="S99" s="1213"/>
      <c r="T99" s="1213"/>
      <c r="U99" s="1213"/>
    </row>
    <row r="100" spans="1:21">
      <c r="B100" s="55"/>
      <c r="C100" s="43" t="s">
        <v>141</v>
      </c>
      <c r="D100" s="120"/>
      <c r="E100" s="274" t="s">
        <v>432</v>
      </c>
      <c r="F100" s="1731">
        <v>35920</v>
      </c>
      <c r="G100" s="11" t="s">
        <v>1413</v>
      </c>
      <c r="H100" s="11"/>
      <c r="I100" s="29"/>
      <c r="J100" s="29"/>
      <c r="K100" s="29"/>
      <c r="L100" s="33"/>
      <c r="M100" s="1152"/>
      <c r="N100" s="1213"/>
      <c r="O100" s="1213"/>
      <c r="P100" s="1213"/>
      <c r="Q100" s="1213"/>
      <c r="R100" s="1213"/>
      <c r="S100" s="1213"/>
      <c r="T100" s="1213"/>
      <c r="U100" s="1213"/>
    </row>
    <row r="101" spans="1:21">
      <c r="B101" s="55"/>
      <c r="C101" s="43" t="s">
        <v>1293</v>
      </c>
      <c r="D101" s="43"/>
      <c r="E101" s="252"/>
      <c r="F101" s="1920">
        <v>7.3</v>
      </c>
      <c r="G101" s="11" t="s">
        <v>1414</v>
      </c>
      <c r="H101" s="428" t="s">
        <v>432</v>
      </c>
      <c r="I101" s="11"/>
      <c r="J101" s="33"/>
      <c r="K101" s="29"/>
      <c r="L101" s="33"/>
      <c r="M101" s="1152"/>
      <c r="N101" s="1213"/>
      <c r="O101" s="1213"/>
      <c r="P101" s="1213"/>
      <c r="Q101" s="1213"/>
      <c r="R101" s="1213"/>
      <c r="S101" s="1213"/>
      <c r="T101" s="1213"/>
      <c r="U101" s="1213"/>
    </row>
    <row r="102" spans="1:21">
      <c r="C102" s="30" t="s">
        <v>1415</v>
      </c>
      <c r="D102" s="29"/>
      <c r="G102" s="29"/>
      <c r="H102" s="29"/>
      <c r="I102" s="29"/>
      <c r="J102" s="29"/>
      <c r="K102" s="29"/>
      <c r="L102" s="33"/>
      <c r="M102" s="1152"/>
      <c r="N102" s="1213"/>
      <c r="O102" s="1213"/>
      <c r="P102" s="1213"/>
      <c r="Q102" s="1213"/>
      <c r="R102" s="1213"/>
      <c r="S102" s="1213"/>
      <c r="T102" s="1213"/>
      <c r="U102" s="1213"/>
    </row>
    <row r="103" spans="1:21">
      <c r="C103" s="30"/>
      <c r="D103" s="29"/>
      <c r="G103" s="29"/>
      <c r="H103" s="29"/>
      <c r="I103" s="29"/>
      <c r="J103" s="29"/>
      <c r="K103" s="29"/>
      <c r="L103" s="33"/>
      <c r="M103" s="1152"/>
      <c r="N103" s="1213"/>
      <c r="O103" s="1213"/>
      <c r="P103" s="1213"/>
      <c r="Q103" s="1213"/>
      <c r="R103" s="1213"/>
      <c r="S103" s="1213"/>
      <c r="T103" s="1213"/>
      <c r="U103" s="1213"/>
    </row>
    <row r="104" spans="1:21" ht="15.75" customHeight="1">
      <c r="A104" s="105" t="s">
        <v>1506</v>
      </c>
      <c r="B104" s="55" t="s">
        <v>1507</v>
      </c>
      <c r="C104" s="102"/>
      <c r="D104" s="103"/>
      <c r="E104" s="1811"/>
      <c r="F104" s="59"/>
    </row>
    <row r="105" spans="1:21">
      <c r="A105" s="14"/>
      <c r="B105" s="689"/>
      <c r="C105" s="43" t="s">
        <v>1508</v>
      </c>
      <c r="D105" s="99"/>
      <c r="E105" s="1812" t="s">
        <v>432</v>
      </c>
      <c r="F105" s="1813" t="s">
        <v>1646</v>
      </c>
    </row>
    <row r="107" spans="1:21" ht="15.75" customHeight="1">
      <c r="A107" s="105" t="s">
        <v>1647</v>
      </c>
      <c r="B107" s="55" t="s">
        <v>1648</v>
      </c>
      <c r="C107" s="102"/>
      <c r="D107" s="103"/>
      <c r="E107" s="1811"/>
      <c r="F107" s="59"/>
    </row>
    <row r="108" spans="1:21" ht="27" customHeight="1">
      <c r="A108" s="14"/>
      <c r="B108" s="689"/>
      <c r="C108" s="2542" t="s">
        <v>1649</v>
      </c>
      <c r="D108" s="2543"/>
      <c r="E108" s="1812" t="s">
        <v>432</v>
      </c>
      <c r="F108" s="1813" t="s">
        <v>1450</v>
      </c>
    </row>
    <row r="143" spans="1:13" s="334" customFormat="1">
      <c r="A143" s="30"/>
      <c r="B143" s="30"/>
      <c r="C143" s="335"/>
      <c r="D143" s="335"/>
      <c r="E143" s="265"/>
      <c r="F143" s="30"/>
      <c r="G143" s="335"/>
      <c r="H143" s="335"/>
      <c r="I143" s="335"/>
      <c r="J143" s="335"/>
      <c r="K143" s="335"/>
      <c r="M143" s="11"/>
    </row>
    <row r="144" spans="1:13" s="334" customFormat="1">
      <c r="A144" s="30"/>
      <c r="B144" s="30"/>
      <c r="C144" s="335"/>
      <c r="D144" s="335"/>
      <c r="E144" s="265"/>
      <c r="F144" s="30"/>
      <c r="G144" s="335"/>
      <c r="H144" s="335"/>
      <c r="I144" s="335"/>
      <c r="J144" s="335"/>
      <c r="K144" s="335"/>
      <c r="M144" s="11"/>
    </row>
    <row r="163" spans="1:13" s="334" customFormat="1">
      <c r="A163" s="30"/>
      <c r="B163" s="30"/>
      <c r="C163" s="335"/>
      <c r="D163" s="335"/>
      <c r="E163" s="265"/>
      <c r="F163" s="30"/>
      <c r="G163" s="335"/>
      <c r="H163" s="335"/>
      <c r="I163" s="335"/>
      <c r="J163" s="335"/>
      <c r="K163" s="335"/>
      <c r="M163" s="11"/>
    </row>
  </sheetData>
  <sheetProtection algorithmName="SHA-512" hashValue="gCUixzRpRshuj4aOJ3UcYvPnPs6MFfG73yB0TyCAZrBl64zZcFwdYGgBq8R6rTxQ//Lq0M7l0m8BBdx5mdedwQ==" saltValue="NIP0I/byfqt8Wv0om7T+Zg==" spinCount="100000" sheet="1" objects="1" scenarios="1"/>
  <mergeCells count="11">
    <mergeCell ref="C108:D108"/>
    <mergeCell ref="B5:D5"/>
    <mergeCell ref="F66:J66"/>
    <mergeCell ref="F68:J68"/>
    <mergeCell ref="F69:J69"/>
    <mergeCell ref="F74:J74"/>
    <mergeCell ref="F70:J70"/>
    <mergeCell ref="F71:J71"/>
    <mergeCell ref="F72:J72"/>
    <mergeCell ref="F73:J73"/>
    <mergeCell ref="C57:D57"/>
  </mergeCells>
  <phoneticPr fontId="3"/>
  <dataValidations count="9">
    <dataValidation type="whole" allowBlank="1" showInputMessage="1" showErrorMessage="1" sqref="F91:F94 F88 F100" xr:uid="{00000000-0002-0000-0900-000000000000}">
      <formula1>0</formula1>
      <formula2>9999999999</formula2>
    </dataValidation>
    <dataValidation type="custom" allowBlank="1" showInputMessage="1" showErrorMessage="1" sqref="F35 F16 F8:F13 F52:F53 F98 F5" xr:uid="{00000000-0002-0000-0900-000001000000}">
      <formula1>TRIM(F5)&lt;&gt;""</formula1>
    </dataValidation>
    <dataValidation showInputMessage="1" showErrorMessage="1" sqref="G17 G31 G29 G27 G25 G23 G21 G19 G33" xr:uid="{00000000-0002-0000-0900-000002000000}"/>
    <dataValidation type="decimal" allowBlank="1" showInputMessage="1" showErrorMessage="1" sqref="F58" xr:uid="{00000000-0002-0000-0900-000003000000}">
      <formula1>0</formula1>
      <formula2>100</formula2>
    </dataValidation>
    <dataValidation type="whole" allowBlank="1" showInputMessage="1" showErrorMessage="1" sqref="F54:F56" xr:uid="{00000000-0002-0000-0900-000004000000}">
      <formula1>1</formula1>
      <formula2>9999999999</formula2>
    </dataValidation>
    <dataValidation type="list" allowBlank="1" showInputMessage="1" showErrorMessage="1" promptTitle="所管別コード" prompt="リストから選択してください。_x000a_記入要領ｐ.１９参照" sqref="F17 F19" xr:uid="{00000000-0002-0000-0900-000005000000}">
      <formula1>#REF!</formula1>
    </dataValidation>
    <dataValidation type="list" showInputMessage="1" showErrorMessage="1" sqref="F17 F19" xr:uid="{00000000-0002-0000-0900-000006000000}">
      <formula1>#REF!</formula1>
    </dataValidation>
    <dataValidation type="list" allowBlank="1" showInputMessage="1" showErrorMessage="1" promptTitle="経費算定別方法" prompt="経費算定方法をリストから選択してください。_x000a_「その他の方法」を選択した場合、「その他の方法記入欄」に記入してください。_x000a_マニュアル参照" sqref="F97" xr:uid="{00000000-0002-0000-0900-000007000000}">
      <formula1>経費算定別</formula1>
    </dataValidation>
    <dataValidation type="list" allowBlank="1" showInputMessage="1" showErrorMessage="1" promptTitle="前払金の有無によるコード" prompt="右表から該当する番号を、リストから選択してください。_x000a_マニュアル参照" sqref="F99" xr:uid="{00000000-0002-0000-0900-000008000000}">
      <formula1>前払い金の有無によるコード</formula1>
    </dataValidation>
  </dataValidations>
  <pageMargins left="0.4" right="0.17" top="1" bottom="0.39" header="0.51200000000000001" footer="0.16"/>
  <pageSetup paperSize="9" scale="83"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33"/>
  <sheetViews>
    <sheetView showGridLines="0" topLeftCell="A2" zoomScaleNormal="100" zoomScaleSheetLayoutView="100" workbookViewId="0"/>
  </sheetViews>
  <sheetFormatPr defaultRowHeight="13.5"/>
  <cols>
    <col min="1" max="1" width="1.625" style="335" customWidth="1"/>
    <col min="2" max="2" width="3.125" style="335" customWidth="1"/>
    <col min="3" max="3" width="4.375" style="335" customWidth="1"/>
    <col min="4" max="4" width="3.25" style="335" customWidth="1"/>
    <col min="5" max="5" width="3.5" style="335" customWidth="1"/>
    <col min="6" max="6" width="3" style="335" customWidth="1"/>
    <col min="7" max="7" width="3.25" style="335" customWidth="1"/>
    <col min="8" max="8" width="3.625" style="335" customWidth="1"/>
    <col min="9" max="9" width="8.375" style="335" hidden="1" customWidth="1"/>
    <col min="10" max="10" width="8.625" style="335" hidden="1" customWidth="1"/>
    <col min="11" max="11" width="0.375" style="335" hidden="1" customWidth="1"/>
    <col min="12" max="12" width="1.625" style="335" customWidth="1"/>
    <col min="13" max="13" width="2.5" style="335" customWidth="1"/>
    <col min="14" max="14" width="28.625" style="335" customWidth="1"/>
    <col min="15" max="15" width="4.5" style="334" customWidth="1"/>
    <col min="16" max="16" width="13.75" style="334" customWidth="1"/>
    <col min="17" max="17" width="2.875" style="250" hidden="1" customWidth="1"/>
    <col min="18" max="18" width="9" style="30" hidden="1" customWidth="1"/>
    <col min="19" max="19" width="2.875" style="250" customWidth="1"/>
    <col min="20" max="20" width="11.875" style="30" bestFit="1" customWidth="1"/>
    <col min="21" max="21" width="2.875" style="250" customWidth="1"/>
    <col min="22" max="22" width="9" style="30"/>
    <col min="23" max="23" width="2.875" style="250" customWidth="1"/>
    <col min="24" max="24" width="9" style="30"/>
    <col min="25" max="25" width="2.875" style="250" customWidth="1"/>
    <col min="26" max="26" width="9" style="30"/>
    <col min="27" max="27" width="2.875" style="250" customWidth="1"/>
    <col min="28" max="28" width="9" style="30"/>
    <col min="29" max="29" width="15.5" style="335" customWidth="1"/>
    <col min="30" max="30" width="15.5" style="335" hidden="1" customWidth="1"/>
    <col min="31" max="16384" width="9" style="335"/>
  </cols>
  <sheetData>
    <row r="1" spans="1:30" ht="17.25" hidden="1">
      <c r="A1" s="200"/>
      <c r="AC1" s="1295" t="s">
        <v>1185</v>
      </c>
      <c r="AD1" s="1296" t="s">
        <v>1295</v>
      </c>
    </row>
    <row r="2" spans="1:30" ht="7.5" customHeight="1"/>
    <row r="3" spans="1:30" ht="13.5" customHeight="1">
      <c r="B3" s="1732" t="s">
        <v>1420</v>
      </c>
    </row>
    <row r="4" spans="1:30" ht="6.75" customHeight="1">
      <c r="B4" s="336"/>
      <c r="C4" s="336"/>
      <c r="D4" s="334"/>
      <c r="E4" s="30"/>
    </row>
    <row r="5" spans="1:30" ht="32.25" customHeight="1">
      <c r="A5" s="339"/>
      <c r="B5" s="339"/>
      <c r="C5" s="339"/>
      <c r="D5" s="339"/>
      <c r="E5" s="339"/>
      <c r="F5" s="339"/>
      <c r="G5" s="339"/>
      <c r="H5" s="339"/>
      <c r="I5" s="339"/>
      <c r="J5" s="339"/>
      <c r="K5" s="339"/>
      <c r="L5" s="339"/>
    </row>
    <row r="6" spans="1:30" ht="15" customHeight="1">
      <c r="B6" s="2558" t="s">
        <v>655</v>
      </c>
      <c r="C6" s="2559"/>
      <c r="D6" s="2559"/>
      <c r="E6" s="2559"/>
      <c r="F6" s="2559"/>
      <c r="G6" s="2560"/>
      <c r="H6" s="1794"/>
      <c r="I6" s="334"/>
      <c r="J6" s="334"/>
      <c r="M6" s="12" t="s">
        <v>1038</v>
      </c>
      <c r="N6" s="55" t="s">
        <v>1464</v>
      </c>
      <c r="O6" s="374"/>
      <c r="P6" s="345"/>
      <c r="Q6" s="252" t="s">
        <v>436</v>
      </c>
      <c r="R6" s="251"/>
      <c r="S6" s="252"/>
      <c r="T6" s="166"/>
      <c r="U6" s="252" t="s">
        <v>432</v>
      </c>
      <c r="V6" s="251" t="s">
        <v>63</v>
      </c>
      <c r="W6" s="252" t="s">
        <v>432</v>
      </c>
      <c r="X6" s="251" t="s">
        <v>766</v>
      </c>
      <c r="Y6" s="252" t="s">
        <v>432</v>
      </c>
      <c r="Z6" s="251" t="s">
        <v>64</v>
      </c>
      <c r="AA6" s="252" t="s">
        <v>432</v>
      </c>
      <c r="AB6" s="251" t="s">
        <v>65</v>
      </c>
    </row>
    <row r="7" spans="1:30" ht="15" customHeight="1">
      <c r="B7" s="2561">
        <f>SUM(T15:AB15)</f>
        <v>11459</v>
      </c>
      <c r="C7" s="2562"/>
      <c r="D7" s="2562"/>
      <c r="E7" s="2562"/>
      <c r="F7" s="2562"/>
      <c r="G7" s="2563"/>
      <c r="H7" s="1794"/>
      <c r="I7" s="334"/>
      <c r="J7" s="334"/>
      <c r="M7" s="222" t="s">
        <v>1039</v>
      </c>
      <c r="N7" s="55" t="s">
        <v>656</v>
      </c>
      <c r="O7" s="374"/>
      <c r="P7" s="345"/>
      <c r="Q7" s="252" t="s">
        <v>436</v>
      </c>
      <c r="R7" s="251"/>
      <c r="S7" s="252"/>
      <c r="T7" s="166"/>
      <c r="U7" s="252" t="s">
        <v>432</v>
      </c>
      <c r="V7" s="251">
        <v>45</v>
      </c>
      <c r="W7" s="252" t="s">
        <v>432</v>
      </c>
      <c r="X7" s="251">
        <v>40</v>
      </c>
      <c r="Y7" s="252" t="s">
        <v>432</v>
      </c>
      <c r="Z7" s="251">
        <v>38</v>
      </c>
      <c r="AA7" s="252" t="s">
        <v>432</v>
      </c>
      <c r="AB7" s="251">
        <v>35</v>
      </c>
    </row>
    <row r="8" spans="1:30" ht="15" customHeight="1">
      <c r="B8" s="1794"/>
      <c r="C8" s="1794"/>
      <c r="D8" s="1794"/>
      <c r="E8" s="1794"/>
      <c r="F8" s="1794"/>
      <c r="G8" s="1794"/>
      <c r="H8" s="1794"/>
      <c r="J8" s="373" t="s">
        <v>227</v>
      </c>
      <c r="K8" s="373">
        <v>1</v>
      </c>
      <c r="M8" s="222" t="s">
        <v>1043</v>
      </c>
      <c r="N8" s="55" t="s">
        <v>66</v>
      </c>
      <c r="O8" s="374"/>
      <c r="P8" s="345"/>
      <c r="Q8" s="252" t="s">
        <v>436</v>
      </c>
      <c r="R8" s="251"/>
      <c r="S8" s="252"/>
      <c r="T8" s="166"/>
      <c r="U8" s="252">
        <v>1</v>
      </c>
      <c r="V8" s="251" t="s">
        <v>332</v>
      </c>
      <c r="W8" s="252">
        <v>1</v>
      </c>
      <c r="X8" s="251" t="s">
        <v>332</v>
      </c>
      <c r="Y8" s="252">
        <v>1</v>
      </c>
      <c r="Z8" s="251" t="s">
        <v>332</v>
      </c>
      <c r="AA8" s="252">
        <v>2</v>
      </c>
      <c r="AB8" s="251" t="s">
        <v>333</v>
      </c>
    </row>
    <row r="9" spans="1:30" ht="15" customHeight="1">
      <c r="B9" s="1794"/>
      <c r="C9" s="1794"/>
      <c r="D9" s="1794"/>
      <c r="E9" s="1794"/>
      <c r="F9" s="1794"/>
      <c r="G9" s="1794"/>
      <c r="H9" s="1794"/>
      <c r="I9" s="375" t="s">
        <v>228</v>
      </c>
      <c r="J9" s="373" t="s">
        <v>229</v>
      </c>
      <c r="K9" s="373">
        <v>2</v>
      </c>
      <c r="M9" s="222" t="s">
        <v>1044</v>
      </c>
      <c r="N9" s="55" t="s">
        <v>67</v>
      </c>
      <c r="O9" s="374"/>
      <c r="P9" s="345"/>
      <c r="Q9" s="252" t="s">
        <v>436</v>
      </c>
      <c r="R9" s="251"/>
      <c r="S9" s="252"/>
      <c r="T9" s="167"/>
      <c r="U9" s="252" t="s">
        <v>432</v>
      </c>
      <c r="V9" s="251" t="s">
        <v>649</v>
      </c>
      <c r="W9" s="252" t="s">
        <v>432</v>
      </c>
      <c r="X9" s="251" t="s">
        <v>651</v>
      </c>
      <c r="Y9" s="252" t="s">
        <v>432</v>
      </c>
      <c r="Z9" s="251" t="s">
        <v>334</v>
      </c>
      <c r="AA9" s="252" t="s">
        <v>432</v>
      </c>
      <c r="AB9" s="251" t="s">
        <v>335</v>
      </c>
    </row>
    <row r="10" spans="1:30" ht="15" customHeight="1">
      <c r="B10" s="1949" t="s">
        <v>850</v>
      </c>
      <c r="C10" s="1950"/>
      <c r="D10" s="1950"/>
      <c r="E10" s="1950"/>
      <c r="F10" s="1951"/>
      <c r="G10" s="1951"/>
      <c r="H10" s="1794"/>
      <c r="I10" s="377">
        <v>4</v>
      </c>
      <c r="J10" s="373" t="s">
        <v>851</v>
      </c>
      <c r="K10" s="373">
        <v>3</v>
      </c>
      <c r="M10" s="222" t="s">
        <v>68</v>
      </c>
      <c r="N10" s="55" t="s">
        <v>1316</v>
      </c>
      <c r="O10" s="374"/>
      <c r="P10" s="345"/>
      <c r="Q10" s="252" t="s">
        <v>436</v>
      </c>
      <c r="R10" s="251"/>
      <c r="S10" s="253"/>
      <c r="T10" s="254" t="s">
        <v>657</v>
      </c>
      <c r="U10" s="252" t="s">
        <v>432</v>
      </c>
      <c r="V10" s="1647" t="s">
        <v>650</v>
      </c>
      <c r="W10" s="252" t="s">
        <v>432</v>
      </c>
      <c r="X10" s="251" t="s">
        <v>652</v>
      </c>
      <c r="Y10" s="252" t="s">
        <v>432</v>
      </c>
      <c r="Z10" s="251" t="s">
        <v>336</v>
      </c>
      <c r="AA10" s="252" t="s">
        <v>432</v>
      </c>
      <c r="AB10" s="251" t="s">
        <v>337</v>
      </c>
    </row>
    <row r="11" spans="1:30" ht="15" customHeight="1">
      <c r="B11" s="1952" t="s">
        <v>852</v>
      </c>
      <c r="C11" s="1953" t="s">
        <v>1651</v>
      </c>
      <c r="D11" s="1954"/>
      <c r="E11" s="2564" t="s">
        <v>1655</v>
      </c>
      <c r="F11" s="2565"/>
      <c r="G11" s="1955" t="s">
        <v>1586</v>
      </c>
      <c r="H11" s="1794"/>
      <c r="I11" s="405">
        <v>14</v>
      </c>
      <c r="J11" s="42"/>
      <c r="K11" s="29"/>
      <c r="L11" s="29"/>
      <c r="M11" s="12" t="s">
        <v>1317</v>
      </c>
      <c r="N11" s="55" t="s">
        <v>1318</v>
      </c>
      <c r="O11" s="125" t="s">
        <v>1319</v>
      </c>
      <c r="P11" s="120"/>
      <c r="Q11" s="252" t="s">
        <v>436</v>
      </c>
      <c r="R11" s="255"/>
      <c r="S11" s="252"/>
      <c r="T11" s="168"/>
      <c r="U11" s="252" t="s">
        <v>432</v>
      </c>
      <c r="V11" s="255">
        <v>365</v>
      </c>
      <c r="W11" s="252" t="s">
        <v>432</v>
      </c>
      <c r="X11" s="255">
        <v>260</v>
      </c>
      <c r="Y11" s="252" t="s">
        <v>432</v>
      </c>
      <c r="Z11" s="255">
        <v>245.3</v>
      </c>
      <c r="AA11" s="252" t="s">
        <v>432</v>
      </c>
      <c r="AB11" s="255">
        <v>241.6</v>
      </c>
    </row>
    <row r="12" spans="1:30" ht="15" customHeight="1">
      <c r="B12" s="1956" t="s">
        <v>338</v>
      </c>
      <c r="C12" s="1957"/>
      <c r="D12" s="1958"/>
      <c r="E12" s="2556">
        <v>2</v>
      </c>
      <c r="F12" s="2557"/>
      <c r="G12" s="1959" t="s">
        <v>1587</v>
      </c>
      <c r="H12" s="1794"/>
      <c r="I12" s="379">
        <v>8</v>
      </c>
      <c r="J12" s="338"/>
      <c r="M12" s="12" t="s">
        <v>1320</v>
      </c>
      <c r="N12" s="55" t="s">
        <v>1321</v>
      </c>
      <c r="O12" s="125" t="s">
        <v>1322</v>
      </c>
      <c r="P12" s="120"/>
      <c r="Q12" s="252" t="s">
        <v>436</v>
      </c>
      <c r="R12" s="255"/>
      <c r="S12" s="252"/>
      <c r="T12" s="168"/>
      <c r="U12" s="252" t="s">
        <v>432</v>
      </c>
      <c r="V12" s="255">
        <v>0</v>
      </c>
      <c r="W12" s="252" t="s">
        <v>432</v>
      </c>
      <c r="X12" s="255">
        <v>27.7</v>
      </c>
      <c r="Y12" s="252" t="s">
        <v>432</v>
      </c>
      <c r="Z12" s="255">
        <v>32</v>
      </c>
      <c r="AA12" s="252" t="s">
        <v>432</v>
      </c>
      <c r="AB12" s="255">
        <v>10</v>
      </c>
    </row>
    <row r="13" spans="1:30" ht="15" customHeight="1">
      <c r="B13" s="1960" t="s">
        <v>853</v>
      </c>
      <c r="C13" s="1953" t="s">
        <v>1650</v>
      </c>
      <c r="D13" s="1954"/>
      <c r="E13" s="2564" t="s">
        <v>1654</v>
      </c>
      <c r="F13" s="2565"/>
      <c r="G13" s="1955" t="s">
        <v>1586</v>
      </c>
      <c r="H13" s="1794"/>
      <c r="I13" s="153">
        <v>15</v>
      </c>
      <c r="J13" s="42"/>
      <c r="K13" s="42"/>
      <c r="L13" s="29"/>
      <c r="M13" s="12" t="s">
        <v>1323</v>
      </c>
      <c r="N13" s="55" t="s">
        <v>1324</v>
      </c>
      <c r="O13" s="125" t="s">
        <v>1325</v>
      </c>
      <c r="P13" s="120"/>
      <c r="Q13" s="252" t="s">
        <v>436</v>
      </c>
      <c r="R13" s="255"/>
      <c r="S13" s="252"/>
      <c r="T13" s="168"/>
      <c r="U13" s="252" t="s">
        <v>432</v>
      </c>
      <c r="V13" s="255">
        <v>36.6</v>
      </c>
      <c r="W13" s="252" t="s">
        <v>432</v>
      </c>
      <c r="X13" s="255">
        <v>18.2</v>
      </c>
      <c r="Y13" s="252" t="s">
        <v>432</v>
      </c>
      <c r="Z13" s="255">
        <v>17.2</v>
      </c>
      <c r="AA13" s="252" t="s">
        <v>432</v>
      </c>
      <c r="AB13" s="255">
        <v>15</v>
      </c>
    </row>
    <row r="14" spans="1:30" ht="15" customHeight="1">
      <c r="B14" s="1956" t="s">
        <v>1326</v>
      </c>
      <c r="C14" s="1957"/>
      <c r="D14" s="1958"/>
      <c r="E14" s="2556">
        <v>3</v>
      </c>
      <c r="F14" s="2557"/>
      <c r="G14" s="1959" t="s">
        <v>1587</v>
      </c>
      <c r="H14" s="1794"/>
      <c r="I14" s="379">
        <v>11</v>
      </c>
      <c r="J14" s="400" t="s">
        <v>1327</v>
      </c>
      <c r="K14" s="401">
        <v>0</v>
      </c>
      <c r="M14" s="12" t="s">
        <v>1328</v>
      </c>
      <c r="N14" s="55" t="s">
        <v>1329</v>
      </c>
      <c r="O14" s="125" t="s">
        <v>1322</v>
      </c>
      <c r="P14" s="120"/>
      <c r="Q14" s="252"/>
      <c r="R14" s="256">
        <v>0</v>
      </c>
      <c r="S14" s="252"/>
      <c r="T14" s="168"/>
      <c r="U14" s="252"/>
      <c r="V14" s="256">
        <f>SUM(V11:V13)</f>
        <v>401.6</v>
      </c>
      <c r="W14" s="252"/>
      <c r="X14" s="256">
        <f>SUM(X11:X13)</f>
        <v>305.89999999999998</v>
      </c>
      <c r="Y14" s="252"/>
      <c r="Z14" s="256">
        <f>SUM(Z11:Z13)</f>
        <v>294.5</v>
      </c>
      <c r="AA14" s="252"/>
      <c r="AB14" s="256">
        <f>SUM(AB11:AB13)</f>
        <v>266.60000000000002</v>
      </c>
    </row>
    <row r="15" spans="1:30" ht="15" customHeight="1">
      <c r="B15" s="1794"/>
      <c r="C15" s="1794"/>
      <c r="D15" s="1794"/>
      <c r="E15" s="1794"/>
      <c r="F15" s="1794"/>
      <c r="G15" s="1794"/>
      <c r="H15" s="1794"/>
      <c r="I15" s="51" t="s">
        <v>854</v>
      </c>
      <c r="J15" s="169" t="s">
        <v>1330</v>
      </c>
      <c r="K15" s="406">
        <v>0</v>
      </c>
      <c r="L15" s="29"/>
      <c r="M15" s="534" t="s">
        <v>1331</v>
      </c>
      <c r="N15" s="981" t="s">
        <v>1332</v>
      </c>
      <c r="O15" s="982" t="s">
        <v>1333</v>
      </c>
      <c r="P15" s="983"/>
      <c r="Q15" s="984" t="s">
        <v>432</v>
      </c>
      <c r="R15" s="985">
        <v>0</v>
      </c>
      <c r="S15" s="984"/>
      <c r="T15" s="985">
        <f>'10.元請 現場支援'!U15</f>
        <v>420</v>
      </c>
      <c r="U15" s="984" t="s">
        <v>432</v>
      </c>
      <c r="V15" s="985">
        <f>ROUND(V14*V17,0)</f>
        <v>5542</v>
      </c>
      <c r="W15" s="984" t="s">
        <v>432</v>
      </c>
      <c r="X15" s="985">
        <f>ROUND(X14*X17,0)</f>
        <v>4221</v>
      </c>
      <c r="Y15" s="984" t="s">
        <v>432</v>
      </c>
      <c r="Z15" s="985">
        <f>ROUND(Z14*Z17,0)</f>
        <v>236</v>
      </c>
      <c r="AA15" s="984" t="s">
        <v>432</v>
      </c>
      <c r="AB15" s="985">
        <f>ROUND(AB14*AB17,0)</f>
        <v>1040</v>
      </c>
    </row>
    <row r="16" spans="1:30" ht="15" customHeight="1">
      <c r="B16" s="1794"/>
      <c r="C16" s="1794"/>
      <c r="D16" s="1794"/>
      <c r="E16" s="1794"/>
      <c r="F16" s="1794"/>
      <c r="G16" s="1794"/>
      <c r="H16" s="1794"/>
      <c r="I16" s="377">
        <v>2</v>
      </c>
      <c r="J16" s="338"/>
      <c r="M16" s="12" t="s">
        <v>1240</v>
      </c>
      <c r="N16" s="43" t="s">
        <v>1241</v>
      </c>
      <c r="O16" s="125"/>
      <c r="P16" s="120"/>
      <c r="Q16" s="252"/>
      <c r="R16" s="142"/>
      <c r="S16" s="252"/>
      <c r="T16" s="273"/>
      <c r="U16" s="252"/>
      <c r="V16" s="535" t="s">
        <v>1242</v>
      </c>
      <c r="W16" s="252"/>
      <c r="X16" s="535" t="s">
        <v>1242</v>
      </c>
      <c r="Y16" s="252"/>
      <c r="Z16" s="535" t="s">
        <v>1242</v>
      </c>
      <c r="AA16" s="252"/>
      <c r="AB16" s="535" t="s">
        <v>1242</v>
      </c>
    </row>
    <row r="17" spans="2:28" ht="15" customHeight="1">
      <c r="B17" s="1794"/>
      <c r="C17" s="1794"/>
      <c r="D17" s="1794"/>
      <c r="E17" s="1794"/>
      <c r="F17" s="1961"/>
      <c r="G17" s="1961"/>
      <c r="H17" s="1961"/>
      <c r="I17" s="375" t="s">
        <v>855</v>
      </c>
      <c r="J17" s="338"/>
      <c r="L17" s="334"/>
      <c r="M17" s="12" t="s">
        <v>1243</v>
      </c>
      <c r="N17" s="978" t="s">
        <v>1172</v>
      </c>
      <c r="O17" s="979" t="s">
        <v>1244</v>
      </c>
      <c r="P17" s="980"/>
      <c r="Q17" s="973" t="s">
        <v>432</v>
      </c>
      <c r="R17" s="972">
        <v>0</v>
      </c>
      <c r="S17" s="973"/>
      <c r="T17" s="972">
        <f>'10.元請 現場支援'!U14</f>
        <v>15</v>
      </c>
      <c r="U17" s="973" t="s">
        <v>432</v>
      </c>
      <c r="V17" s="972">
        <f>SUM(V19:V32)</f>
        <v>13.8</v>
      </c>
      <c r="W17" s="973" t="s">
        <v>432</v>
      </c>
      <c r="X17" s="972">
        <f>SUM(X19:X32)</f>
        <v>13.8</v>
      </c>
      <c r="Y17" s="973" t="s">
        <v>432</v>
      </c>
      <c r="Z17" s="972">
        <f>SUM(Z19:Z32)</f>
        <v>0.8</v>
      </c>
      <c r="AA17" s="973" t="s">
        <v>432</v>
      </c>
      <c r="AB17" s="972">
        <f>SUM(AB19:AB32)</f>
        <v>3.899999999999999</v>
      </c>
    </row>
    <row r="18" spans="2:28">
      <c r="B18" s="334"/>
      <c r="F18" s="338"/>
      <c r="G18" s="338"/>
      <c r="H18" s="338"/>
      <c r="I18" s="377">
        <v>16</v>
      </c>
      <c r="J18" s="338"/>
      <c r="L18" s="381"/>
      <c r="M18" s="12" t="s">
        <v>1245</v>
      </c>
      <c r="N18" s="225" t="s">
        <v>1098</v>
      </c>
      <c r="O18" s="110"/>
      <c r="P18" s="170"/>
      <c r="Q18" s="211"/>
      <c r="R18" s="112"/>
      <c r="S18" s="211"/>
      <c r="T18" s="112"/>
      <c r="U18" s="211"/>
      <c r="V18" s="974"/>
      <c r="W18" s="975"/>
      <c r="X18" s="974"/>
      <c r="Y18" s="975"/>
      <c r="Z18" s="974"/>
      <c r="AA18" s="975"/>
      <c r="AB18" s="974"/>
    </row>
    <row r="19" spans="2:28">
      <c r="C19" s="155"/>
      <c r="D19" s="29"/>
      <c r="E19" s="29"/>
      <c r="F19" s="29"/>
      <c r="G19" s="29"/>
      <c r="H19" s="29"/>
      <c r="I19" s="29"/>
      <c r="J19" s="29"/>
      <c r="K19" s="29"/>
      <c r="L19" s="29"/>
      <c r="M19" s="171"/>
      <c r="N19" s="226"/>
      <c r="O19" s="1999" t="s">
        <v>1655</v>
      </c>
      <c r="P19" s="810" t="s">
        <v>1334</v>
      </c>
      <c r="Q19" s="258" t="s">
        <v>436</v>
      </c>
      <c r="R19" s="227"/>
      <c r="S19" s="258"/>
      <c r="T19" s="172"/>
      <c r="U19" s="258" t="s">
        <v>432</v>
      </c>
      <c r="V19" s="976">
        <v>0.8</v>
      </c>
      <c r="W19" s="977" t="s">
        <v>432</v>
      </c>
      <c r="X19" s="976">
        <v>0.8</v>
      </c>
      <c r="Y19" s="977" t="s">
        <v>432</v>
      </c>
      <c r="Z19" s="976">
        <v>0</v>
      </c>
      <c r="AA19" s="977" t="s">
        <v>432</v>
      </c>
      <c r="AB19" s="976">
        <v>0</v>
      </c>
    </row>
    <row r="20" spans="2:28">
      <c r="C20" s="155"/>
      <c r="D20" s="29"/>
      <c r="E20" s="29"/>
      <c r="F20" s="29"/>
      <c r="G20" s="29"/>
      <c r="H20" s="29"/>
      <c r="I20" s="29"/>
      <c r="J20" s="29"/>
      <c r="K20" s="29"/>
      <c r="L20" s="29"/>
      <c r="M20" s="171"/>
      <c r="N20" s="226"/>
      <c r="O20" s="809"/>
      <c r="P20" s="810" t="s">
        <v>1335</v>
      </c>
      <c r="Q20" s="258" t="s">
        <v>436</v>
      </c>
      <c r="R20" s="227"/>
      <c r="S20" s="258"/>
      <c r="T20" s="172"/>
      <c r="U20" s="258" t="s">
        <v>432</v>
      </c>
      <c r="V20" s="976">
        <v>1</v>
      </c>
      <c r="W20" s="977" t="s">
        <v>432</v>
      </c>
      <c r="X20" s="976">
        <v>1</v>
      </c>
      <c r="Y20" s="977" t="s">
        <v>432</v>
      </c>
      <c r="Z20" s="976">
        <v>0</v>
      </c>
      <c r="AA20" s="977" t="s">
        <v>432</v>
      </c>
      <c r="AB20" s="976">
        <v>0.3</v>
      </c>
    </row>
    <row r="21" spans="2:28">
      <c r="C21" s="155"/>
      <c r="D21" s="29"/>
      <c r="E21" s="29"/>
      <c r="F21" s="29"/>
      <c r="G21" s="29"/>
      <c r="H21" s="29"/>
      <c r="I21" s="29"/>
      <c r="J21" s="29"/>
      <c r="K21" s="29"/>
      <c r="L21" s="29"/>
      <c r="M21" s="171"/>
      <c r="N21" s="226"/>
      <c r="O21" s="809"/>
      <c r="P21" s="810" t="s">
        <v>1336</v>
      </c>
      <c r="Q21" s="258" t="s">
        <v>436</v>
      </c>
      <c r="R21" s="227"/>
      <c r="S21" s="258"/>
      <c r="T21" s="172"/>
      <c r="U21" s="258" t="s">
        <v>432</v>
      </c>
      <c r="V21" s="976">
        <v>1</v>
      </c>
      <c r="W21" s="977" t="s">
        <v>432</v>
      </c>
      <c r="X21" s="976">
        <v>1</v>
      </c>
      <c r="Y21" s="977" t="s">
        <v>432</v>
      </c>
      <c r="Z21" s="976">
        <v>0.8</v>
      </c>
      <c r="AA21" s="977" t="s">
        <v>432</v>
      </c>
      <c r="AB21" s="976">
        <v>0.3</v>
      </c>
    </row>
    <row r="22" spans="2:28">
      <c r="M22" s="382"/>
      <c r="N22" s="226"/>
      <c r="O22" s="809"/>
      <c r="P22" s="810" t="s">
        <v>1337</v>
      </c>
      <c r="Q22" s="258" t="s">
        <v>436</v>
      </c>
      <c r="R22" s="227"/>
      <c r="S22" s="258"/>
      <c r="T22" s="172"/>
      <c r="U22" s="258" t="s">
        <v>432</v>
      </c>
      <c r="V22" s="976">
        <v>1</v>
      </c>
      <c r="W22" s="977" t="s">
        <v>432</v>
      </c>
      <c r="X22" s="976">
        <v>1</v>
      </c>
      <c r="Y22" s="977" t="s">
        <v>432</v>
      </c>
      <c r="Z22" s="976">
        <v>0</v>
      </c>
      <c r="AA22" s="977" t="s">
        <v>432</v>
      </c>
      <c r="AB22" s="976">
        <v>0.3</v>
      </c>
    </row>
    <row r="23" spans="2:28">
      <c r="C23" s="5"/>
      <c r="D23" s="5"/>
      <c r="E23" s="5"/>
      <c r="M23" s="382"/>
      <c r="N23" s="226"/>
      <c r="O23" s="809"/>
      <c r="P23" s="810" t="s">
        <v>1338</v>
      </c>
      <c r="Q23" s="258" t="s">
        <v>436</v>
      </c>
      <c r="R23" s="227"/>
      <c r="S23" s="258"/>
      <c r="T23" s="172"/>
      <c r="U23" s="258" t="s">
        <v>432</v>
      </c>
      <c r="V23" s="976">
        <v>1</v>
      </c>
      <c r="W23" s="977" t="s">
        <v>432</v>
      </c>
      <c r="X23" s="976">
        <v>1</v>
      </c>
      <c r="Y23" s="977" t="s">
        <v>432</v>
      </c>
      <c r="Z23" s="976">
        <v>0</v>
      </c>
      <c r="AA23" s="977" t="s">
        <v>432</v>
      </c>
      <c r="AB23" s="976">
        <v>0.3</v>
      </c>
    </row>
    <row r="24" spans="2:28">
      <c r="C24" s="11"/>
      <c r="D24" s="16"/>
      <c r="E24" s="11"/>
      <c r="F24" s="176"/>
      <c r="G24" s="11"/>
      <c r="H24" s="11"/>
      <c r="I24" s="173"/>
      <c r="J24" s="293"/>
      <c r="K24" s="173"/>
      <c r="L24" s="46"/>
      <c r="M24" s="171"/>
      <c r="N24" s="226"/>
      <c r="O24" s="809"/>
      <c r="P24" s="810" t="s">
        <v>1339</v>
      </c>
      <c r="Q24" s="258" t="s">
        <v>436</v>
      </c>
      <c r="R24" s="227"/>
      <c r="S24" s="258"/>
      <c r="T24" s="172"/>
      <c r="U24" s="258" t="s">
        <v>432</v>
      </c>
      <c r="V24" s="976">
        <v>1</v>
      </c>
      <c r="W24" s="977" t="s">
        <v>432</v>
      </c>
      <c r="X24" s="976">
        <v>1</v>
      </c>
      <c r="Y24" s="977" t="s">
        <v>432</v>
      </c>
      <c r="Z24" s="976">
        <v>0</v>
      </c>
      <c r="AA24" s="977" t="s">
        <v>432</v>
      </c>
      <c r="AB24" s="976">
        <v>0.3</v>
      </c>
    </row>
    <row r="25" spans="2:28">
      <c r="C25" s="11"/>
      <c r="D25" s="11"/>
      <c r="E25" s="11"/>
      <c r="F25" s="174"/>
      <c r="G25" s="11"/>
      <c r="H25" s="11"/>
      <c r="I25" s="11"/>
      <c r="J25" s="14"/>
      <c r="K25" s="11"/>
      <c r="L25" s="46"/>
      <c r="M25" s="171"/>
      <c r="N25" s="226"/>
      <c r="O25" s="809"/>
      <c r="P25" s="810" t="s">
        <v>1340</v>
      </c>
      <c r="Q25" s="258" t="s">
        <v>436</v>
      </c>
      <c r="R25" s="227"/>
      <c r="S25" s="258"/>
      <c r="T25" s="172"/>
      <c r="U25" s="258" t="s">
        <v>432</v>
      </c>
      <c r="V25" s="976">
        <v>1</v>
      </c>
      <c r="W25" s="977" t="s">
        <v>432</v>
      </c>
      <c r="X25" s="976">
        <v>1</v>
      </c>
      <c r="Y25" s="977" t="s">
        <v>432</v>
      </c>
      <c r="Z25" s="976">
        <v>0</v>
      </c>
      <c r="AA25" s="977" t="s">
        <v>432</v>
      </c>
      <c r="AB25" s="976">
        <v>0.3</v>
      </c>
    </row>
    <row r="26" spans="2:28">
      <c r="C26" s="334"/>
      <c r="D26" s="334"/>
      <c r="E26" s="11"/>
      <c r="F26" s="334"/>
      <c r="G26" s="334"/>
      <c r="H26" s="334"/>
      <c r="I26" s="11"/>
      <c r="J26" s="14"/>
      <c r="K26" s="11"/>
      <c r="L26" s="334"/>
      <c r="M26" s="382"/>
      <c r="N26" s="226"/>
      <c r="O26" s="809"/>
      <c r="P26" s="810" t="s">
        <v>1341</v>
      </c>
      <c r="Q26" s="258" t="s">
        <v>436</v>
      </c>
      <c r="R26" s="227"/>
      <c r="S26" s="258"/>
      <c r="T26" s="172"/>
      <c r="U26" s="258" t="s">
        <v>432</v>
      </c>
      <c r="V26" s="976">
        <v>1</v>
      </c>
      <c r="W26" s="977" t="s">
        <v>432</v>
      </c>
      <c r="X26" s="976">
        <v>1</v>
      </c>
      <c r="Y26" s="977" t="s">
        <v>432</v>
      </c>
      <c r="Z26" s="976">
        <v>0</v>
      </c>
      <c r="AA26" s="977" t="s">
        <v>432</v>
      </c>
      <c r="AB26" s="976">
        <v>0.3</v>
      </c>
    </row>
    <row r="27" spans="2:28">
      <c r="C27" s="11"/>
      <c r="D27" s="11"/>
      <c r="E27" s="11"/>
      <c r="F27" s="11"/>
      <c r="G27" s="7"/>
      <c r="H27" s="11"/>
      <c r="I27" s="11"/>
      <c r="J27" s="14"/>
      <c r="K27" s="11"/>
      <c r="L27" s="334"/>
      <c r="M27" s="382"/>
      <c r="N27" s="226"/>
      <c r="O27" s="809"/>
      <c r="P27" s="810" t="s">
        <v>1342</v>
      </c>
      <c r="Q27" s="258" t="s">
        <v>436</v>
      </c>
      <c r="R27" s="227"/>
      <c r="S27" s="258"/>
      <c r="T27" s="172"/>
      <c r="U27" s="258" t="s">
        <v>432</v>
      </c>
      <c r="V27" s="976">
        <v>1</v>
      </c>
      <c r="W27" s="977" t="s">
        <v>432</v>
      </c>
      <c r="X27" s="976">
        <v>1</v>
      </c>
      <c r="Y27" s="977" t="s">
        <v>432</v>
      </c>
      <c r="Z27" s="976">
        <v>0</v>
      </c>
      <c r="AA27" s="977" t="s">
        <v>432</v>
      </c>
      <c r="AB27" s="976">
        <v>0.3</v>
      </c>
    </row>
    <row r="28" spans="2:28">
      <c r="C28" s="11"/>
      <c r="D28" s="11"/>
      <c r="E28" s="11"/>
      <c r="F28" s="7"/>
      <c r="G28" s="7"/>
      <c r="H28" s="13"/>
      <c r="I28" s="11"/>
      <c r="J28" s="14"/>
      <c r="K28" s="11"/>
      <c r="L28" s="334"/>
      <c r="M28" s="382"/>
      <c r="N28" s="226"/>
      <c r="O28" s="809"/>
      <c r="P28" s="810" t="s">
        <v>1343</v>
      </c>
      <c r="Q28" s="258" t="s">
        <v>436</v>
      </c>
      <c r="R28" s="227"/>
      <c r="S28" s="258"/>
      <c r="T28" s="172"/>
      <c r="U28" s="258" t="s">
        <v>432</v>
      </c>
      <c r="V28" s="976">
        <v>1</v>
      </c>
      <c r="W28" s="977" t="s">
        <v>432</v>
      </c>
      <c r="X28" s="976">
        <v>1</v>
      </c>
      <c r="Y28" s="977" t="s">
        <v>432</v>
      </c>
      <c r="Z28" s="976">
        <v>0</v>
      </c>
      <c r="AA28" s="977" t="s">
        <v>432</v>
      </c>
      <c r="AB28" s="976">
        <v>0.3</v>
      </c>
    </row>
    <row r="29" spans="2:28">
      <c r="C29" s="11"/>
      <c r="D29" s="11"/>
      <c r="E29" s="11"/>
      <c r="F29" s="60"/>
      <c r="G29" s="60"/>
      <c r="H29" s="18"/>
      <c r="I29" s="175"/>
      <c r="J29" s="407"/>
      <c r="K29" s="175"/>
      <c r="L29" s="334"/>
      <c r="M29" s="382"/>
      <c r="N29" s="226"/>
      <c r="O29" s="809"/>
      <c r="P29" s="810" t="s">
        <v>1344</v>
      </c>
      <c r="Q29" s="258" t="s">
        <v>436</v>
      </c>
      <c r="R29" s="227"/>
      <c r="S29" s="258"/>
      <c r="T29" s="172"/>
      <c r="U29" s="258" t="s">
        <v>432</v>
      </c>
      <c r="V29" s="976">
        <v>1</v>
      </c>
      <c r="W29" s="977" t="s">
        <v>432</v>
      </c>
      <c r="X29" s="976">
        <v>1</v>
      </c>
      <c r="Y29" s="977" t="s">
        <v>432</v>
      </c>
      <c r="Z29" s="976">
        <v>0</v>
      </c>
      <c r="AA29" s="977" t="s">
        <v>432</v>
      </c>
      <c r="AB29" s="976">
        <v>0.3</v>
      </c>
    </row>
    <row r="30" spans="2:28">
      <c r="C30" s="176"/>
      <c r="D30" s="11"/>
      <c r="E30" s="11"/>
      <c r="F30" s="3"/>
      <c r="G30" s="60"/>
      <c r="H30" s="11"/>
      <c r="M30" s="382"/>
      <c r="N30" s="226"/>
      <c r="O30" s="1999" t="s">
        <v>1654</v>
      </c>
      <c r="P30" s="810" t="s">
        <v>1345</v>
      </c>
      <c r="Q30" s="258" t="s">
        <v>436</v>
      </c>
      <c r="R30" s="227"/>
      <c r="S30" s="258"/>
      <c r="T30" s="172"/>
      <c r="U30" s="258" t="s">
        <v>432</v>
      </c>
      <c r="V30" s="976">
        <v>1</v>
      </c>
      <c r="W30" s="977" t="s">
        <v>432</v>
      </c>
      <c r="X30" s="976">
        <v>1</v>
      </c>
      <c r="Y30" s="977" t="s">
        <v>432</v>
      </c>
      <c r="Z30" s="976">
        <v>0</v>
      </c>
      <c r="AA30" s="977" t="s">
        <v>432</v>
      </c>
      <c r="AB30" s="976">
        <v>0.3</v>
      </c>
    </row>
    <row r="31" spans="2:28">
      <c r="C31" s="13"/>
      <c r="D31" s="16"/>
      <c r="E31" s="16"/>
      <c r="F31" s="16"/>
      <c r="G31" s="16"/>
      <c r="H31" s="16"/>
      <c r="M31" s="382"/>
      <c r="N31" s="226"/>
      <c r="O31" s="809"/>
      <c r="P31" s="810" t="s">
        <v>1334</v>
      </c>
      <c r="Q31" s="258" t="s">
        <v>436</v>
      </c>
      <c r="R31" s="227"/>
      <c r="S31" s="258"/>
      <c r="T31" s="172"/>
      <c r="U31" s="258" t="s">
        <v>432</v>
      </c>
      <c r="V31" s="976">
        <v>1</v>
      </c>
      <c r="W31" s="977" t="s">
        <v>432</v>
      </c>
      <c r="X31" s="976">
        <v>1</v>
      </c>
      <c r="Y31" s="977" t="s">
        <v>432</v>
      </c>
      <c r="Z31" s="976">
        <v>0</v>
      </c>
      <c r="AA31" s="977" t="s">
        <v>432</v>
      </c>
      <c r="AB31" s="976">
        <v>0.3</v>
      </c>
    </row>
    <row r="32" spans="2:28">
      <c r="C32" s="32"/>
      <c r="D32" s="369"/>
      <c r="E32" s="369"/>
      <c r="F32" s="369"/>
      <c r="G32" s="369"/>
      <c r="H32" s="369"/>
      <c r="M32" s="382"/>
      <c r="N32" s="226"/>
      <c r="O32" s="809"/>
      <c r="P32" s="810" t="s">
        <v>1335</v>
      </c>
      <c r="Q32" s="258" t="s">
        <v>436</v>
      </c>
      <c r="R32" s="227"/>
      <c r="S32" s="258"/>
      <c r="T32" s="172"/>
      <c r="U32" s="258" t="s">
        <v>432</v>
      </c>
      <c r="V32" s="976">
        <v>1</v>
      </c>
      <c r="W32" s="977" t="s">
        <v>432</v>
      </c>
      <c r="X32" s="976">
        <v>1</v>
      </c>
      <c r="Y32" s="977" t="s">
        <v>432</v>
      </c>
      <c r="Z32" s="976">
        <v>0</v>
      </c>
      <c r="AA32" s="977" t="s">
        <v>432</v>
      </c>
      <c r="AB32" s="976">
        <v>0.3</v>
      </c>
    </row>
    <row r="33" spans="13:28">
      <c r="M33" s="383"/>
      <c r="N33" s="59"/>
      <c r="O33" s="177"/>
      <c r="P33" s="178"/>
      <c r="Q33" s="213"/>
      <c r="R33" s="179"/>
      <c r="S33" s="213"/>
      <c r="T33" s="179"/>
      <c r="U33" s="213"/>
      <c r="V33" s="179"/>
      <c r="W33" s="213"/>
      <c r="X33" s="179"/>
      <c r="Y33" s="213"/>
      <c r="Z33" s="179"/>
      <c r="AA33" s="213"/>
      <c r="AB33" s="179"/>
    </row>
  </sheetData>
  <sheetProtection algorithmName="SHA-512" hashValue="h++ct9XI5iRZZhYUzE414QQNk6ISrMI7j1K3JtIAdVQVeaGsF96SOpO8qnadcOARun8h53kjU2Sc8QZaKO70Jg==" saltValue="ePXEqdux1x5g2hy8lV4jOw==" spinCount="100000" sheet="1" objects="1" scenarios="1"/>
  <mergeCells count="6">
    <mergeCell ref="E14:F14"/>
    <mergeCell ref="B6:G6"/>
    <mergeCell ref="B7:G7"/>
    <mergeCell ref="E11:F11"/>
    <mergeCell ref="E12:F12"/>
    <mergeCell ref="E13:F13"/>
  </mergeCells>
  <phoneticPr fontId="3"/>
  <dataValidations disablePrompts="1" count="7">
    <dataValidation type="list" showInputMessage="1" showErrorMessage="1" errorTitle="ﾘｽﾄから選択" error="ﾘｽﾄから選択してください。" promptTitle="職種" prompt="リストから選択してください。" sqref="AB8 R8 V8 X8 Z8" xr:uid="{00000000-0002-0000-0A00-000000000000}">
      <formula1>$J$7:$J$10</formula1>
    </dataValidation>
    <dataValidation type="whole" allowBlank="1" showInputMessage="1" showErrorMessage="1" sqref="E12 E14" xr:uid="{00000000-0002-0000-0A00-000001000000}">
      <formula1>1</formula1>
      <formula2>12</formula2>
    </dataValidation>
    <dataValidation type="decimal" operator="greaterThanOrEqual" allowBlank="1" showInputMessage="1" showErrorMessage="1" sqref="AB12:AB13 R12:R13 V12:V13 X12:X13 Z12:Z13" xr:uid="{00000000-0002-0000-0A00-000002000000}">
      <formula1>0</formula1>
    </dataValidation>
    <dataValidation type="decimal" allowBlank="1" showInputMessage="1" showErrorMessage="1" sqref="AB19:AB32 R19:R32 V19:V32 X19:X32 Z19:Z32" xr:uid="{00000000-0002-0000-0A00-000003000000}">
      <formula1>0</formula1>
      <formula2>1</formula2>
    </dataValidation>
    <dataValidation type="decimal" operator="greaterThan" allowBlank="1" showInputMessage="1" showErrorMessage="1" sqref="AB11 R11 V11 X11 Z11" xr:uid="{00000000-0002-0000-0A00-000004000000}">
      <formula1>0</formula1>
    </dataValidation>
    <dataValidation type="custom" allowBlank="1" showInputMessage="1" showErrorMessage="1" sqref="AB9:AB10 AB6 R9:R10 R6 V9:V10 V6 X9:X10 X6 Z9:Z10 Z6" xr:uid="{00000000-0002-0000-0A00-000005000000}">
      <formula1>TRIM(R6)&lt;&gt;""</formula1>
    </dataValidation>
    <dataValidation type="whole" allowBlank="1" showInputMessage="1" showErrorMessage="1" sqref="AB7 R7 V7 X7 Z7" xr:uid="{00000000-0002-0000-0A00-000006000000}">
      <formula1>15</formula1>
      <formula2>100</formula2>
    </dataValidation>
  </dataValidations>
  <pageMargins left="0.27" right="0.28999999999999998" top="1" bottom="1" header="0.51200000000000001" footer="0.16"/>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R22"/>
  <sheetViews>
    <sheetView showGridLines="0" topLeftCell="A2" zoomScaleNormal="100" zoomScaleSheetLayoutView="100" workbookViewId="0"/>
  </sheetViews>
  <sheetFormatPr defaultRowHeight="13.5"/>
  <cols>
    <col min="1" max="1" width="1.5" style="30" customWidth="1"/>
    <col min="2" max="2" width="1.5" style="11" customWidth="1"/>
    <col min="3" max="3" width="8.625" style="30" customWidth="1"/>
    <col min="4" max="4" width="6.125" style="30" bestFit="1" customWidth="1"/>
    <col min="5" max="5" width="6.625" style="30" customWidth="1"/>
    <col min="6" max="6" width="1.875" style="30" customWidth="1"/>
    <col min="7" max="7" width="2.375" style="30" customWidth="1"/>
    <col min="8" max="8" width="2.75" style="30" hidden="1" customWidth="1"/>
    <col min="9" max="10" width="2.25" style="30" hidden="1" customWidth="1"/>
    <col min="11" max="11" width="4.5" style="30" hidden="1" customWidth="1"/>
    <col min="12" max="12" width="9.25" style="30" hidden="1" customWidth="1"/>
    <col min="13" max="13" width="9" style="384"/>
    <col min="14" max="14" width="2.5" style="77" customWidth="1"/>
    <col min="15" max="15" width="11.125" style="30" bestFit="1" customWidth="1"/>
    <col min="16" max="16" width="2.5" style="77" hidden="1" customWidth="1"/>
    <col min="17" max="17" width="16.75" style="30" hidden="1" customWidth="1"/>
    <col min="18" max="19" width="2.875" style="11" hidden="1" customWidth="1"/>
    <col min="20" max="20" width="2.5" style="77" customWidth="1"/>
    <col min="21" max="21" width="16.75" style="30" customWidth="1"/>
    <col min="22" max="22" width="16.5" style="11" customWidth="1"/>
    <col min="23" max="23" width="16.5" style="11" hidden="1" customWidth="1"/>
    <col min="24" max="26" width="2.875" style="11" customWidth="1"/>
    <col min="27" max="27" width="2.125" style="11" customWidth="1"/>
    <col min="28" max="37" width="2.875" style="11" customWidth="1"/>
    <col min="38" max="38" width="10.75" style="11" customWidth="1"/>
    <col min="39" max="39" width="10.625" style="11" customWidth="1"/>
    <col min="40" max="41" width="9" style="30"/>
    <col min="42" max="42" width="9.875" style="11" bestFit="1" customWidth="1"/>
    <col min="43" max="43" width="9" style="11"/>
    <col min="44" max="16384" width="9" style="30"/>
  </cols>
  <sheetData>
    <row r="1" spans="1:44" ht="17.25" hidden="1">
      <c r="A1" s="200"/>
      <c r="V1" s="1295" t="s">
        <v>1185</v>
      </c>
      <c r="W1" s="1296" t="s">
        <v>1295</v>
      </c>
    </row>
    <row r="2" spans="1:44" ht="7.5" customHeight="1"/>
    <row r="3" spans="1:44" ht="20.100000000000001" customHeight="1">
      <c r="A3" s="340"/>
      <c r="B3" s="1733" t="s">
        <v>1421</v>
      </c>
    </row>
    <row r="4" spans="1:44" ht="6.75" customHeight="1">
      <c r="B4" s="335"/>
      <c r="C4" s="334"/>
    </row>
    <row r="5" spans="1:44" ht="20.100000000000001" customHeight="1">
      <c r="A5" s="180"/>
      <c r="B5" s="181"/>
      <c r="C5" s="228" t="s">
        <v>856</v>
      </c>
      <c r="D5" s="229"/>
      <c r="E5" s="230">
        <f>U14</f>
        <v>15</v>
      </c>
      <c r="N5" s="78"/>
      <c r="P5" s="78"/>
      <c r="T5" s="78"/>
    </row>
    <row r="6" spans="1:44" ht="20.100000000000001" customHeight="1">
      <c r="A6" s="180"/>
      <c r="B6" s="181"/>
      <c r="C6" s="228" t="s">
        <v>857</v>
      </c>
      <c r="D6" s="231"/>
      <c r="E6" s="216">
        <f>U15</f>
        <v>420</v>
      </c>
      <c r="L6" s="11"/>
      <c r="M6" s="385"/>
      <c r="N6" s="78"/>
      <c r="O6" s="11"/>
      <c r="P6" s="78"/>
      <c r="Q6" s="11"/>
      <c r="T6" s="78"/>
      <c r="U6" s="11"/>
      <c r="AN6" s="11"/>
      <c r="AO6" s="11"/>
      <c r="AP6" s="182"/>
      <c r="AR6" s="11"/>
    </row>
    <row r="7" spans="1:44" ht="24.95" customHeight="1">
      <c r="A7" s="65"/>
      <c r="C7" s="65"/>
      <c r="L7" s="159"/>
      <c r="M7" s="232" t="s">
        <v>339</v>
      </c>
      <c r="N7" s="233"/>
      <c r="O7" s="99"/>
      <c r="P7" s="396" t="s">
        <v>436</v>
      </c>
      <c r="Q7" s="234"/>
      <c r="T7" s="396" t="s">
        <v>432</v>
      </c>
      <c r="U7" s="234" t="s">
        <v>864</v>
      </c>
      <c r="AN7" s="11"/>
      <c r="AO7" s="11"/>
      <c r="AP7" s="165"/>
      <c r="AR7" s="11"/>
    </row>
    <row r="8" spans="1:44" ht="24.95" customHeight="1">
      <c r="B8" s="30"/>
      <c r="D8" s="5"/>
      <c r="E8" s="5"/>
      <c r="F8" s="335"/>
      <c r="G8" s="183"/>
      <c r="H8" s="183"/>
      <c r="I8" s="183"/>
      <c r="L8" s="11"/>
      <c r="M8" s="118" t="s">
        <v>1346</v>
      </c>
      <c r="N8" s="184"/>
      <c r="O8" s="2000" t="s">
        <v>1656</v>
      </c>
      <c r="P8" s="397" t="s">
        <v>436</v>
      </c>
      <c r="Q8" s="235"/>
      <c r="T8" s="397" t="s">
        <v>432</v>
      </c>
      <c r="U8" s="1931" t="s">
        <v>1658</v>
      </c>
      <c r="AN8" s="180"/>
      <c r="AO8" s="180"/>
      <c r="AP8" s="182"/>
      <c r="AQ8" s="180"/>
      <c r="AR8" s="180"/>
    </row>
    <row r="9" spans="1:44" ht="24.95" customHeight="1">
      <c r="C9" s="5"/>
      <c r="D9" s="16"/>
      <c r="E9" s="16"/>
      <c r="F9" s="11"/>
      <c r="G9" s="335"/>
      <c r="H9" s="86"/>
      <c r="I9" s="86"/>
      <c r="L9" s="159"/>
      <c r="M9" s="236"/>
      <c r="N9" s="185"/>
      <c r="O9" s="119" t="s">
        <v>1588</v>
      </c>
      <c r="P9" s="398" t="s">
        <v>436</v>
      </c>
      <c r="Q9" s="237"/>
      <c r="R9" s="186"/>
      <c r="S9" s="186"/>
      <c r="T9" s="398" t="s">
        <v>432</v>
      </c>
      <c r="U9" s="1932">
        <v>2</v>
      </c>
      <c r="V9" s="186"/>
      <c r="W9" s="186"/>
      <c r="X9" s="186"/>
      <c r="Y9" s="186"/>
      <c r="Z9" s="186"/>
      <c r="AA9" s="186"/>
      <c r="AB9" s="186"/>
      <c r="AC9" s="186"/>
      <c r="AD9" s="186"/>
      <c r="AE9" s="186"/>
      <c r="AF9" s="186"/>
      <c r="AG9" s="186"/>
      <c r="AH9" s="186"/>
      <c r="AI9" s="186"/>
      <c r="AJ9" s="186"/>
      <c r="AK9" s="186"/>
      <c r="AP9" s="165"/>
    </row>
    <row r="10" spans="1:44" ht="24.95" customHeight="1">
      <c r="C10" s="32"/>
      <c r="D10" s="11"/>
      <c r="E10" s="11"/>
      <c r="F10" s="11"/>
      <c r="G10" s="335"/>
      <c r="L10" s="11"/>
      <c r="M10" s="118"/>
      <c r="N10" s="10"/>
      <c r="O10" s="238" t="s">
        <v>1589</v>
      </c>
      <c r="P10" s="398" t="s">
        <v>436</v>
      </c>
      <c r="Q10" s="237"/>
      <c r="R10" s="186"/>
      <c r="T10" s="398" t="s">
        <v>432</v>
      </c>
      <c r="U10" s="1932">
        <v>25</v>
      </c>
      <c r="X10" s="186"/>
      <c r="AA10" s="186"/>
      <c r="AE10" s="186"/>
      <c r="AH10" s="186"/>
      <c r="AK10" s="186"/>
      <c r="AN10" s="159"/>
      <c r="AO10" s="159"/>
      <c r="AQ10" s="159"/>
    </row>
    <row r="11" spans="1:44" s="29" customFormat="1" ht="24.95" customHeight="1">
      <c r="A11" s="335"/>
      <c r="B11" s="335"/>
      <c r="C11" s="16"/>
      <c r="D11" s="16"/>
      <c r="E11" s="239"/>
      <c r="F11" s="11"/>
      <c r="G11" s="16"/>
      <c r="H11" s="183"/>
      <c r="I11" s="183"/>
      <c r="J11" s="335"/>
      <c r="K11" s="335"/>
      <c r="L11" s="334"/>
      <c r="M11" s="356"/>
      <c r="N11" s="185"/>
      <c r="O11" s="2001" t="s">
        <v>1657</v>
      </c>
      <c r="P11" s="399" t="s">
        <v>436</v>
      </c>
      <c r="Q11" s="240"/>
      <c r="R11" s="33"/>
      <c r="S11" s="33"/>
      <c r="T11" s="399" t="s">
        <v>432</v>
      </c>
      <c r="U11" s="1933" t="s">
        <v>1659</v>
      </c>
      <c r="V11" s="33"/>
      <c r="W11" s="33"/>
      <c r="X11" s="33"/>
      <c r="Y11" s="33"/>
      <c r="Z11" s="33"/>
      <c r="AA11" s="33"/>
      <c r="AB11" s="33"/>
      <c r="AC11" s="33"/>
      <c r="AD11" s="33"/>
      <c r="AE11" s="33"/>
      <c r="AF11" s="33"/>
      <c r="AG11" s="33"/>
      <c r="AH11" s="33"/>
      <c r="AI11" s="33"/>
      <c r="AJ11" s="33"/>
      <c r="AK11" s="33"/>
      <c r="AL11" s="33"/>
      <c r="AM11" s="33"/>
      <c r="AP11" s="33"/>
      <c r="AQ11" s="33"/>
    </row>
    <row r="12" spans="1:44" ht="24.95" customHeight="1">
      <c r="C12" s="32"/>
      <c r="D12" s="11"/>
      <c r="E12" s="11"/>
      <c r="F12" s="11"/>
      <c r="G12" s="11"/>
      <c r="H12" s="86"/>
      <c r="I12" s="86"/>
      <c r="L12" s="11"/>
      <c r="M12" s="118"/>
      <c r="N12" s="185"/>
      <c r="O12" s="119" t="s">
        <v>1588</v>
      </c>
      <c r="P12" s="398" t="s">
        <v>436</v>
      </c>
      <c r="Q12" s="237"/>
      <c r="T12" s="398" t="s">
        <v>432</v>
      </c>
      <c r="U12" s="1932">
        <v>3</v>
      </c>
    </row>
    <row r="13" spans="1:44" ht="24.95" customHeight="1">
      <c r="C13" s="13"/>
      <c r="D13" s="16"/>
      <c r="E13" s="16"/>
      <c r="F13" s="11"/>
      <c r="G13" s="11"/>
      <c r="H13" s="11"/>
      <c r="I13" s="400" t="s">
        <v>1347</v>
      </c>
      <c r="J13" s="401">
        <v>0</v>
      </c>
      <c r="K13" s="11"/>
      <c r="L13" s="11"/>
      <c r="M13" s="118"/>
      <c r="N13" s="187"/>
      <c r="O13" s="238" t="s">
        <v>1589</v>
      </c>
      <c r="P13" s="279" t="s">
        <v>436</v>
      </c>
      <c r="Q13" s="241"/>
      <c r="T13" s="279" t="s">
        <v>432</v>
      </c>
      <c r="U13" s="1934">
        <v>10</v>
      </c>
    </row>
    <row r="14" spans="1:44" ht="24.95" customHeight="1">
      <c r="C14" s="32"/>
      <c r="D14" s="369"/>
      <c r="E14" s="369"/>
      <c r="F14" s="18"/>
      <c r="G14" s="16"/>
      <c r="H14" s="11"/>
      <c r="I14" s="400" t="s">
        <v>1348</v>
      </c>
      <c r="J14" s="401">
        <v>0</v>
      </c>
      <c r="K14" s="11"/>
      <c r="L14" s="180"/>
      <c r="M14" s="228" t="s">
        <v>658</v>
      </c>
      <c r="N14" s="242" t="s">
        <v>659</v>
      </c>
      <c r="O14" s="188"/>
      <c r="P14" s="9" t="s">
        <v>436</v>
      </c>
      <c r="Q14" s="243"/>
      <c r="T14" s="9" t="s">
        <v>432</v>
      </c>
      <c r="U14" s="1935">
        <v>15</v>
      </c>
    </row>
    <row r="15" spans="1:44" ht="24.95" customHeight="1">
      <c r="C15" s="32"/>
      <c r="D15" s="18"/>
      <c r="E15" s="18"/>
      <c r="F15" s="18"/>
      <c r="G15" s="18"/>
      <c r="H15" s="11"/>
      <c r="I15" s="11"/>
      <c r="J15" s="11"/>
      <c r="K15" s="11"/>
      <c r="L15" s="180"/>
      <c r="M15" s="228" t="s">
        <v>660</v>
      </c>
      <c r="N15" s="242" t="s">
        <v>1349</v>
      </c>
      <c r="O15" s="188"/>
      <c r="P15" s="402" t="s">
        <v>436</v>
      </c>
      <c r="Q15" s="244"/>
      <c r="T15" s="402" t="s">
        <v>432</v>
      </c>
      <c r="U15" s="1936">
        <v>420</v>
      </c>
    </row>
    <row r="16" spans="1:44">
      <c r="F16" s="18"/>
      <c r="G16" s="18"/>
      <c r="H16" s="11"/>
      <c r="I16" s="11"/>
      <c r="J16" s="11"/>
      <c r="K16" s="11"/>
      <c r="L16" s="334"/>
      <c r="M16" s="403"/>
    </row>
    <row r="17" spans="2:21" ht="25.5" hidden="1" customHeight="1">
      <c r="B17" s="245" t="e">
        <v>#REF!</v>
      </c>
      <c r="C17" s="59"/>
      <c r="D17" s="59"/>
      <c r="E17" s="59"/>
      <c r="F17" s="59"/>
      <c r="G17" s="101"/>
      <c r="H17" s="11"/>
      <c r="I17" s="11"/>
      <c r="J17" s="11"/>
      <c r="K17" s="11"/>
      <c r="P17" s="78"/>
      <c r="Q17" s="189"/>
      <c r="T17" s="78"/>
      <c r="U17" s="189"/>
    </row>
    <row r="18" spans="2:21" hidden="1">
      <c r="B18" s="246"/>
      <c r="C18" s="247"/>
      <c r="D18" s="247"/>
      <c r="E18" s="247"/>
      <c r="F18" s="247"/>
      <c r="G18" s="248"/>
      <c r="H18" s="11"/>
      <c r="I18" s="11"/>
      <c r="J18" s="11"/>
      <c r="K18" s="11"/>
      <c r="P18" s="78"/>
      <c r="Q18" s="190" t="s">
        <v>432</v>
      </c>
      <c r="T18" s="78"/>
      <c r="U18" s="190">
        <v>37493</v>
      </c>
    </row>
    <row r="19" spans="2:21" hidden="1">
      <c r="B19" s="191" t="e">
        <v>#REF!</v>
      </c>
      <c r="C19" s="18"/>
      <c r="D19" s="18"/>
      <c r="E19" s="18"/>
      <c r="F19" s="18"/>
      <c r="G19" s="249"/>
      <c r="H19" s="11"/>
      <c r="I19" s="11"/>
      <c r="J19" s="11"/>
      <c r="K19" s="11"/>
      <c r="L19" s="334"/>
      <c r="Q19" s="404" t="s">
        <v>432</v>
      </c>
      <c r="U19" s="404" t="s">
        <v>432</v>
      </c>
    </row>
    <row r="20" spans="2:21" hidden="1">
      <c r="B20" s="245" t="e">
        <v>#REF!</v>
      </c>
      <c r="C20" s="59"/>
      <c r="D20" s="59"/>
      <c r="E20" s="59"/>
      <c r="F20" s="59"/>
      <c r="G20" s="101"/>
      <c r="H20" s="11"/>
      <c r="I20" s="11"/>
      <c r="J20" s="11"/>
      <c r="K20" s="11"/>
      <c r="L20" s="11"/>
    </row>
    <row r="21" spans="2:21" hidden="1">
      <c r="C21" s="11"/>
      <c r="D21" s="11"/>
      <c r="E21" s="11"/>
      <c r="F21" s="11"/>
      <c r="G21" s="11"/>
      <c r="H21" s="11"/>
      <c r="I21" s="11"/>
      <c r="J21" s="11"/>
      <c r="K21" s="11"/>
      <c r="L21" s="11"/>
      <c r="Q21" s="190" t="s">
        <v>432</v>
      </c>
      <c r="U21" s="190">
        <v>37509</v>
      </c>
    </row>
    <row r="22" spans="2:21" hidden="1">
      <c r="Q22" s="404" t="s">
        <v>432</v>
      </c>
      <c r="U22" s="404" t="s">
        <v>432</v>
      </c>
    </row>
  </sheetData>
  <sheetProtection algorithmName="SHA-512" hashValue="jm+SgukS9/ufhwrvkhTbpzMpl6nSs5rh4yHjMgOlIapgxl/tHRxfglpxnS5yL2rQ1pyUah1kZpzmMjvTxQxrEw==" saltValue="zgyvU5C8c5SooJZcVp1/ZA==" spinCount="100000" sheet="1" objects="1" scenarios="1"/>
  <phoneticPr fontId="3"/>
  <dataValidations disablePrompts="1" count="6">
    <dataValidation type="whole" allowBlank="1" showInputMessage="1" showErrorMessage="1" sqref="Q8 Q11 U8 U11" xr:uid="{00000000-0002-0000-0B00-000000000000}">
      <formula1>1</formula1>
      <formula2>99</formula2>
    </dataValidation>
    <dataValidation type="whole" allowBlank="1" showInputMessage="1" showErrorMessage="1" sqref="Q9 Q12 U9 U12" xr:uid="{00000000-0002-0000-0B00-000001000000}">
      <formula1>1</formula1>
      <formula2>12</formula2>
    </dataValidation>
    <dataValidation type="whole" allowBlank="1" showInputMessage="1" showErrorMessage="1" sqref="Q10 Q13 U10 U13" xr:uid="{00000000-0002-0000-0B00-000002000000}">
      <formula1>1</formula1>
      <formula2>31</formula2>
    </dataValidation>
    <dataValidation type="decimal" operator="greaterThan" allowBlank="1" showInputMessage="1" showErrorMessage="1" sqref="Q14 U14" xr:uid="{00000000-0002-0000-0B00-000003000000}">
      <formula1>0</formula1>
    </dataValidation>
    <dataValidation type="whole" operator="greaterThan" allowBlank="1" showInputMessage="1" showErrorMessage="1" sqref="Q15 U15" xr:uid="{00000000-0002-0000-0B00-000004000000}">
      <formula1>0</formula1>
    </dataValidation>
    <dataValidation type="custom" allowBlank="1" showInputMessage="1" showErrorMessage="1" sqref="Q7 U7" xr:uid="{00000000-0002-0000-0B00-000005000000}">
      <formula1>TRIM(Q7)&lt;&gt;""</formula1>
    </dataValidation>
  </dataValidations>
  <pageMargins left="0.75" right="0.47" top="1" bottom="1" header="0.51200000000000001" footer="0.17"/>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68"/>
  <sheetViews>
    <sheetView showGridLines="0" topLeftCell="G2" zoomScaleNormal="100" workbookViewId="0"/>
  </sheetViews>
  <sheetFormatPr defaultRowHeight="12"/>
  <cols>
    <col min="1" max="1" width="3.125" style="1383" hidden="1" customWidth="1"/>
    <col min="2" max="2" width="0" style="1383" hidden="1" customWidth="1"/>
    <col min="3" max="3" width="55" style="1383" hidden="1" customWidth="1"/>
    <col min="4" max="5" width="0" style="1383" hidden="1" customWidth="1"/>
    <col min="6" max="6" width="3.625" style="1383" hidden="1" customWidth="1"/>
    <col min="7" max="8" width="2.125" style="1383" customWidth="1"/>
    <col min="9" max="9" width="30" style="1383" customWidth="1"/>
    <col min="10" max="10" width="7" style="1384" bestFit="1" customWidth="1"/>
    <col min="11" max="11" width="3.125" style="1385" customWidth="1"/>
    <col min="12" max="12" width="36.375" style="1385" customWidth="1"/>
    <col min="13" max="13" width="20.75" style="1383" customWidth="1"/>
    <col min="14" max="14" width="20.75" style="1383" hidden="1" customWidth="1"/>
    <col min="15" max="16384" width="9" style="1383"/>
  </cols>
  <sheetData>
    <row r="1" spans="1:14" hidden="1">
      <c r="A1" s="1382"/>
      <c r="B1" s="1382"/>
      <c r="C1" s="1382"/>
      <c r="D1" s="1382"/>
      <c r="E1" s="1382"/>
      <c r="F1" s="1382"/>
      <c r="M1" s="1295" t="s">
        <v>1185</v>
      </c>
      <c r="N1" s="1296" t="s">
        <v>1295</v>
      </c>
    </row>
    <row r="2" spans="1:14" ht="13.5">
      <c r="H2" s="1734" t="s">
        <v>1422</v>
      </c>
      <c r="M2" s="335"/>
      <c r="N2" s="335"/>
    </row>
    <row r="3" spans="1:14" ht="13.5">
      <c r="L3" s="1386"/>
      <c r="M3" s="335"/>
      <c r="N3" s="335"/>
    </row>
    <row r="4" spans="1:14" ht="27" customHeight="1">
      <c r="B4" s="1385" t="s">
        <v>1086</v>
      </c>
      <c r="C4" s="1387" t="s">
        <v>1087</v>
      </c>
      <c r="D4" s="1385"/>
      <c r="E4" s="1385"/>
      <c r="H4" s="2566" t="s">
        <v>1088</v>
      </c>
      <c r="I4" s="2567"/>
      <c r="J4" s="1388"/>
      <c r="K4" s="2570" t="s">
        <v>1089</v>
      </c>
      <c r="L4" s="2570"/>
      <c r="M4" s="335"/>
      <c r="N4" s="335"/>
    </row>
    <row r="5" spans="1:14" ht="27" customHeight="1">
      <c r="B5" s="1389" t="s">
        <v>1090</v>
      </c>
      <c r="C5" s="1390" t="s">
        <v>1091</v>
      </c>
      <c r="D5" s="1389" t="s">
        <v>1092</v>
      </c>
      <c r="E5" s="1389" t="s">
        <v>1093</v>
      </c>
      <c r="H5" s="2568"/>
      <c r="I5" s="2569"/>
      <c r="J5" s="1391"/>
      <c r="K5" s="2570" t="s">
        <v>943</v>
      </c>
      <c r="L5" s="2570"/>
      <c r="M5" s="335"/>
      <c r="N5" s="335"/>
    </row>
    <row r="6" spans="1:14" ht="27" customHeight="1">
      <c r="B6" s="1392" t="s">
        <v>1094</v>
      </c>
      <c r="C6" s="1390"/>
      <c r="D6" s="1389"/>
      <c r="E6" s="1393"/>
      <c r="H6" s="1394" t="s">
        <v>1095</v>
      </c>
      <c r="I6" s="696"/>
      <c r="J6" s="696"/>
      <c r="K6" s="1395"/>
      <c r="L6" s="732"/>
      <c r="M6" s="335"/>
      <c r="N6" s="335"/>
    </row>
    <row r="7" spans="1:14" ht="27" customHeight="1">
      <c r="B7" s="1396"/>
      <c r="C7" s="1390" t="s">
        <v>1096</v>
      </c>
      <c r="D7" s="1397">
        <v>0.19</v>
      </c>
      <c r="E7" s="1393">
        <v>103</v>
      </c>
      <c r="H7" s="1394"/>
      <c r="I7" s="1398" t="s">
        <v>1120</v>
      </c>
      <c r="J7" s="1399"/>
      <c r="K7" s="1563" t="str">
        <f>IF(L7="","※","")</f>
        <v/>
      </c>
      <c r="L7" s="1552">
        <v>20000</v>
      </c>
      <c r="M7" s="335"/>
      <c r="N7" s="335"/>
    </row>
    <row r="8" spans="1:14" ht="27" customHeight="1">
      <c r="B8" s="1400"/>
      <c r="C8" s="1390" t="s">
        <v>1121</v>
      </c>
      <c r="D8" s="1397">
        <v>0.21</v>
      </c>
      <c r="E8" s="1393">
        <v>15</v>
      </c>
      <c r="H8" s="1394"/>
      <c r="I8" s="1401" t="s">
        <v>1122</v>
      </c>
      <c r="J8" s="696"/>
      <c r="K8" s="1564" t="str">
        <f>IF(L8="","※","")</f>
        <v/>
      </c>
      <c r="L8" s="1553">
        <v>600</v>
      </c>
      <c r="M8" s="335"/>
      <c r="N8" s="335"/>
    </row>
    <row r="9" spans="1:14" ht="27" customHeight="1">
      <c r="B9" s="1400"/>
      <c r="C9" s="1390" t="s">
        <v>1123</v>
      </c>
      <c r="D9" s="1397">
        <v>0.19</v>
      </c>
      <c r="E9" s="1393">
        <v>11</v>
      </c>
      <c r="H9" s="1394"/>
      <c r="I9" s="1402" t="s">
        <v>1124</v>
      </c>
      <c r="J9" s="1403"/>
      <c r="K9" s="1564"/>
      <c r="L9" s="1554">
        <v>33</v>
      </c>
      <c r="M9" s="335"/>
      <c r="N9" s="335"/>
    </row>
    <row r="10" spans="1:14" ht="42" customHeight="1">
      <c r="B10" s="1400"/>
      <c r="C10" s="1390" t="s">
        <v>1125</v>
      </c>
      <c r="D10" s="1397">
        <v>0.24</v>
      </c>
      <c r="E10" s="1393">
        <v>18</v>
      </c>
      <c r="H10" s="1394"/>
      <c r="I10" s="1404" t="s">
        <v>1126</v>
      </c>
      <c r="J10" s="1403"/>
      <c r="K10" s="1564"/>
      <c r="L10" s="1405" t="str">
        <f>IF(L9="","",IF(L9&lt;=5,"一人一日当たりの賃金が過小になっていると思われます。「支払い賃金総額」「従事者延べ人数」に間違いがないか確認してください。",IF(L9&gt;=50,"一人一日当たりの賃金が過大になっていると思われます。「支払い賃金総額」「従事者延べ人数」に間違いがないか確認してください。","ＯＫ")))</f>
        <v>ＯＫ</v>
      </c>
      <c r="M10" s="334"/>
      <c r="N10" s="334"/>
    </row>
    <row r="11" spans="1:14" ht="57" customHeight="1">
      <c r="B11" s="1400"/>
      <c r="C11" s="1390" t="s">
        <v>1127</v>
      </c>
      <c r="D11" s="1397">
        <v>0.21</v>
      </c>
      <c r="E11" s="1393">
        <v>13</v>
      </c>
      <c r="H11" s="1394"/>
      <c r="I11" s="1406" t="s">
        <v>1128</v>
      </c>
      <c r="J11" s="1391"/>
      <c r="K11" s="1565" t="str">
        <f>IF(L10="","",IF(AND(L10&lt;&gt;"ＯＫ",L11=""),"※",""))</f>
        <v/>
      </c>
      <c r="L11" s="1555"/>
      <c r="M11" s="335"/>
      <c r="N11" s="335"/>
    </row>
    <row r="12" spans="1:14" ht="27" customHeight="1">
      <c r="B12" s="1400"/>
      <c r="C12" s="1390" t="s">
        <v>1131</v>
      </c>
      <c r="D12" s="1397">
        <v>0.22</v>
      </c>
      <c r="E12" s="1393">
        <v>14</v>
      </c>
      <c r="H12" s="1407" t="s">
        <v>1132</v>
      </c>
      <c r="I12" s="1408"/>
      <c r="J12" s="1409"/>
      <c r="K12" s="1556"/>
      <c r="L12" s="1411"/>
      <c r="M12" s="334"/>
      <c r="N12" s="334"/>
    </row>
    <row r="13" spans="1:14" ht="27" customHeight="1">
      <c r="B13" s="1400"/>
      <c r="C13" s="1390" t="s">
        <v>1133</v>
      </c>
      <c r="D13" s="1397">
        <v>0.4</v>
      </c>
      <c r="E13" s="1393">
        <v>9</v>
      </c>
      <c r="H13" s="1396"/>
      <c r="I13" s="1412" t="s">
        <v>1134</v>
      </c>
      <c r="J13" s="1413"/>
      <c r="K13" s="1566" t="str">
        <f>IF(L13="","※","")</f>
        <v/>
      </c>
      <c r="L13" s="1576">
        <v>220</v>
      </c>
      <c r="M13" s="334"/>
      <c r="N13" s="334"/>
    </row>
    <row r="14" spans="1:14" ht="27" customHeight="1">
      <c r="B14" s="1400"/>
      <c r="C14" s="1390" t="s">
        <v>1135</v>
      </c>
      <c r="D14" s="1397">
        <v>0.22</v>
      </c>
      <c r="E14" s="1393">
        <v>9</v>
      </c>
      <c r="H14" s="1396"/>
      <c r="I14" s="1414" t="s">
        <v>1136</v>
      </c>
      <c r="J14" s="1415"/>
      <c r="K14" s="1567" t="str">
        <f>IF(L13="","",IF(L13=0,"入力不要→",IF(L14="","※","")))</f>
        <v/>
      </c>
      <c r="L14" s="1593" t="s">
        <v>1121</v>
      </c>
      <c r="M14" s="334"/>
      <c r="N14" s="334"/>
    </row>
    <row r="15" spans="1:14" ht="27" customHeight="1">
      <c r="B15" s="1400"/>
      <c r="C15" s="1390" t="s">
        <v>1137</v>
      </c>
      <c r="D15" s="1397">
        <v>0.24</v>
      </c>
      <c r="E15" s="1393">
        <v>19</v>
      </c>
      <c r="H15" s="1416"/>
      <c r="I15" s="1414" t="s">
        <v>1138</v>
      </c>
      <c r="J15" s="1415"/>
      <c r="K15" s="1567" t="str">
        <f>IF(L13="","",IF(L13=0,"入力不要→",IF(L15="","※","")))</f>
        <v/>
      </c>
      <c r="L15" s="1594" t="s">
        <v>1146</v>
      </c>
      <c r="M15" s="334"/>
      <c r="N15" s="334"/>
    </row>
    <row r="16" spans="1:14" ht="27" customHeight="1">
      <c r="B16" s="1417"/>
      <c r="C16" s="1390"/>
      <c r="D16" s="1418"/>
      <c r="E16" s="1418"/>
      <c r="H16" s="1396"/>
      <c r="I16" s="1419" t="s">
        <v>1139</v>
      </c>
      <c r="J16" s="1420"/>
      <c r="K16" s="1567" t="str">
        <f>IF(AND(L15=$B$22,L16=""),"※",IF(L15=$B$23,"入力不要→",IF(K15="入力不要→","入力不要→","")))</f>
        <v/>
      </c>
      <c r="L16" s="1553">
        <v>20000</v>
      </c>
      <c r="M16" s="334"/>
      <c r="N16" s="334"/>
    </row>
    <row r="17" spans="2:12" ht="27" customHeight="1">
      <c r="B17" s="1421"/>
      <c r="C17" s="687"/>
      <c r="D17" s="1421"/>
      <c r="E17" s="1421"/>
      <c r="H17" s="1396"/>
      <c r="I17" s="1422" t="s">
        <v>1140</v>
      </c>
      <c r="J17" s="1423"/>
      <c r="K17" s="1567" t="str">
        <f>IF(AND(L15=$B$23,L17=""),"※",IF(L15=$B$22,"入力不要→",IF(K15="入力不要→","入力不要→","")))</f>
        <v>入力不要→</v>
      </c>
      <c r="L17" s="1553"/>
    </row>
    <row r="18" spans="2:12" ht="27" customHeight="1">
      <c r="H18" s="1396"/>
      <c r="I18" s="1422" t="s">
        <v>1141</v>
      </c>
      <c r="J18" s="1424"/>
      <c r="K18" s="1568"/>
      <c r="L18" s="1557">
        <f>'8.元請 一般事項'!F55</f>
        <v>494779</v>
      </c>
    </row>
    <row r="19" spans="2:12" ht="27" customHeight="1">
      <c r="H19" s="1396"/>
      <c r="I19" s="1425" t="s">
        <v>1142</v>
      </c>
      <c r="J19" s="1426"/>
      <c r="K19" s="1564"/>
      <c r="L19" s="1558">
        <v>0.2</v>
      </c>
    </row>
    <row r="20" spans="2:12" ht="27" customHeight="1">
      <c r="B20" s="1387" t="s">
        <v>1143</v>
      </c>
      <c r="H20" s="1396"/>
      <c r="I20" s="1425" t="s">
        <v>1144</v>
      </c>
      <c r="J20" s="1426"/>
      <c r="K20" s="1564"/>
      <c r="L20" s="1559">
        <v>11</v>
      </c>
    </row>
    <row r="21" spans="2:12" ht="27" customHeight="1">
      <c r="B21" s="1427"/>
      <c r="C21" s="1428"/>
      <c r="H21" s="1396"/>
      <c r="I21" s="1429" t="s">
        <v>1145</v>
      </c>
      <c r="J21" s="1403"/>
      <c r="K21" s="1564"/>
      <c r="L21" s="1560">
        <f>IF(OR(L14="",L15="",AND(L16="",L17="")),"",IF(L15=$B$22,ROUND(L16*L20/1000,0),ROUND((L17*L19)*L20/1000,0)))</f>
        <v>220</v>
      </c>
    </row>
    <row r="22" spans="2:12" ht="42" customHeight="1">
      <c r="B22" s="1430" t="s">
        <v>1146</v>
      </c>
      <c r="C22" s="1431"/>
      <c r="H22" s="1396"/>
      <c r="I22" s="1422" t="s">
        <v>1147</v>
      </c>
      <c r="J22" s="1424"/>
      <c r="K22" s="1568"/>
      <c r="L22" s="1432" t="str">
        <f>IF(AND(L21="",K14&lt;&gt;"入力不要→"),"",IF(AND(K4&lt;&gt;"元請業者名",L13=0),"",IF(AND(K4="元請業者名",L13=0),"事業主負担額が0になっています。入力値を確認してください。",IF(OR(L21*1.1&lt;=L13,L21*0.9&gt;=L13),"事業主負担額の入力値"&amp;"「"&amp;L13&amp;"」"&amp;"は自動計算値"&amp;"「"&amp;L21&amp;"」"&amp;"に比べて乖離が大きくなっています。黄色セルの各入力値に間違いがないか確認してください。","ＯＫ"))))</f>
        <v>ＯＫ</v>
      </c>
    </row>
    <row r="23" spans="2:12" ht="42" customHeight="1">
      <c r="B23" s="1433" t="s">
        <v>1148</v>
      </c>
      <c r="C23" s="1434"/>
      <c r="D23" s="1383" t="s">
        <v>1149</v>
      </c>
      <c r="H23" s="1396"/>
      <c r="I23" s="1429" t="s">
        <v>1150</v>
      </c>
      <c r="J23" s="1435"/>
      <c r="K23" s="1564"/>
      <c r="L23" s="1436" t="str">
        <f>IF(L21="","",IF(AND(L15=$B$22,L16&lt;&gt;L7),"4支払い賃金合計"&amp;"「"&amp;L16&amp;"」"&amp;"は基本情報の支払い賃金総額"&amp;"「"&amp;L7&amp;"」"&amp;"と整合していません。入力値を確認してください。","ＯＫ"))</f>
        <v>ＯＫ</v>
      </c>
    </row>
    <row r="24" spans="2:12" ht="42" customHeight="1">
      <c r="B24" s="1437"/>
      <c r="C24" s="1437"/>
      <c r="H24" s="1396"/>
      <c r="I24" s="1414" t="s">
        <v>1151</v>
      </c>
      <c r="J24" s="1415"/>
      <c r="K24" s="1569"/>
      <c r="L24" s="1438" t="str">
        <f>IF(L21="","",IF(AND(L15=$B$23,L17&lt;&gt;L18),"労災対象の工事請負金額"&amp;"「"&amp;L17&amp;"」"&amp;"は一般事項シートでの最終工事請負金額"&amp;"「"&amp;L18&amp;"」"&amp;"と整合していません。入力値を確認してください。","ＯＫ"))</f>
        <v>ＯＫ</v>
      </c>
    </row>
    <row r="25" spans="2:12" ht="57" customHeight="1">
      <c r="B25" s="687"/>
      <c r="C25" s="1439"/>
      <c r="H25" s="1440"/>
      <c r="I25" s="1406" t="s">
        <v>1152</v>
      </c>
      <c r="J25" s="1391"/>
      <c r="K25" s="1565" t="str">
        <f>IF(L22="","",IF(AND(OR(L22&lt;&gt;"ＯＫ",L23&lt;&gt;"ＯＫ",L24&lt;&gt;"ＯＫ"),L25=""),"※",""))</f>
        <v/>
      </c>
      <c r="L25" s="1555"/>
    </row>
    <row r="26" spans="2:12" ht="27" customHeight="1">
      <c r="H26" s="1407" t="s">
        <v>1153</v>
      </c>
      <c r="I26" s="1408"/>
      <c r="J26" s="1409"/>
      <c r="K26" s="1556"/>
      <c r="L26" s="1411"/>
    </row>
    <row r="27" spans="2:12" ht="27" customHeight="1">
      <c r="H27" s="1396"/>
      <c r="I27" s="1412" t="s">
        <v>1134</v>
      </c>
      <c r="J27" s="1441"/>
      <c r="K27" s="1477" t="str">
        <f>IF(L27="","※","")</f>
        <v/>
      </c>
      <c r="L27" s="1576">
        <v>160</v>
      </c>
    </row>
    <row r="28" spans="2:12" ht="27" customHeight="1">
      <c r="H28" s="1396"/>
      <c r="I28" s="1442" t="s">
        <v>1154</v>
      </c>
      <c r="J28" s="1443"/>
      <c r="K28" s="1564" t="str">
        <f>IF(L28="","※","")</f>
        <v/>
      </c>
      <c r="L28" s="1553">
        <v>20000</v>
      </c>
    </row>
    <row r="29" spans="2:12" ht="27" customHeight="1">
      <c r="H29" s="1396"/>
      <c r="I29" s="1429" t="s">
        <v>1155</v>
      </c>
      <c r="J29" s="1435"/>
      <c r="K29" s="1564" t="str">
        <f>IF(L29="","※","")</f>
        <v/>
      </c>
      <c r="L29" s="1553">
        <v>600</v>
      </c>
    </row>
    <row r="30" spans="2:12" ht="27" customHeight="1">
      <c r="H30" s="1396"/>
      <c r="I30" s="1429" t="s">
        <v>1156</v>
      </c>
      <c r="J30" s="1444">
        <v>8</v>
      </c>
      <c r="K30" s="1564"/>
      <c r="L30" s="1560">
        <v>160</v>
      </c>
    </row>
    <row r="31" spans="2:12" ht="42" customHeight="1">
      <c r="H31" s="1396"/>
      <c r="I31" s="1442" t="s">
        <v>1157</v>
      </c>
      <c r="J31" s="1435"/>
      <c r="K31" s="1564"/>
      <c r="L31" s="1432" t="str">
        <f>IF(L30="","",IF(L27=0,"事業主負担額が0になっています。入力値を確認してください。",IF(OR(L30*1.1&lt;=L27,L30*0.9&gt;=L27),"事業主負担額の入力値"&amp;"「"&amp;L27&amp;"」"&amp;"は自動計算値"&amp;"「"&amp;L30&amp;"」"&amp;"と比べて乖離が大きくなっています。黄色セルの各入力値に間違いがないか確認してください。","ＯＫ")))</f>
        <v>ＯＫ</v>
      </c>
    </row>
    <row r="32" spans="2:12" ht="42" customHeight="1">
      <c r="H32" s="1396"/>
      <c r="I32" s="1429" t="s">
        <v>1150</v>
      </c>
      <c r="J32" s="1435"/>
      <c r="K32" s="1564"/>
      <c r="L32" s="1436" t="str">
        <f>IF(L30="","",IF(L28&lt;&gt;L7,"2支払い賃金合計"&amp;"「"&amp;L28&amp;"」"&amp;"は基本情報の支払い賃金総額"&amp;"「"&amp;L7&amp;"」"&amp;"と整合していません。入力値を確認してください。","ＯＫ"))</f>
        <v>ＯＫ</v>
      </c>
    </row>
    <row r="33" spans="8:12" ht="42" customHeight="1">
      <c r="H33" s="1396"/>
      <c r="I33" s="1429" t="s">
        <v>1158</v>
      </c>
      <c r="J33" s="1435"/>
      <c r="K33" s="1564"/>
      <c r="L33" s="1436" t="str">
        <f>IF(L30="","",IF(L29&lt;&gt;L8,"3対象者延べ人数"&amp;"「"&amp;L29&amp;"」"&amp;"は基本情報の従事者延べ人数"&amp;"「"&amp;L8&amp;"」"&amp;"と整合していません。入力値を確認してください。","ＯＫ"))</f>
        <v>ＯＫ</v>
      </c>
    </row>
    <row r="34" spans="8:12" ht="57" customHeight="1">
      <c r="H34" s="1445"/>
      <c r="I34" s="1406" t="s">
        <v>1159</v>
      </c>
      <c r="J34" s="1391"/>
      <c r="K34" s="1565" t="str">
        <f>IF(L31="","",IF(AND(OR(L31&lt;&gt;"ＯＫ",L32&lt;&gt;"ＯＫ",L33&lt;&gt;"ＯＫ"),L34=""),"※",""))</f>
        <v/>
      </c>
      <c r="L34" s="1555"/>
    </row>
    <row r="35" spans="8:12" ht="27" customHeight="1">
      <c r="H35" s="1407" t="s">
        <v>1160</v>
      </c>
      <c r="I35" s="1437"/>
      <c r="J35" s="1388"/>
      <c r="K35" s="1561"/>
      <c r="L35" s="1411"/>
    </row>
    <row r="36" spans="8:12" ht="27" customHeight="1">
      <c r="H36" s="1416"/>
      <c r="I36" s="1412" t="s">
        <v>1134</v>
      </c>
      <c r="J36" s="1441"/>
      <c r="K36" s="1477" t="str">
        <f>IF(L36="","※","")</f>
        <v/>
      </c>
      <c r="L36" s="1576">
        <v>578</v>
      </c>
    </row>
    <row r="37" spans="8:12" ht="27" customHeight="1">
      <c r="H37" s="1416"/>
      <c r="I37" s="1442" t="s">
        <v>1154</v>
      </c>
      <c r="J37" s="1443"/>
      <c r="K37" s="1564" t="str">
        <f>IF(L37="","※","")</f>
        <v/>
      </c>
      <c r="L37" s="1553">
        <v>10000</v>
      </c>
    </row>
    <row r="38" spans="8:12" ht="27" customHeight="1">
      <c r="H38" s="1416"/>
      <c r="I38" s="1429" t="s">
        <v>1155</v>
      </c>
      <c r="J38" s="1435"/>
      <c r="K38" s="1564" t="str">
        <f>IF(L38="","※","")</f>
        <v/>
      </c>
      <c r="L38" s="1553">
        <v>300</v>
      </c>
    </row>
    <row r="39" spans="8:12" ht="27" customHeight="1">
      <c r="H39" s="1416"/>
      <c r="I39" s="1442" t="s">
        <v>1161</v>
      </c>
      <c r="J39" s="1450">
        <v>5.8299999999999998E-2</v>
      </c>
      <c r="K39" s="1564"/>
      <c r="L39" s="1560">
        <v>583</v>
      </c>
    </row>
    <row r="40" spans="8:12" ht="27" customHeight="1">
      <c r="H40" s="1416"/>
      <c r="I40" s="1442" t="s">
        <v>1162</v>
      </c>
      <c r="J40" s="1449">
        <v>4.9349999999999998E-2</v>
      </c>
      <c r="K40" s="1568"/>
      <c r="L40" s="1560">
        <v>494</v>
      </c>
    </row>
    <row r="41" spans="8:12" ht="49.5" customHeight="1">
      <c r="H41" s="1416"/>
      <c r="I41" s="1442" t="s">
        <v>1163</v>
      </c>
      <c r="J41" s="1435"/>
      <c r="K41" s="1564"/>
      <c r="L41" s="1432" t="str">
        <f>IF(L40="","",IF(L36=0,"事業主負担額が0になっています。入力値を確認してください。",IF(OR(L39*1.1&lt;=L36,L40*0.9&gt;=L36),"事業主負担額の入力値"&amp;"「"&amp;L36&amp;"」"&amp;"は自動計算値"&amp;"「"&amp;L39&amp;"」"&amp;"～"&amp;"「"&amp;L40&amp;"」"&amp;"の範囲に比べて乖離が大きくなっています。黄色セルの各入力値に間違いがないか確認してください。","ＯＫ")))</f>
        <v>ＯＫ</v>
      </c>
    </row>
    <row r="42" spans="8:12" ht="49.5" customHeight="1">
      <c r="H42" s="1416"/>
      <c r="I42" s="1448" t="s">
        <v>1150</v>
      </c>
      <c r="J42" s="1423"/>
      <c r="K42" s="1570"/>
      <c r="L42" s="1432" t="str">
        <f>IF(L40="","",IF(L37+L60&lt;&gt;L7,"C.2支払い賃金合計（健康保険）"&amp;"「"&amp;L37&amp;"」"&amp;"とF.2支払い賃金合計（船員保険）"&amp;"「"&amp;L60&amp;"」"&amp;"の合計が基本情報の支払い賃金総額"&amp;"「"&amp;L7&amp;"」"&amp;"と整合していません。入力値を確認してください。","ＯＫ"))</f>
        <v>ＯＫ</v>
      </c>
    </row>
    <row r="43" spans="8:12" ht="49.5" customHeight="1">
      <c r="H43" s="1416"/>
      <c r="I43" s="1429" t="s">
        <v>1158</v>
      </c>
      <c r="J43" s="1435"/>
      <c r="K43" s="1564"/>
      <c r="L43" s="1436" t="str">
        <f>IF(L40="","",IF(L38+L61&lt;&gt;L8,"C.3対象者延べ人数（健康保険）"&amp;"「"&amp;L38&amp;"」"&amp;"とF.3対象者延べ人数（船員保険）"&amp;"「"&amp;L61&amp;"」"&amp;"の合計が基本情報の従事者延べ人数"&amp;"「"&amp;L8&amp;"」"&amp;"と整合していません。入力値を確認してください。","ＯＫ"))</f>
        <v>ＯＫ</v>
      </c>
    </row>
    <row r="44" spans="8:12" ht="57" customHeight="1">
      <c r="H44" s="1445"/>
      <c r="I44" s="1406" t="s">
        <v>1164</v>
      </c>
      <c r="J44" s="1391"/>
      <c r="K44" s="1565" t="str">
        <f>IF(L41="","",IF(AND(OR(L41&lt;&gt;"ＯＫ",L42&lt;&gt;"ＯＫ",L43&lt;&gt;"ＯＫ"),L44=""),"※",""))</f>
        <v/>
      </c>
      <c r="L44" s="1555"/>
    </row>
    <row r="45" spans="8:12" ht="27" customHeight="1">
      <c r="H45" s="1407" t="s">
        <v>1165</v>
      </c>
      <c r="L45" s="1411"/>
    </row>
    <row r="46" spans="8:12" ht="27" customHeight="1">
      <c r="H46" s="1416"/>
      <c r="I46" s="1412" t="s">
        <v>1134</v>
      </c>
      <c r="J46" s="1441"/>
      <c r="K46" s="1477" t="str">
        <f>IF(L46="","※","")</f>
        <v/>
      </c>
      <c r="L46" s="1576">
        <v>1830</v>
      </c>
    </row>
    <row r="47" spans="8:12" ht="27" customHeight="1">
      <c r="H47" s="1416"/>
      <c r="I47" s="1442" t="s">
        <v>1154</v>
      </c>
      <c r="J47" s="1443"/>
      <c r="K47" s="1564" t="str">
        <f>IF(L47="","※","")</f>
        <v/>
      </c>
      <c r="L47" s="1553">
        <v>20000</v>
      </c>
    </row>
    <row r="48" spans="8:12" ht="27" customHeight="1">
      <c r="H48" s="1416"/>
      <c r="I48" s="1429" t="s">
        <v>1155</v>
      </c>
      <c r="J48" s="1435"/>
      <c r="K48" s="1564" t="str">
        <f>IF(L48="","※","")</f>
        <v/>
      </c>
      <c r="L48" s="1553">
        <v>600</v>
      </c>
    </row>
    <row r="49" spans="8:12" ht="27" customHeight="1">
      <c r="H49" s="1416"/>
      <c r="I49" s="1442" t="s">
        <v>1166</v>
      </c>
      <c r="J49" s="1449">
        <v>9.1499999999999998E-2</v>
      </c>
      <c r="K49" s="1564"/>
      <c r="L49" s="1560">
        <v>1830</v>
      </c>
    </row>
    <row r="50" spans="8:12" ht="27" customHeight="1">
      <c r="H50" s="1416"/>
      <c r="I50" s="1442" t="s">
        <v>1167</v>
      </c>
      <c r="J50" s="1450">
        <v>9.1499999999999998E-2</v>
      </c>
      <c r="K50" s="1568"/>
      <c r="L50" s="1560">
        <v>1830</v>
      </c>
    </row>
    <row r="51" spans="8:12" ht="49.5" customHeight="1">
      <c r="H51" s="1416"/>
      <c r="I51" s="1442" t="s">
        <v>1163</v>
      </c>
      <c r="J51" s="1435"/>
      <c r="K51" s="1564"/>
      <c r="L51" s="1432" t="str">
        <f>IF(L50="","",IF(L46=0,"事業主負担額が0になっています。入力値を確認してください。",IF(OR(L49*1.1&lt;=L46,L50*0.9&gt;=L46),"事業主負担額の入力値"&amp;"「"&amp;L46&amp;"」"&amp;"は自動計算値"&amp;"「"&amp;L49&amp;"」"&amp;"～"&amp;"「"&amp;L50&amp;"」"&amp;"の範囲に比べて乖離が大きくなっています。黄色セルの各入力値に間違いがないか確認してください。","ＯＫ")))</f>
        <v>ＯＫ</v>
      </c>
    </row>
    <row r="52" spans="8:12" ht="49.5" customHeight="1">
      <c r="H52" s="1416"/>
      <c r="I52" s="1429" t="s">
        <v>1150</v>
      </c>
      <c r="J52" s="1423"/>
      <c r="K52" s="1570"/>
      <c r="L52" s="1436" t="str">
        <f>IF(L50="","",IF(L47&lt;&gt;L7,"2支払い賃金合計"&amp;"「"&amp;L47&amp;"」"&amp;"は基本情報の支払い賃金総額"&amp;"「"&amp;L7&amp;"」"&amp;"と整合していません。入力値を確認してください。","ＯＫ"))</f>
        <v>ＯＫ</v>
      </c>
    </row>
    <row r="53" spans="8:12" ht="49.5" customHeight="1">
      <c r="H53" s="1416"/>
      <c r="I53" s="1414" t="s">
        <v>1158</v>
      </c>
      <c r="J53" s="1435"/>
      <c r="K53" s="1564"/>
      <c r="L53" s="1436" t="str">
        <f>IF(L50="","",IF(L48&lt;&gt;L8,"3対象者延べ人数"&amp;"「"&amp;L48&amp;"」"&amp;"は基本情報の従事者延べ人数"&amp;"「"&amp;L8&amp;"」"&amp;"と整合していません。入力値を確認してください。","ＯＫ"))</f>
        <v>ＯＫ</v>
      </c>
    </row>
    <row r="54" spans="8:12" ht="57" customHeight="1">
      <c r="H54" s="1445"/>
      <c r="I54" s="1406" t="s">
        <v>1164</v>
      </c>
      <c r="J54" s="1391"/>
      <c r="K54" s="1565" t="str">
        <f>IF(L51="","",IF(AND(OR(L51&lt;&gt;"ＯＫ",L52&lt;&gt;"ＯＫ",L53&lt;&gt;"ＯＫ"),L54=""),"※",""))</f>
        <v/>
      </c>
      <c r="L54" s="1555"/>
    </row>
    <row r="55" spans="8:12" ht="27" customHeight="1">
      <c r="H55" s="1407" t="s">
        <v>1168</v>
      </c>
      <c r="I55" s="1437"/>
      <c r="J55" s="1388"/>
      <c r="K55" s="1561"/>
      <c r="L55" s="1451"/>
    </row>
    <row r="56" spans="8:12" ht="27" customHeight="1">
      <c r="H56" s="1416"/>
      <c r="I56" s="1412" t="s">
        <v>1134</v>
      </c>
      <c r="J56" s="1441"/>
      <c r="K56" s="1477" t="str">
        <f>IF(L56="","※","")</f>
        <v/>
      </c>
      <c r="L56" s="1576">
        <v>248</v>
      </c>
    </row>
    <row r="57" spans="8:12" ht="27" customHeight="1">
      <c r="H57" s="1452"/>
      <c r="I57" s="1453" t="s">
        <v>1169</v>
      </c>
      <c r="J57" s="1454"/>
      <c r="K57" s="1571" t="str">
        <f>IF(L57="","※","")</f>
        <v/>
      </c>
      <c r="L57" s="1646">
        <v>800</v>
      </c>
    </row>
    <row r="58" spans="8:12" ht="27" customHeight="1">
      <c r="H58" s="1407" t="s">
        <v>1170</v>
      </c>
      <c r="I58" s="1437"/>
      <c r="J58" s="1388"/>
      <c r="K58" s="1561"/>
      <c r="L58" s="1411"/>
    </row>
    <row r="59" spans="8:12" ht="27" customHeight="1">
      <c r="H59" s="1416"/>
      <c r="I59" s="1412" t="s">
        <v>1134</v>
      </c>
      <c r="J59" s="1441"/>
      <c r="K59" s="1477" t="str">
        <f>IF(L59="","※","")</f>
        <v/>
      </c>
      <c r="L59" s="1576">
        <v>690</v>
      </c>
    </row>
    <row r="60" spans="8:12" ht="27" customHeight="1">
      <c r="H60" s="1416"/>
      <c r="I60" s="1442" t="s">
        <v>1154</v>
      </c>
      <c r="J60" s="1443"/>
      <c r="K60" s="1564" t="str">
        <f>IF(L60="","※","")</f>
        <v/>
      </c>
      <c r="L60" s="1553">
        <v>10000</v>
      </c>
    </row>
    <row r="61" spans="8:12" ht="27" customHeight="1">
      <c r="H61" s="1416"/>
      <c r="I61" s="1429" t="s">
        <v>1155</v>
      </c>
      <c r="J61" s="1435"/>
      <c r="K61" s="1564" t="str">
        <f>IF(L61="","※","")</f>
        <v/>
      </c>
      <c r="L61" s="1553">
        <v>300</v>
      </c>
    </row>
    <row r="62" spans="8:12" ht="27" customHeight="1">
      <c r="H62" s="1416"/>
      <c r="I62" s="1442" t="s">
        <v>638</v>
      </c>
      <c r="J62" s="1450">
        <v>6.9849999999999995E-2</v>
      </c>
      <c r="K62" s="1564"/>
      <c r="L62" s="1560">
        <v>699</v>
      </c>
    </row>
    <row r="63" spans="8:12" ht="27" customHeight="1">
      <c r="H63" s="1416"/>
      <c r="I63" s="1442" t="s">
        <v>639</v>
      </c>
      <c r="J63" s="1450">
        <v>6.0999999999999999E-2</v>
      </c>
      <c r="K63" s="1568"/>
      <c r="L63" s="1560">
        <v>610</v>
      </c>
    </row>
    <row r="64" spans="8:12" ht="49.5" customHeight="1">
      <c r="H64" s="1416"/>
      <c r="I64" s="1442" t="s">
        <v>1163</v>
      </c>
      <c r="J64" s="1435"/>
      <c r="K64" s="1564"/>
      <c r="L64" s="1432" t="str">
        <f>IF(L63="","",IF(AND(L59=0,L60=0,L61=0),"ＯＫ",IF(OR(L62*1.1&lt;=L59,L63*0.9&gt;=L59),"事業主負担額の入力値"&amp;"「"&amp;L59&amp;"」"&amp;"は自動計算値"&amp;"「"&amp;L62&amp;"」"&amp;"～"&amp;"「"&amp;L63&amp;"」"&amp;"の範囲に比べて乖離が大きくなっています。黄色セルの各入力値に間違いがないか確認してください。","ＯＫ")))</f>
        <v>ＯＫ</v>
      </c>
    </row>
    <row r="65" spans="8:12" ht="49.5" customHeight="1">
      <c r="H65" s="1416"/>
      <c r="I65" s="1429" t="s">
        <v>1150</v>
      </c>
      <c r="J65" s="1423"/>
      <c r="K65" s="1570"/>
      <c r="L65" s="1432" t="str">
        <f>IF(L63="","",IF(L60+L37&lt;&gt;L7,"F.2支払い賃金合計（船員保険）"&amp;"「"&amp;L60&amp;"」"&amp;"とC.2支払い賃金合計（健康保険）"&amp;"「"&amp;L37&amp;"」"&amp;"の合計が基本情報の支払い賃金総額"&amp;"「"&amp;L7&amp;"」"&amp;"と整合していません。入力値を確認してください。","ＯＫ"))</f>
        <v>ＯＫ</v>
      </c>
    </row>
    <row r="66" spans="8:12" ht="49.5" customHeight="1">
      <c r="H66" s="1416"/>
      <c r="I66" s="1414" t="s">
        <v>1158</v>
      </c>
      <c r="J66" s="1435"/>
      <c r="K66" s="1564"/>
      <c r="L66" s="1436" t="str">
        <f>IF(L63="","",IF(L61+L38&lt;&gt;L8,"F.3対象者延べ人数（船員保険）"&amp;"「"&amp;L61&amp;"」"&amp;"とC.3対象者延べ人数（健康保険）"&amp;"「"&amp;L38&amp;"」"&amp;"の合計が基本情報の従事者延べ人数"&amp;"「"&amp;L8&amp;"」"&amp;"と整合していません。入力値を確認してください。","ＯＫ"))</f>
        <v>ＯＫ</v>
      </c>
    </row>
    <row r="67" spans="8:12" ht="57" customHeight="1" thickBot="1">
      <c r="H67" s="1455"/>
      <c r="I67" s="1456" t="s">
        <v>1164</v>
      </c>
      <c r="J67" s="1457"/>
      <c r="K67" s="1572" t="str">
        <f>IF(L64="","",IF(AND(OR(L64&lt;&gt;"ＯＫ",L65&lt;&gt;"ＯＫ",L66&lt;&gt;"ＯＫ"),L67=""),"※",""))</f>
        <v/>
      </c>
      <c r="L67" s="1562"/>
    </row>
    <row r="68" spans="8:12" ht="27" customHeight="1" thickTop="1">
      <c r="H68" s="2571" t="s">
        <v>640</v>
      </c>
      <c r="I68" s="2572"/>
      <c r="J68" s="2573"/>
      <c r="K68" s="1573"/>
      <c r="L68" s="1591">
        <f>SUM(L13,L27,L36,L46,L56,L59)</f>
        <v>3726</v>
      </c>
    </row>
  </sheetData>
  <sheetProtection algorithmName="SHA-512" hashValue="xz6zJLsGpi7iBxyNya4uqLqx0c6MHaT+Uf3OO3OmIU1EiDEw0IGxBRkWUsXeYGO8Ns/M//l2uSvyVMaZiRp7fQ==" saltValue="jYY/iT7RcJkG8Uchz9cjfw==" spinCount="100000" sheet="1" objects="1" scenarios="1"/>
  <mergeCells count="4">
    <mergeCell ref="H4:I5"/>
    <mergeCell ref="K4:L4"/>
    <mergeCell ref="K5:L5"/>
    <mergeCell ref="H68:J68"/>
  </mergeCells>
  <phoneticPr fontId="3"/>
  <conditionalFormatting sqref="L64:L66 L10 L31:L33 L41:L43 L51:L53 L22:L24">
    <cfRule type="cellIs" dxfId="8" priority="1" stopIfTrue="1" operator="equal">
      <formula>"ＯＫ"</formula>
    </cfRule>
  </conditionalFormatting>
  <conditionalFormatting sqref="K14:K17">
    <cfRule type="cellIs" dxfId="7" priority="2" stopIfTrue="1" operator="equal">
      <formula>"入力不要→"</formula>
    </cfRule>
  </conditionalFormatting>
  <dataValidations count="4">
    <dataValidation type="whole" operator="greaterThanOrEqual" allowBlank="1" showInputMessage="1" showErrorMessage="1" error="1以上の整数を入力してください。" sqref="L7:L8" xr:uid="{00000000-0002-0000-0C00-000000000000}">
      <formula1>1</formula1>
    </dataValidation>
    <dataValidation type="list" allowBlank="1" showInputMessage="1" showErrorMessage="1" sqref="L14" xr:uid="{00000000-0002-0000-0C00-000001000000}">
      <formula1>$C$6:$C$15</formula1>
    </dataValidation>
    <dataValidation type="list" allowBlank="1" showInputMessage="1" showErrorMessage="1" sqref="L15" xr:uid="{00000000-0002-0000-0C00-000002000000}">
      <formula1>$B$21:$B$23</formula1>
    </dataValidation>
    <dataValidation type="whole" operator="greaterThanOrEqual" allowBlank="1" showInputMessage="1" showErrorMessage="1" sqref="L59:L61 L56:L57 L46:L48 L36:L38 L27:L29 L16:L17 L13" xr:uid="{00000000-0002-0000-0C00-000003000000}">
      <formula1>0</formula1>
    </dataValidation>
  </dataValidations>
  <pageMargins left="0.47" right="0.16" top="0.39" bottom="0.28000000000000003" header="0.32" footer="0.17"/>
  <pageSetup paperSize="9" scale="3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68"/>
  <sheetViews>
    <sheetView showGridLines="0" topLeftCell="G1" zoomScaleNormal="100" workbookViewId="0"/>
  </sheetViews>
  <sheetFormatPr defaultRowHeight="12"/>
  <cols>
    <col min="1" max="1" width="3.125" style="1383" hidden="1" customWidth="1"/>
    <col min="2" max="2" width="0" style="1383" hidden="1" customWidth="1"/>
    <col min="3" max="3" width="55" style="1383" hidden="1" customWidth="1"/>
    <col min="4" max="5" width="0" style="1383" hidden="1" customWidth="1"/>
    <col min="6" max="6" width="3.625" style="1383" hidden="1" customWidth="1"/>
    <col min="7" max="8" width="2.125" style="1383" customWidth="1"/>
    <col min="9" max="9" width="30" style="1383" customWidth="1"/>
    <col min="10" max="10" width="7" style="1384" bestFit="1" customWidth="1"/>
    <col min="11" max="11" width="3.125" style="1385" customWidth="1"/>
    <col min="12" max="12" width="36.375" style="1385" customWidth="1"/>
    <col min="13" max="14" width="19.5" style="1383" customWidth="1"/>
    <col min="15" max="16384" width="9" style="1383"/>
  </cols>
  <sheetData>
    <row r="1" spans="1:14">
      <c r="A1" s="1382"/>
      <c r="B1" s="1382"/>
      <c r="C1" s="1382"/>
      <c r="D1" s="1382"/>
      <c r="E1" s="1382"/>
      <c r="F1" s="1382"/>
      <c r="M1" s="1592" t="s">
        <v>1254</v>
      </c>
      <c r="N1" s="1574"/>
    </row>
    <row r="2" spans="1:14" ht="13.5">
      <c r="H2" s="504" t="s">
        <v>641</v>
      </c>
      <c r="M2" s="29"/>
      <c r="N2" s="29"/>
    </row>
    <row r="3" spans="1:14" ht="13.5">
      <c r="L3" s="1386"/>
      <c r="M3" s="29"/>
      <c r="N3" s="29"/>
    </row>
    <row r="4" spans="1:14" ht="27" customHeight="1">
      <c r="B4" s="1385" t="s">
        <v>1086</v>
      </c>
      <c r="C4" s="1387" t="s">
        <v>1087</v>
      </c>
      <c r="D4" s="1385"/>
      <c r="E4" s="1385"/>
      <c r="H4" s="2566" t="s">
        <v>1088</v>
      </c>
      <c r="I4" s="2567"/>
      <c r="J4" s="1388"/>
      <c r="K4" s="2570" t="s">
        <v>1089</v>
      </c>
      <c r="L4" s="2570"/>
      <c r="M4" s="29"/>
      <c r="N4" s="29"/>
    </row>
    <row r="5" spans="1:14" ht="27" customHeight="1">
      <c r="B5" s="1389" t="s">
        <v>1090</v>
      </c>
      <c r="C5" s="1390" t="s">
        <v>1091</v>
      </c>
      <c r="D5" s="1389" t="s">
        <v>1092</v>
      </c>
      <c r="E5" s="1389" t="s">
        <v>1093</v>
      </c>
      <c r="H5" s="2568"/>
      <c r="I5" s="2569"/>
      <c r="J5" s="1391"/>
      <c r="K5" s="2570" t="s">
        <v>943</v>
      </c>
      <c r="L5" s="2570"/>
      <c r="M5" s="29"/>
      <c r="N5" s="29"/>
    </row>
    <row r="6" spans="1:14" ht="27" hidden="1" customHeight="1">
      <c r="B6" s="1392" t="s">
        <v>1094</v>
      </c>
      <c r="C6" s="1390"/>
      <c r="D6" s="1389"/>
      <c r="E6" s="1393"/>
      <c r="H6" s="1394" t="s">
        <v>1095</v>
      </c>
      <c r="I6" s="696"/>
      <c r="J6" s="696"/>
      <c r="K6" s="1395"/>
      <c r="L6" s="732"/>
      <c r="M6" s="29"/>
      <c r="N6" s="29"/>
    </row>
    <row r="7" spans="1:14" ht="27" hidden="1" customHeight="1">
      <c r="B7" s="1396"/>
      <c r="C7" s="1390" t="s">
        <v>1096</v>
      </c>
      <c r="D7" s="1397">
        <v>0.19</v>
      </c>
      <c r="E7" s="1393">
        <v>103</v>
      </c>
      <c r="H7" s="1394"/>
      <c r="I7" s="1398" t="s">
        <v>1120</v>
      </c>
      <c r="J7" s="1399"/>
      <c r="K7" s="1563" t="str">
        <f>IF(L7="","※","")</f>
        <v>※</v>
      </c>
      <c r="L7" s="1552"/>
      <c r="M7" s="29"/>
      <c r="N7" s="29"/>
    </row>
    <row r="8" spans="1:14" ht="27" hidden="1" customHeight="1">
      <c r="B8" s="1400"/>
      <c r="C8" s="1390" t="s">
        <v>1121</v>
      </c>
      <c r="D8" s="1397">
        <v>0.21</v>
      </c>
      <c r="E8" s="1393">
        <v>15</v>
      </c>
      <c r="H8" s="1394"/>
      <c r="I8" s="1401" t="s">
        <v>1122</v>
      </c>
      <c r="J8" s="696"/>
      <c r="K8" s="1564" t="str">
        <f>IF(L8="","※","")</f>
        <v>※</v>
      </c>
      <c r="L8" s="1553"/>
      <c r="M8" s="29"/>
      <c r="N8" s="29"/>
    </row>
    <row r="9" spans="1:14" ht="27" hidden="1" customHeight="1">
      <c r="B9" s="1400"/>
      <c r="C9" s="1390" t="s">
        <v>1123</v>
      </c>
      <c r="D9" s="1397">
        <v>0.19</v>
      </c>
      <c r="E9" s="1393">
        <v>11</v>
      </c>
      <c r="H9" s="1394"/>
      <c r="I9" s="1402" t="s">
        <v>1124</v>
      </c>
      <c r="J9" s="1403"/>
      <c r="K9" s="1564"/>
      <c r="L9" s="1554" t="str">
        <f>IF(OR(L7="",L8=""),"",ROUND(L7/L8,0))</f>
        <v/>
      </c>
      <c r="M9" s="29"/>
      <c r="N9" s="29"/>
    </row>
    <row r="10" spans="1:14" ht="42" hidden="1" customHeight="1">
      <c r="B10" s="1400"/>
      <c r="C10" s="1390" t="s">
        <v>1125</v>
      </c>
      <c r="D10" s="1397">
        <v>0.24</v>
      </c>
      <c r="E10" s="1393">
        <v>18</v>
      </c>
      <c r="H10" s="1394"/>
      <c r="I10" s="1404" t="s">
        <v>1126</v>
      </c>
      <c r="J10" s="1403"/>
      <c r="K10" s="1564"/>
      <c r="L10" s="1405" t="str">
        <f>IF(L9="","",IF(L9&lt;=5,"一人一日当たりの賃金が過小になっていると思われます。「支払い賃金総額」「従事者延べ人数」に間違いがないか確認してください。",IF(L9&gt;=50,"一人一日当たりの賃金が過大になっていると思われます。「支払い賃金総額」「従事者延べ人数」に間違いがないか確認してください。","ＯＫ")))</f>
        <v/>
      </c>
      <c r="M10" s="33"/>
      <c r="N10" s="33"/>
    </row>
    <row r="11" spans="1:14" ht="57" hidden="1" customHeight="1">
      <c r="B11" s="1400"/>
      <c r="C11" s="1390" t="s">
        <v>1127</v>
      </c>
      <c r="D11" s="1397">
        <v>0.21</v>
      </c>
      <c r="E11" s="1393">
        <v>13</v>
      </c>
      <c r="H11" s="1394"/>
      <c r="I11" s="1406" t="s">
        <v>1128</v>
      </c>
      <c r="J11" s="1391"/>
      <c r="K11" s="1565" t="str">
        <f>IF(L10="","",IF(AND(L10&lt;&gt;"ＯＫ",L11=""),"※",""))</f>
        <v/>
      </c>
      <c r="L11" s="1555"/>
      <c r="M11" s="29"/>
      <c r="N11" s="29"/>
    </row>
    <row r="12" spans="1:14" ht="27" hidden="1" customHeight="1">
      <c r="B12" s="1400"/>
      <c r="C12" s="1390" t="s">
        <v>1131</v>
      </c>
      <c r="D12" s="1397">
        <v>0.22</v>
      </c>
      <c r="E12" s="1393">
        <v>14</v>
      </c>
      <c r="H12" s="1407" t="s">
        <v>1132</v>
      </c>
      <c r="I12" s="1408"/>
      <c r="J12" s="1409"/>
      <c r="K12" s="1556"/>
      <c r="L12" s="1411"/>
      <c r="M12" s="33"/>
      <c r="N12" s="33"/>
    </row>
    <row r="13" spans="1:14" ht="27" customHeight="1">
      <c r="B13" s="1400"/>
      <c r="C13" s="1390" t="s">
        <v>1133</v>
      </c>
      <c r="D13" s="1397">
        <v>0.4</v>
      </c>
      <c r="E13" s="1393">
        <v>9</v>
      </c>
      <c r="H13" s="1396"/>
      <c r="I13" s="1412" t="s">
        <v>944</v>
      </c>
      <c r="J13" s="1413"/>
      <c r="K13" s="1566" t="str">
        <f>IF(L13="","※","")</f>
        <v/>
      </c>
      <c r="L13" s="1576">
        <v>300</v>
      </c>
      <c r="M13" s="33"/>
      <c r="N13" s="33"/>
    </row>
    <row r="14" spans="1:14" ht="27" hidden="1" customHeight="1">
      <c r="B14" s="1400"/>
      <c r="C14" s="1390" t="s">
        <v>1135</v>
      </c>
      <c r="D14" s="1397">
        <v>0.22</v>
      </c>
      <c r="E14" s="1393">
        <v>9</v>
      </c>
      <c r="H14" s="1396"/>
      <c r="I14" s="1414" t="s">
        <v>1136</v>
      </c>
      <c r="J14" s="1415"/>
      <c r="K14" s="1567" t="str">
        <f>IF(L13="","",IF(L13=0,"入力不要→",IF(L14="","※","")))</f>
        <v>※</v>
      </c>
      <c r="L14" s="1577"/>
      <c r="M14" s="33"/>
      <c r="N14" s="33"/>
    </row>
    <row r="15" spans="1:14" ht="27" hidden="1" customHeight="1">
      <c r="B15" s="1400"/>
      <c r="C15" s="1390" t="s">
        <v>1137</v>
      </c>
      <c r="D15" s="1397">
        <v>0.24</v>
      </c>
      <c r="E15" s="1393">
        <v>19</v>
      </c>
      <c r="H15" s="1416"/>
      <c r="I15" s="1414" t="s">
        <v>1138</v>
      </c>
      <c r="J15" s="1415"/>
      <c r="K15" s="1567" t="str">
        <f>IF(L13="","",IF(L13=0,"入力不要→",IF(L15="","※","")))</f>
        <v>※</v>
      </c>
      <c r="L15" s="1578"/>
      <c r="M15" s="33"/>
      <c r="N15" s="33"/>
    </row>
    <row r="16" spans="1:14" ht="27" hidden="1" customHeight="1">
      <c r="B16" s="1417"/>
      <c r="C16" s="1390"/>
      <c r="D16" s="1418"/>
      <c r="E16" s="1418"/>
      <c r="H16" s="1396"/>
      <c r="I16" s="1419" t="s">
        <v>1139</v>
      </c>
      <c r="J16" s="1420"/>
      <c r="K16" s="1567" t="str">
        <f>IF(AND(L15=$B$22,L16=""),"※",IF(L15=$B$23,"入力不要→",IF(K15="入力不要→","入力不要→","")))</f>
        <v/>
      </c>
      <c r="L16" s="1579"/>
      <c r="M16" s="33"/>
      <c r="N16" s="33"/>
    </row>
    <row r="17" spans="2:12" ht="27" hidden="1" customHeight="1">
      <c r="B17" s="1421"/>
      <c r="C17" s="687"/>
      <c r="D17" s="1421"/>
      <c r="E17" s="1421"/>
      <c r="H17" s="1396"/>
      <c r="I17" s="1422" t="s">
        <v>1140</v>
      </c>
      <c r="J17" s="1423"/>
      <c r="K17" s="1567" t="str">
        <f>IF(AND(L15=$B$23,L17=""),"※",IF(L15=$B$22,"入力不要→",IF(K15="入力不要→","入力不要→","")))</f>
        <v/>
      </c>
      <c r="L17" s="1579"/>
    </row>
    <row r="18" spans="2:12" ht="27" hidden="1" customHeight="1">
      <c r="H18" s="1396"/>
      <c r="I18" s="1422" t="s">
        <v>1141</v>
      </c>
      <c r="J18" s="1424"/>
      <c r="K18" s="1568"/>
      <c r="L18" s="1580" t="s">
        <v>432</v>
      </c>
    </row>
    <row r="19" spans="2:12" ht="27" hidden="1" customHeight="1">
      <c r="H19" s="1396"/>
      <c r="I19" s="1425" t="s">
        <v>1142</v>
      </c>
      <c r="J19" s="1426"/>
      <c r="K19" s="1564"/>
      <c r="L19" s="1581" t="str">
        <f>IF(L14="","",VLOOKUP(L14,$C$6:$E$16,2,FALSE))</f>
        <v/>
      </c>
    </row>
    <row r="20" spans="2:12" ht="27" hidden="1" customHeight="1">
      <c r="B20" s="1387" t="s">
        <v>1143</v>
      </c>
      <c r="H20" s="1396"/>
      <c r="I20" s="1425" t="s">
        <v>1144</v>
      </c>
      <c r="J20" s="1426"/>
      <c r="K20" s="1564"/>
      <c r="L20" s="1582" t="str">
        <f>IF(L14="","",VLOOKUP(L14,$C$6:$E$16,3,FALSE))</f>
        <v/>
      </c>
    </row>
    <row r="21" spans="2:12" ht="27" hidden="1" customHeight="1">
      <c r="B21" s="1427"/>
      <c r="C21" s="1428"/>
      <c r="H21" s="1396"/>
      <c r="I21" s="1429" t="s">
        <v>1145</v>
      </c>
      <c r="J21" s="1403"/>
      <c r="K21" s="1564"/>
      <c r="L21" s="1583" t="str">
        <f>IF(OR(L14="",L15="",AND(L16="",L17="")),"",IF(L15=$B$22,ROUND(L16*L20/1000,0),ROUND((L17*L19)*L20/1000,0)))</f>
        <v/>
      </c>
    </row>
    <row r="22" spans="2:12" ht="42" hidden="1" customHeight="1">
      <c r="B22" s="1430" t="s">
        <v>1146</v>
      </c>
      <c r="C22" s="1431"/>
      <c r="H22" s="1396"/>
      <c r="I22" s="1422" t="s">
        <v>1147</v>
      </c>
      <c r="J22" s="1424"/>
      <c r="K22" s="1568"/>
      <c r="L22" s="1584" t="str">
        <f>IF(AND(L21="",K14&lt;&gt;"入力不要→"),"",IF(AND(K4&lt;&gt;"元請業者名",L13=0),"",IF(AND(K4="元請業者名",L13=0),"事業主負担額が0になっています。入力値を確認してください。",IF(OR(L21*1.1&lt;=L13,L21*0.9&gt;=L13),"事業主負担額の入力値"&amp;"「"&amp;L13&amp;"」"&amp;"は自動計算値"&amp;"「"&amp;L21&amp;"」"&amp;"に比べて乖離が大きくなっています。黄色セルの各入力値に間違いがないか確認してください。","ＯＫ"))))</f>
        <v/>
      </c>
    </row>
    <row r="23" spans="2:12" ht="42" hidden="1" customHeight="1">
      <c r="B23" s="1433" t="s">
        <v>1148</v>
      </c>
      <c r="C23" s="1434"/>
      <c r="D23" s="1383" t="s">
        <v>1149</v>
      </c>
      <c r="H23" s="1396"/>
      <c r="I23" s="1429" t="s">
        <v>1150</v>
      </c>
      <c r="J23" s="1435"/>
      <c r="K23" s="1564"/>
      <c r="L23" s="1585" t="str">
        <f>IF(L21="","",IF(AND(L15=$B$22,L16&lt;&gt;L7),"4支払い賃金合計"&amp;"「"&amp;L16&amp;"」"&amp;"は基本情報の支払い賃金総額"&amp;"「"&amp;L7&amp;"」"&amp;"と整合していません。入力値を確認してください。","ＯＫ"))</f>
        <v/>
      </c>
    </row>
    <row r="24" spans="2:12" ht="42" hidden="1" customHeight="1">
      <c r="B24" s="1437"/>
      <c r="C24" s="1437"/>
      <c r="H24" s="1396"/>
      <c r="I24" s="1414" t="s">
        <v>1151</v>
      </c>
      <c r="J24" s="1415"/>
      <c r="K24" s="1569"/>
      <c r="L24" s="1586" t="str">
        <f>IF(L21="","",IF(AND(L15=$B$23,L17&lt;&gt;L18),"労災対象の工事請負金額"&amp;"「"&amp;L17&amp;"」"&amp;"は一般事項シートでの最終工事請負金額"&amp;"「"&amp;L18&amp;"」"&amp;"と整合していません。入力値を確認してください。","ＯＫ"))</f>
        <v/>
      </c>
    </row>
    <row r="25" spans="2:12" ht="57" hidden="1" customHeight="1">
      <c r="B25" s="687"/>
      <c r="C25" s="1439"/>
      <c r="H25" s="1440"/>
      <c r="I25" s="1406" t="s">
        <v>1152</v>
      </c>
      <c r="J25" s="1391"/>
      <c r="K25" s="1565" t="str">
        <f>IF(L22="","",IF(AND(OR(L22&lt;&gt;"ＯＫ",L23&lt;&gt;"ＯＫ",L24&lt;&gt;"ＯＫ"),L25=""),"※",""))</f>
        <v/>
      </c>
      <c r="L25" s="1587"/>
    </row>
    <row r="26" spans="2:12" ht="27" hidden="1" customHeight="1">
      <c r="H26" s="1407" t="s">
        <v>1153</v>
      </c>
      <c r="I26" s="1408"/>
      <c r="J26" s="1409"/>
      <c r="K26" s="1556"/>
      <c r="L26" s="1588"/>
    </row>
    <row r="27" spans="2:12" ht="27" customHeight="1">
      <c r="H27" s="1396"/>
      <c r="I27" s="1412" t="s">
        <v>945</v>
      </c>
      <c r="J27" s="1441"/>
      <c r="K27" s="1477" t="str">
        <f>IF(L27="","※","")</f>
        <v/>
      </c>
      <c r="L27" s="1576">
        <v>230</v>
      </c>
    </row>
    <row r="28" spans="2:12" ht="27" hidden="1" customHeight="1">
      <c r="H28" s="1396"/>
      <c r="I28" s="1442" t="s">
        <v>1154</v>
      </c>
      <c r="J28" s="1443"/>
      <c r="K28" s="1564" t="str">
        <f>IF(L28="","※","")</f>
        <v>※</v>
      </c>
      <c r="L28" s="1579"/>
    </row>
    <row r="29" spans="2:12" ht="27" hidden="1" customHeight="1">
      <c r="H29" s="1396"/>
      <c r="I29" s="1429" t="s">
        <v>1155</v>
      </c>
      <c r="J29" s="1435"/>
      <c r="K29" s="1564" t="str">
        <f>IF(L29="","※","")</f>
        <v>※</v>
      </c>
      <c r="L29" s="1579"/>
    </row>
    <row r="30" spans="2:12" ht="27" hidden="1" customHeight="1">
      <c r="H30" s="1396"/>
      <c r="I30" s="1429" t="s">
        <v>1156</v>
      </c>
      <c r="J30" s="1444">
        <v>11.5</v>
      </c>
      <c r="K30" s="1564"/>
      <c r="L30" s="1583" t="str">
        <f>IF(OR(L27="",L28="",L29=""),"",ROUND(L28*$J$30/1000,0))</f>
        <v/>
      </c>
    </row>
    <row r="31" spans="2:12" ht="42" hidden="1" customHeight="1">
      <c r="H31" s="1396"/>
      <c r="I31" s="1442" t="s">
        <v>1157</v>
      </c>
      <c r="J31" s="1435"/>
      <c r="K31" s="1564"/>
      <c r="L31" s="1584" t="str">
        <f>IF(L30="","",IF(L27=0,"事業主負担額が0になっています。入力値を確認してください。",IF(OR(L30*1.1&lt;=L27,L30*0.9&gt;=L27),"事業主負担額の入力値"&amp;"「"&amp;L27&amp;"」"&amp;"は自動計算値"&amp;"「"&amp;L30&amp;"」"&amp;"と比べて乖離が大きくなっています。黄色セルの各入力値に間違いがないか確認してください。","ＯＫ")))</f>
        <v/>
      </c>
    </row>
    <row r="32" spans="2:12" ht="42" hidden="1" customHeight="1">
      <c r="H32" s="1396"/>
      <c r="I32" s="1429" t="s">
        <v>1150</v>
      </c>
      <c r="J32" s="1435"/>
      <c r="K32" s="1564"/>
      <c r="L32" s="1585" t="str">
        <f>IF(L30="","",IF(L28&lt;&gt;L7,"2支払い賃金合計"&amp;"「"&amp;L28&amp;"」"&amp;"は基本情報の支払い賃金総額"&amp;"「"&amp;L7&amp;"」"&amp;"と整合していません。入力値を確認してください。","ＯＫ"))</f>
        <v/>
      </c>
    </row>
    <row r="33" spans="8:12" ht="42" hidden="1" customHeight="1">
      <c r="H33" s="1396"/>
      <c r="I33" s="1429" t="s">
        <v>1158</v>
      </c>
      <c r="J33" s="1435"/>
      <c r="K33" s="1564"/>
      <c r="L33" s="1585" t="str">
        <f>IF(L30="","",IF(L29&lt;&gt;L8,"3対象者延べ人数"&amp;"「"&amp;L29&amp;"」"&amp;"は基本情報の従事者延べ人数"&amp;"「"&amp;L8&amp;"」"&amp;"と整合していません。入力値を確認してください。","ＯＫ"))</f>
        <v/>
      </c>
    </row>
    <row r="34" spans="8:12" ht="57" hidden="1" customHeight="1">
      <c r="H34" s="1445"/>
      <c r="I34" s="1406" t="s">
        <v>1159</v>
      </c>
      <c r="J34" s="1391"/>
      <c r="K34" s="1565" t="str">
        <f>IF(L31="","",IF(AND(OR(L31&lt;&gt;"ＯＫ",L32&lt;&gt;"ＯＫ",L33&lt;&gt;"ＯＫ"),L34=""),"※",""))</f>
        <v/>
      </c>
      <c r="L34" s="1587"/>
    </row>
    <row r="35" spans="8:12" ht="27" hidden="1" customHeight="1">
      <c r="H35" s="1407" t="s">
        <v>1160</v>
      </c>
      <c r="I35" s="1437"/>
      <c r="J35" s="1388"/>
      <c r="K35" s="1561"/>
      <c r="L35" s="1588"/>
    </row>
    <row r="36" spans="8:12" ht="27" customHeight="1">
      <c r="H36" s="1416"/>
      <c r="I36" s="1575" t="s">
        <v>946</v>
      </c>
      <c r="J36" s="1441"/>
      <c r="K36" s="1477" t="str">
        <f>IF(L36="","※","")</f>
        <v/>
      </c>
      <c r="L36" s="1576">
        <v>500</v>
      </c>
    </row>
    <row r="37" spans="8:12" ht="27" hidden="1" customHeight="1">
      <c r="H37" s="1416"/>
      <c r="I37" s="1442" t="s">
        <v>1154</v>
      </c>
      <c r="J37" s="1443"/>
      <c r="K37" s="1564" t="str">
        <f>IF(L37="","※","")</f>
        <v>※</v>
      </c>
      <c r="L37" s="1579"/>
    </row>
    <row r="38" spans="8:12" ht="27" hidden="1" customHeight="1">
      <c r="H38" s="1416"/>
      <c r="I38" s="1429" t="s">
        <v>1155</v>
      </c>
      <c r="J38" s="1435"/>
      <c r="K38" s="1564" t="str">
        <f>IF(L38="","※","")</f>
        <v>※</v>
      </c>
      <c r="L38" s="1579"/>
    </row>
    <row r="39" spans="8:12" ht="27" hidden="1" customHeight="1">
      <c r="H39" s="1416"/>
      <c r="I39" s="1442" t="s">
        <v>1161</v>
      </c>
      <c r="J39" s="1446">
        <v>5.5100000000000003E-2</v>
      </c>
      <c r="K39" s="1564"/>
      <c r="L39" s="1583" t="str">
        <f>IF(OR(L36="",L37="",L38=""),"",ROUND(L37*$J$39,0))</f>
        <v/>
      </c>
    </row>
    <row r="40" spans="8:12" ht="27" hidden="1" customHeight="1">
      <c r="H40" s="1416"/>
      <c r="I40" s="1442" t="s">
        <v>1162</v>
      </c>
      <c r="J40" s="1447">
        <v>4.7500000000000001E-2</v>
      </c>
      <c r="K40" s="1568"/>
      <c r="L40" s="1583" t="str">
        <f>IF(OR(L36="",L37="",L38=""),"",ROUND(L37*$J$40,0))</f>
        <v/>
      </c>
    </row>
    <row r="41" spans="8:12" ht="49.5" hidden="1" customHeight="1">
      <c r="H41" s="1416"/>
      <c r="I41" s="1442" t="s">
        <v>1163</v>
      </c>
      <c r="J41" s="1435"/>
      <c r="K41" s="1564"/>
      <c r="L41" s="1584" t="str">
        <f>IF(L40="","",IF(L36=0,"事業主負担額が0になっています。入力値を確認してください。",IF(OR(L39*1.1&lt;=L36,L40*0.9&gt;=L36),"事業主負担額の入力値"&amp;"「"&amp;L36&amp;"」"&amp;"は自動計算値"&amp;"「"&amp;L39&amp;"」"&amp;"～"&amp;"「"&amp;L40&amp;"」"&amp;"の範囲に比べて乖離が大きくなっています。黄色セルの各入力値に間違いがないか確認してください。","ＯＫ")))</f>
        <v/>
      </c>
    </row>
    <row r="42" spans="8:12" ht="49.5" hidden="1" customHeight="1">
      <c r="H42" s="1416"/>
      <c r="I42" s="1448" t="s">
        <v>1150</v>
      </c>
      <c r="J42" s="1423"/>
      <c r="K42" s="1570"/>
      <c r="L42" s="1584" t="str">
        <f>IF(L40="","",IF(L37+L60&lt;&gt;L7,"C.2支払い賃金合計（健康保険）"&amp;"「"&amp;L37&amp;"」"&amp;"とF.2支払い賃金合計（船員保険）"&amp;"「"&amp;L60&amp;"」"&amp;"の合計が基本情報の支払い賃金総額"&amp;"「"&amp;L7&amp;"」"&amp;"と整合していません。入力値を確認してください。","ＯＫ"))</f>
        <v/>
      </c>
    </row>
    <row r="43" spans="8:12" ht="49.5" hidden="1" customHeight="1">
      <c r="H43" s="1416"/>
      <c r="I43" s="1429" t="s">
        <v>1158</v>
      </c>
      <c r="J43" s="1435"/>
      <c r="K43" s="1564"/>
      <c r="L43" s="1585" t="str">
        <f>IF(L40="","",IF(L38+L61&lt;&gt;L8,"C.3対象者延べ人数（健康保険）"&amp;"「"&amp;L38&amp;"」"&amp;"とF.3対象者延べ人数（船員保険）"&amp;"「"&amp;L61&amp;"」"&amp;"の合計が基本情報の従事者延べ人数"&amp;"「"&amp;L8&amp;"」"&amp;"と整合していません。入力値を確認してください。","ＯＫ"))</f>
        <v/>
      </c>
    </row>
    <row r="44" spans="8:12" ht="57" hidden="1" customHeight="1">
      <c r="H44" s="1445"/>
      <c r="I44" s="1406" t="s">
        <v>1164</v>
      </c>
      <c r="J44" s="1391"/>
      <c r="K44" s="1565" t="str">
        <f>IF(L41="","",IF(AND(OR(L41&lt;&gt;"ＯＫ",L42&lt;&gt;"ＯＫ",L43&lt;&gt;"ＯＫ"),L44=""),"※",""))</f>
        <v/>
      </c>
      <c r="L44" s="1587"/>
    </row>
    <row r="45" spans="8:12" ht="27" hidden="1" customHeight="1">
      <c r="H45" s="1407" t="s">
        <v>1165</v>
      </c>
      <c r="L45" s="1588"/>
    </row>
    <row r="46" spans="8:12" ht="27" customHeight="1">
      <c r="H46" s="1416"/>
      <c r="I46" s="1575" t="s">
        <v>947</v>
      </c>
      <c r="J46" s="1441"/>
      <c r="K46" s="1477" t="str">
        <f>IF(L46="","※","")</f>
        <v/>
      </c>
      <c r="L46" s="1576">
        <v>1650</v>
      </c>
    </row>
    <row r="47" spans="8:12" ht="27" hidden="1" customHeight="1">
      <c r="H47" s="1416"/>
      <c r="I47" s="1442" t="s">
        <v>1154</v>
      </c>
      <c r="J47" s="1443"/>
      <c r="K47" s="1564" t="str">
        <f>IF(L47="","※","")</f>
        <v>※</v>
      </c>
      <c r="L47" s="1579"/>
    </row>
    <row r="48" spans="8:12" ht="27" hidden="1" customHeight="1">
      <c r="H48" s="1416"/>
      <c r="I48" s="1429" t="s">
        <v>1155</v>
      </c>
      <c r="J48" s="1435"/>
      <c r="K48" s="1564" t="str">
        <f>IF(L48="","※","")</f>
        <v>※</v>
      </c>
      <c r="L48" s="1579"/>
    </row>
    <row r="49" spans="8:12" ht="27" hidden="1" customHeight="1">
      <c r="H49" s="1416"/>
      <c r="I49" s="1442" t="s">
        <v>1166</v>
      </c>
      <c r="J49" s="1449">
        <v>8.3479999999999999E-2</v>
      </c>
      <c r="K49" s="1564"/>
      <c r="L49" s="1583" t="str">
        <f>IF(OR(L46="",L47="",L48=""),"",ROUND(L47*$J$49,0))</f>
        <v/>
      </c>
    </row>
    <row r="50" spans="8:12" ht="27" hidden="1" customHeight="1">
      <c r="H50" s="1416"/>
      <c r="I50" s="1442" t="s">
        <v>1167</v>
      </c>
      <c r="J50" s="1450">
        <v>8.029E-2</v>
      </c>
      <c r="K50" s="1568"/>
      <c r="L50" s="1583" t="str">
        <f>IF(OR(L46="",L47="",L48=""),"",ROUND(L47*$J$50,0))</f>
        <v/>
      </c>
    </row>
    <row r="51" spans="8:12" ht="49.5" hidden="1" customHeight="1">
      <c r="H51" s="1416"/>
      <c r="I51" s="1442" t="s">
        <v>1163</v>
      </c>
      <c r="J51" s="1435"/>
      <c r="K51" s="1564"/>
      <c r="L51" s="1584" t="str">
        <f>IF(L50="","",IF(L46=0,"事業主負担額が0になっています。入力値を確認してください。",IF(OR(L49*1.1&lt;=L46,L50*0.9&gt;=L46),"事業主負担額の入力値"&amp;"「"&amp;L46&amp;"」"&amp;"は自動計算値"&amp;"「"&amp;L49&amp;"」"&amp;"～"&amp;"「"&amp;L50&amp;"」"&amp;"の範囲に比べて乖離が大きくなっています。黄色セルの各入力値に間違いがないか確認してください。","ＯＫ")))</f>
        <v/>
      </c>
    </row>
    <row r="52" spans="8:12" ht="49.5" hidden="1" customHeight="1">
      <c r="H52" s="1416"/>
      <c r="I52" s="1429" t="s">
        <v>1150</v>
      </c>
      <c r="J52" s="1423"/>
      <c r="K52" s="1570"/>
      <c r="L52" s="1585" t="str">
        <f>IF(L50="","",IF(L47&lt;&gt;L7,"2支払い賃金合計"&amp;"「"&amp;L47&amp;"」"&amp;"は基本情報の支払い賃金総額"&amp;"「"&amp;L7&amp;"」"&amp;"と整合していません。入力値を確認してください。","ＯＫ"))</f>
        <v/>
      </c>
    </row>
    <row r="53" spans="8:12" ht="49.5" hidden="1" customHeight="1">
      <c r="H53" s="1416"/>
      <c r="I53" s="1414" t="s">
        <v>1158</v>
      </c>
      <c r="J53" s="1435"/>
      <c r="K53" s="1564"/>
      <c r="L53" s="1585" t="str">
        <f>IF(L50="","",IF(L48&lt;&gt;L8,"3対象者延べ人数"&amp;"「"&amp;L48&amp;"」"&amp;"は基本情報の従事者延べ人数"&amp;"「"&amp;L8&amp;"」"&amp;"と整合していません。入力値を確認してください。","ＯＫ"))</f>
        <v/>
      </c>
    </row>
    <row r="54" spans="8:12" ht="57" hidden="1" customHeight="1">
      <c r="H54" s="1445"/>
      <c r="I54" s="1406" t="s">
        <v>1164</v>
      </c>
      <c r="J54" s="1391"/>
      <c r="K54" s="1565" t="str">
        <f>IF(L51="","",IF(AND(OR(L51&lt;&gt;"ＯＫ",L52&lt;&gt;"ＯＫ",L53&lt;&gt;"ＯＫ"),L54=""),"※",""))</f>
        <v/>
      </c>
      <c r="L54" s="1587"/>
    </row>
    <row r="55" spans="8:12" ht="27" hidden="1" customHeight="1">
      <c r="H55" s="1407" t="s">
        <v>1168</v>
      </c>
      <c r="I55" s="1437"/>
      <c r="J55" s="1388"/>
      <c r="K55" s="1561"/>
      <c r="L55" s="1589"/>
    </row>
    <row r="56" spans="8:12" ht="27" customHeight="1">
      <c r="H56" s="1416"/>
      <c r="I56" s="1412" t="s">
        <v>948</v>
      </c>
      <c r="J56" s="1441"/>
      <c r="K56" s="1477" t="str">
        <f>IF(L56="","※","")</f>
        <v/>
      </c>
      <c r="L56" s="1576">
        <v>248</v>
      </c>
    </row>
    <row r="57" spans="8:12" ht="27" hidden="1" customHeight="1">
      <c r="H57" s="1452"/>
      <c r="I57" s="1453" t="s">
        <v>1169</v>
      </c>
      <c r="J57" s="1454"/>
      <c r="K57" s="1571" t="str">
        <f>IF(L57="","※","")</f>
        <v>※</v>
      </c>
      <c r="L57" s="1590"/>
    </row>
    <row r="58" spans="8:12" ht="27" hidden="1" customHeight="1">
      <c r="H58" s="1407" t="s">
        <v>1170</v>
      </c>
      <c r="I58" s="1437"/>
      <c r="J58" s="1388"/>
      <c r="K58" s="1561"/>
      <c r="L58" s="1588"/>
    </row>
    <row r="59" spans="8:12" ht="27" customHeight="1" thickBot="1">
      <c r="H59" s="1416"/>
      <c r="I59" s="1575" t="s">
        <v>949</v>
      </c>
      <c r="J59" s="1441"/>
      <c r="K59" s="1477" t="str">
        <f>IF(L59="","※","")</f>
        <v/>
      </c>
      <c r="L59" s="1576">
        <v>650</v>
      </c>
    </row>
    <row r="60" spans="8:12" ht="27" hidden="1" customHeight="1">
      <c r="H60" s="1416"/>
      <c r="I60" s="1442" t="s">
        <v>1154</v>
      </c>
      <c r="J60" s="1443"/>
      <c r="K60" s="1564" t="str">
        <f>IF(L60="","※","")</f>
        <v>※</v>
      </c>
      <c r="L60" s="1553"/>
    </row>
    <row r="61" spans="8:12" ht="27" hidden="1" customHeight="1">
      <c r="H61" s="1416"/>
      <c r="I61" s="1429" t="s">
        <v>1155</v>
      </c>
      <c r="J61" s="1435"/>
      <c r="K61" s="1564" t="str">
        <f>IF(L61="","※","")</f>
        <v>※</v>
      </c>
      <c r="L61" s="1553"/>
    </row>
    <row r="62" spans="8:12" ht="27" hidden="1" customHeight="1">
      <c r="H62" s="1416"/>
      <c r="I62" s="1442" t="s">
        <v>638</v>
      </c>
      <c r="J62" s="1446">
        <v>6.9099999999999995E-2</v>
      </c>
      <c r="K62" s="1564"/>
      <c r="L62" s="1560" t="str">
        <f>IF(OR(L59="",L60="",L61=""),"",ROUND(L60*$J$62,0))</f>
        <v/>
      </c>
    </row>
    <row r="63" spans="8:12" ht="27" hidden="1" customHeight="1">
      <c r="H63" s="1416"/>
      <c r="I63" s="1442" t="s">
        <v>639</v>
      </c>
      <c r="J63" s="1447">
        <v>6.0999999999999999E-2</v>
      </c>
      <c r="K63" s="1568"/>
      <c r="L63" s="1560" t="str">
        <f>IF(OR(L59="",L60="",L61=""),"",ROUND(L60*$J$63,0))</f>
        <v/>
      </c>
    </row>
    <row r="64" spans="8:12" ht="49.5" hidden="1" customHeight="1">
      <c r="H64" s="1416"/>
      <c r="I64" s="1442" t="s">
        <v>1163</v>
      </c>
      <c r="J64" s="1435"/>
      <c r="K64" s="1564"/>
      <c r="L64" s="1432" t="str">
        <f>IF(L63="","",IF(AND(L59=0,L60=0,L61=0),"ＯＫ",IF(OR(L62*1.1&lt;=L59,L63*0.9&gt;=L59),"事業主負担額の入力値"&amp;"「"&amp;L59&amp;"」"&amp;"は自動計算値"&amp;"「"&amp;L62&amp;"」"&amp;"～"&amp;"「"&amp;L63&amp;"」"&amp;"の範囲に比べて乖離が大きくなっています。黄色セルの各入力値に間違いがないか確認してください。","ＯＫ")))</f>
        <v/>
      </c>
    </row>
    <row r="65" spans="8:12" ht="49.5" hidden="1" customHeight="1">
      <c r="H65" s="1416"/>
      <c r="I65" s="1429" t="s">
        <v>1150</v>
      </c>
      <c r="J65" s="1423"/>
      <c r="K65" s="1570"/>
      <c r="L65" s="1432" t="str">
        <f>IF(L63="","",IF(L60+L37&lt;&gt;L7,"F.2支払い賃金合計（船員保険）"&amp;"「"&amp;L60&amp;"」"&amp;"とC.2支払い賃金合計（健康保険）"&amp;"「"&amp;L37&amp;"」"&amp;"の合計が基本情報の支払い賃金総額"&amp;"「"&amp;L7&amp;"」"&amp;"と整合していません。入力値を確認してください。","ＯＫ"))</f>
        <v/>
      </c>
    </row>
    <row r="66" spans="8:12" ht="49.5" hidden="1" customHeight="1">
      <c r="H66" s="1416"/>
      <c r="I66" s="1414" t="s">
        <v>1158</v>
      </c>
      <c r="J66" s="1435"/>
      <c r="K66" s="1564"/>
      <c r="L66" s="1436" t="str">
        <f>IF(L63="","",IF(L61+L38&lt;&gt;L8,"F.3対象者延べ人数（船員保険）"&amp;"「"&amp;L61&amp;"」"&amp;"とC.3対象者延べ人数（健康保険）"&amp;"「"&amp;L38&amp;"」"&amp;"の合計が基本情報の従事者延べ人数"&amp;"「"&amp;L8&amp;"」"&amp;"と整合していません。入力値を確認してください。","ＯＫ"))</f>
        <v/>
      </c>
    </row>
    <row r="67" spans="8:12" ht="57" hidden="1" customHeight="1" thickBot="1">
      <c r="H67" s="1455"/>
      <c r="I67" s="1456" t="s">
        <v>1164</v>
      </c>
      <c r="J67" s="1457"/>
      <c r="K67" s="1572" t="str">
        <f>IF(L64="","",IF(AND(OR(L64&lt;&gt;"ＯＫ",L65&lt;&gt;"ＯＫ",L66&lt;&gt;"ＯＫ"),L67=""),"※",""))</f>
        <v/>
      </c>
      <c r="L67" s="1562"/>
    </row>
    <row r="68" spans="8:12" ht="27" customHeight="1" thickTop="1">
      <c r="H68" s="2571" t="s">
        <v>950</v>
      </c>
      <c r="I68" s="2572"/>
      <c r="J68" s="2573"/>
      <c r="K68" s="1573"/>
      <c r="L68" s="1591">
        <f>SUM(L13,L27,L36,L46,L56,L59)</f>
        <v>3578</v>
      </c>
    </row>
  </sheetData>
  <mergeCells count="4">
    <mergeCell ref="H4:I5"/>
    <mergeCell ref="K4:L4"/>
    <mergeCell ref="K5:L5"/>
    <mergeCell ref="H68:J68"/>
  </mergeCells>
  <phoneticPr fontId="3"/>
  <conditionalFormatting sqref="L64:L66 L10 L31:L33 L41:L43 L51:L53 L22:L24">
    <cfRule type="cellIs" dxfId="6" priority="1" stopIfTrue="1" operator="equal">
      <formula>"ＯＫ"</formula>
    </cfRule>
  </conditionalFormatting>
  <conditionalFormatting sqref="K14:K17">
    <cfRule type="cellIs" dxfId="5" priority="2" stopIfTrue="1" operator="equal">
      <formula>"入力不要→"</formula>
    </cfRule>
  </conditionalFormatting>
  <dataValidations count="4">
    <dataValidation type="whole" operator="greaterThanOrEqual" allowBlank="1" showInputMessage="1" showErrorMessage="1" error="1以上の整数を入力してください。" sqref="L7:L8" xr:uid="{00000000-0002-0000-0D00-000000000000}">
      <formula1>1</formula1>
    </dataValidation>
    <dataValidation type="list" allowBlank="1" showInputMessage="1" showErrorMessage="1" sqref="L14" xr:uid="{00000000-0002-0000-0D00-000001000000}">
      <formula1>$C$6:$C$15</formula1>
    </dataValidation>
    <dataValidation type="list" allowBlank="1" showInputMessage="1" showErrorMessage="1" sqref="L15" xr:uid="{00000000-0002-0000-0D00-000002000000}">
      <formula1>$B$21:$B$23</formula1>
    </dataValidation>
    <dataValidation type="whole" operator="greaterThanOrEqual" allowBlank="1" showInputMessage="1" showErrorMessage="1" sqref="L59:L61 L56:L57 L46:L48 L36:L38 L27:L29 L16:L17 L13" xr:uid="{00000000-0002-0000-0D00-000003000000}">
      <formula1>0</formula1>
    </dataValidation>
  </dataValidations>
  <pageMargins left="0.51" right="0.19" top="0.63" bottom="0.44" header="0.51200000000000001" footer="0.27"/>
  <pageSetup paperSize="9" scale="9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21"/>
  <sheetViews>
    <sheetView showGridLines="0" zoomScaleNormal="100" zoomScaleSheetLayoutView="100" workbookViewId="0"/>
  </sheetViews>
  <sheetFormatPr defaultRowHeight="13.5"/>
  <cols>
    <col min="1" max="1" width="2.125" style="335" customWidth="1"/>
    <col min="2" max="2" width="2.75" style="334" customWidth="1"/>
    <col min="3" max="3" width="3.75" style="335" customWidth="1"/>
    <col min="4" max="4" width="3.125" style="335" customWidth="1"/>
    <col min="5" max="5" width="2.5" style="335" customWidth="1"/>
    <col min="6" max="6" width="23.625" style="335" customWidth="1"/>
    <col min="7" max="7" width="29.625" style="335" customWidth="1"/>
    <col min="8" max="8" width="2.875" style="265" customWidth="1"/>
    <col min="9" max="9" width="10.5" style="30" customWidth="1"/>
    <col min="10" max="10" width="2.375" style="30" customWidth="1"/>
    <col min="11" max="11" width="8.125" style="335" hidden="1" customWidth="1"/>
    <col min="12" max="21" width="4.75" style="335" hidden="1" customWidth="1"/>
    <col min="22" max="16384" width="9" style="335"/>
  </cols>
  <sheetData>
    <row r="1" spans="1:21" ht="17.25">
      <c r="A1" s="200"/>
      <c r="K1" s="1162"/>
      <c r="L1" s="1162"/>
      <c r="M1" s="1162"/>
      <c r="N1" s="1162"/>
      <c r="O1" s="1162"/>
      <c r="P1" s="1162"/>
      <c r="Q1" s="1162"/>
      <c r="R1" s="1162"/>
      <c r="S1" s="1162"/>
      <c r="T1" s="1162"/>
      <c r="U1" s="1162"/>
    </row>
    <row r="2" spans="1:21" ht="7.5" customHeight="1">
      <c r="K2" s="1162"/>
      <c r="L2" s="1162"/>
      <c r="M2" s="1162"/>
      <c r="N2" s="1162"/>
      <c r="O2" s="1162"/>
      <c r="P2" s="1162"/>
      <c r="Q2" s="1162"/>
      <c r="R2" s="1162"/>
      <c r="S2" s="1162"/>
      <c r="T2" s="1162"/>
      <c r="U2" s="1162"/>
    </row>
    <row r="3" spans="1:21" ht="13.5" customHeight="1">
      <c r="A3" s="336"/>
      <c r="B3" s="1733" t="s">
        <v>1423</v>
      </c>
      <c r="K3" s="1162"/>
      <c r="L3" s="1162"/>
      <c r="M3" s="1162"/>
      <c r="N3" s="1162"/>
      <c r="O3" s="1162"/>
      <c r="P3" s="1162"/>
      <c r="Q3" s="1162"/>
      <c r="R3" s="1162"/>
      <c r="S3" s="1162"/>
      <c r="T3" s="1162"/>
      <c r="U3" s="1162"/>
    </row>
    <row r="4" spans="1:21" ht="6.75" customHeight="1">
      <c r="A4" s="336"/>
      <c r="B4" s="36"/>
      <c r="C4" s="11"/>
      <c r="D4" s="30"/>
      <c r="K4" s="1162"/>
      <c r="L4" s="1162"/>
      <c r="M4" s="1162"/>
      <c r="N4" s="1162"/>
      <c r="O4" s="1162"/>
      <c r="P4" s="1162"/>
      <c r="Q4" s="1162"/>
      <c r="R4" s="1162"/>
      <c r="S4" s="1162"/>
      <c r="T4" s="1162"/>
      <c r="U4" s="1162"/>
    </row>
    <row r="5" spans="1:21" ht="30" customHeight="1">
      <c r="B5" s="335"/>
      <c r="C5" s="30" t="s">
        <v>863</v>
      </c>
      <c r="H5" s="207" t="s">
        <v>340</v>
      </c>
      <c r="K5" s="1162"/>
      <c r="L5" s="1162"/>
      <c r="M5" s="1162"/>
      <c r="N5" s="1162"/>
      <c r="O5" s="1162"/>
      <c r="P5" s="1162"/>
      <c r="Q5" s="1162"/>
      <c r="R5" s="1162"/>
      <c r="S5" s="1162"/>
      <c r="T5" s="1162"/>
      <c r="U5" s="1162"/>
    </row>
    <row r="6" spans="1:21" ht="13.5" customHeight="1">
      <c r="A6" s="16"/>
      <c r="B6" s="336"/>
      <c r="C6" s="336"/>
      <c r="E6" s="349"/>
      <c r="F6" s="365" t="s">
        <v>663</v>
      </c>
      <c r="G6" s="365"/>
      <c r="H6" s="156" t="s">
        <v>460</v>
      </c>
      <c r="I6" s="154"/>
      <c r="K6" s="1162"/>
      <c r="L6" s="1162"/>
      <c r="M6" s="1162"/>
      <c r="N6" s="1162"/>
      <c r="O6" s="1162"/>
      <c r="P6" s="1162"/>
      <c r="Q6" s="1162"/>
      <c r="R6" s="1162"/>
      <c r="S6" s="1162"/>
      <c r="T6" s="1162"/>
      <c r="U6" s="1162"/>
    </row>
    <row r="7" spans="1:21" ht="13.5" customHeight="1">
      <c r="A7" s="393"/>
      <c r="B7" s="336"/>
      <c r="C7" s="393"/>
      <c r="E7" s="358"/>
      <c r="F7" s="395"/>
      <c r="G7" s="395"/>
      <c r="H7" s="266"/>
      <c r="I7" s="122"/>
      <c r="K7" s="1162"/>
      <c r="L7" s="1162"/>
      <c r="M7" s="1162"/>
      <c r="N7" s="1162"/>
      <c r="O7" s="1162"/>
      <c r="P7" s="1162"/>
      <c r="Q7" s="1162"/>
      <c r="R7" s="1162"/>
      <c r="S7" s="1162"/>
      <c r="T7" s="1162"/>
      <c r="U7" s="1162"/>
    </row>
    <row r="8" spans="1:21" ht="24" customHeight="1">
      <c r="B8" s="335"/>
      <c r="E8" s="363"/>
      <c r="F8" s="164" t="s">
        <v>461</v>
      </c>
      <c r="G8" s="267" t="s">
        <v>462</v>
      </c>
      <c r="H8" s="217" t="s">
        <v>143</v>
      </c>
      <c r="I8" s="268"/>
      <c r="K8" s="1162"/>
      <c r="L8" s="1162"/>
      <c r="M8" s="1162"/>
      <c r="N8" s="1162"/>
      <c r="O8" s="1162"/>
      <c r="P8" s="1162"/>
      <c r="Q8" s="1162"/>
      <c r="R8" s="1162"/>
      <c r="S8" s="1162"/>
      <c r="T8" s="1162"/>
      <c r="U8" s="1162"/>
    </row>
    <row r="9" spans="1:21" s="361" customFormat="1" ht="36" customHeight="1">
      <c r="E9" s="54" t="s">
        <v>1038</v>
      </c>
      <c r="F9" s="43" t="s">
        <v>341</v>
      </c>
      <c r="G9" s="269" t="s">
        <v>463</v>
      </c>
      <c r="H9" s="213" t="s">
        <v>432</v>
      </c>
      <c r="I9" s="986">
        <v>112</v>
      </c>
      <c r="J9" s="270"/>
      <c r="K9" s="1291"/>
      <c r="L9" s="1291"/>
      <c r="M9" s="1291"/>
      <c r="N9" s="1291"/>
      <c r="O9" s="1291"/>
      <c r="P9" s="1291"/>
      <c r="Q9" s="1291"/>
      <c r="R9" s="1291"/>
      <c r="S9" s="1291"/>
      <c r="T9" s="1291"/>
      <c r="U9" s="1291"/>
    </row>
    <row r="10" spans="1:21" ht="36" customHeight="1">
      <c r="B10" s="335"/>
      <c r="E10" s="215" t="s">
        <v>1039</v>
      </c>
      <c r="F10" s="43" t="s">
        <v>342</v>
      </c>
      <c r="G10" s="269" t="s">
        <v>1366</v>
      </c>
      <c r="H10" s="213" t="s">
        <v>432</v>
      </c>
      <c r="I10" s="986">
        <v>59</v>
      </c>
      <c r="K10" s="1162"/>
      <c r="L10" s="1162"/>
      <c r="M10" s="1162"/>
      <c r="N10" s="1162"/>
      <c r="O10" s="1162"/>
      <c r="P10" s="1162"/>
      <c r="Q10" s="1162"/>
      <c r="R10" s="1162"/>
      <c r="S10" s="1162"/>
      <c r="T10" s="1162"/>
      <c r="U10" s="1162"/>
    </row>
    <row r="11" spans="1:21" ht="24">
      <c r="A11" s="38"/>
      <c r="B11" s="362"/>
      <c r="C11" s="362"/>
      <c r="E11" s="215" t="s">
        <v>1043</v>
      </c>
      <c r="F11" s="43" t="s">
        <v>343</v>
      </c>
      <c r="G11" s="269" t="s">
        <v>971</v>
      </c>
      <c r="H11" s="213" t="s">
        <v>432</v>
      </c>
      <c r="I11" s="986">
        <v>62</v>
      </c>
      <c r="K11" s="1162"/>
      <c r="L11" s="1162"/>
      <c r="M11" s="1162"/>
      <c r="N11" s="1162"/>
      <c r="O11" s="1162"/>
      <c r="P11" s="1162"/>
      <c r="Q11" s="1162"/>
      <c r="R11" s="1162"/>
      <c r="S11" s="1162"/>
      <c r="T11" s="1162"/>
      <c r="U11" s="1162"/>
    </row>
    <row r="12" spans="1:21" ht="36" customHeight="1">
      <c r="C12" s="209"/>
      <c r="E12" s="215" t="s">
        <v>1044</v>
      </c>
      <c r="F12" s="137" t="s">
        <v>972</v>
      </c>
      <c r="G12" s="269" t="s">
        <v>344</v>
      </c>
      <c r="H12" s="213" t="s">
        <v>432</v>
      </c>
      <c r="I12" s="986">
        <v>150</v>
      </c>
      <c r="K12" s="1162"/>
      <c r="L12" s="1162"/>
      <c r="M12" s="1162"/>
      <c r="N12" s="1162"/>
      <c r="O12" s="1162"/>
      <c r="P12" s="1162"/>
      <c r="Q12" s="1162"/>
      <c r="R12" s="1162"/>
      <c r="S12" s="1162"/>
      <c r="T12" s="1162"/>
      <c r="U12" s="1162"/>
    </row>
    <row r="13" spans="1:21" ht="36" customHeight="1">
      <c r="A13" s="57"/>
      <c r="C13" s="334"/>
      <c r="E13" s="215" t="s">
        <v>1045</v>
      </c>
      <c r="F13" s="43" t="s">
        <v>345</v>
      </c>
      <c r="G13" s="269" t="s">
        <v>975</v>
      </c>
      <c r="H13" s="213" t="s">
        <v>432</v>
      </c>
      <c r="I13" s="986">
        <v>0</v>
      </c>
      <c r="J13" s="11"/>
      <c r="K13" s="1162"/>
      <c r="L13" s="1162"/>
      <c r="M13" s="1162"/>
      <c r="N13" s="1162"/>
      <c r="O13" s="1162"/>
      <c r="P13" s="1162"/>
      <c r="Q13" s="1162"/>
      <c r="R13" s="1162"/>
      <c r="S13" s="1162"/>
      <c r="T13" s="1162"/>
      <c r="U13" s="1162"/>
    </row>
    <row r="14" spans="1:21" ht="22.5" hidden="1" customHeight="1">
      <c r="A14" s="13"/>
      <c r="B14" s="336"/>
      <c r="C14" s="336"/>
      <c r="E14" s="1627"/>
      <c r="F14" s="1628" t="s">
        <v>1367</v>
      </c>
      <c r="G14" s="1629" t="s">
        <v>464</v>
      </c>
      <c r="H14" s="1630"/>
      <c r="I14" s="1631"/>
      <c r="K14" s="1162"/>
      <c r="L14" s="1162"/>
      <c r="M14" s="1162"/>
      <c r="N14" s="1162"/>
      <c r="O14" s="1162"/>
      <c r="P14" s="1162"/>
      <c r="Q14" s="1162"/>
      <c r="R14" s="1162"/>
      <c r="S14" s="1162"/>
      <c r="T14" s="1162"/>
      <c r="U14" s="1162"/>
    </row>
    <row r="15" spans="1:21" s="368" customFormat="1" ht="36" hidden="1" customHeight="1">
      <c r="E15" s="1209"/>
      <c r="F15" s="1209"/>
      <c r="G15" s="1209"/>
      <c r="H15" s="1209"/>
      <c r="I15" s="1209"/>
      <c r="K15" s="1209"/>
      <c r="L15" s="1162"/>
      <c r="M15" s="1162"/>
      <c r="N15" s="1162"/>
      <c r="O15" s="1162"/>
      <c r="P15" s="1162"/>
      <c r="Q15" s="1162"/>
      <c r="R15" s="1162"/>
      <c r="S15" s="1162"/>
      <c r="T15" s="1162"/>
      <c r="U15" s="1162"/>
    </row>
    <row r="16" spans="1:21" s="368" customFormat="1" ht="36" hidden="1" customHeight="1">
      <c r="E16" s="1209"/>
      <c r="F16" s="1209"/>
      <c r="G16" s="1209"/>
      <c r="H16" s="1209"/>
      <c r="I16" s="1209"/>
      <c r="K16" s="1209"/>
      <c r="L16" s="1162"/>
      <c r="M16" s="1162"/>
      <c r="N16" s="1162"/>
      <c r="O16" s="1162"/>
      <c r="P16" s="1162"/>
      <c r="Q16" s="1162"/>
      <c r="R16" s="1162"/>
      <c r="S16" s="1162"/>
      <c r="T16" s="1162"/>
      <c r="U16" s="1162"/>
    </row>
    <row r="17" spans="1:21" ht="31.5" customHeight="1">
      <c r="A17" s="32"/>
      <c r="B17" s="371"/>
      <c r="C17" s="371"/>
      <c r="E17" s="55"/>
      <c r="F17" s="164" t="s">
        <v>977</v>
      </c>
      <c r="G17" s="370" t="s">
        <v>978</v>
      </c>
      <c r="H17" s="252"/>
      <c r="I17" s="992">
        <f>SUM(I9:I13)</f>
        <v>383</v>
      </c>
      <c r="K17" s="1162"/>
      <c r="L17" s="1194" t="s">
        <v>1309</v>
      </c>
      <c r="M17" s="1194" t="s">
        <v>892</v>
      </c>
      <c r="N17" s="1194" t="s">
        <v>893</v>
      </c>
      <c r="O17" s="1194" t="s">
        <v>1295</v>
      </c>
      <c r="P17" s="1194" t="s">
        <v>894</v>
      </c>
      <c r="Q17" s="1194" t="s">
        <v>13</v>
      </c>
      <c r="R17" s="1194" t="s">
        <v>101</v>
      </c>
      <c r="S17" s="1194" t="s">
        <v>265</v>
      </c>
      <c r="T17" s="1369" t="s">
        <v>1254</v>
      </c>
      <c r="U17" s="1194" t="s">
        <v>110</v>
      </c>
    </row>
    <row r="18" spans="1:21" ht="57" customHeight="1">
      <c r="A18" s="32"/>
      <c r="C18" s="334"/>
      <c r="K18" s="1293" t="s">
        <v>1185</v>
      </c>
      <c r="L18" s="1195" t="s">
        <v>108</v>
      </c>
      <c r="M18" s="1195" t="s">
        <v>108</v>
      </c>
      <c r="N18" s="1195" t="s">
        <v>108</v>
      </c>
      <c r="O18" s="1203" t="s">
        <v>109</v>
      </c>
      <c r="P18" s="1195" t="s">
        <v>108</v>
      </c>
      <c r="Q18" s="1195" t="s">
        <v>108</v>
      </c>
      <c r="R18" s="1195" t="s">
        <v>108</v>
      </c>
      <c r="S18" s="1195" t="s">
        <v>108</v>
      </c>
      <c r="T18" s="1195" t="s">
        <v>108</v>
      </c>
      <c r="U18" s="1195" t="s">
        <v>108</v>
      </c>
    </row>
    <row r="19" spans="1:21" ht="57" hidden="1" customHeight="1">
      <c r="A19" s="32"/>
      <c r="C19" s="334"/>
      <c r="K19" s="1294" t="s">
        <v>1295</v>
      </c>
      <c r="L19" s="1203" t="s">
        <v>109</v>
      </c>
      <c r="M19" s="1203" t="s">
        <v>109</v>
      </c>
      <c r="N19" s="1203" t="s">
        <v>109</v>
      </c>
      <c r="O19" s="1195" t="s">
        <v>108</v>
      </c>
      <c r="P19" s="1203" t="s">
        <v>109</v>
      </c>
      <c r="Q19" s="1203" t="s">
        <v>109</v>
      </c>
      <c r="R19" s="1203" t="s">
        <v>109</v>
      </c>
      <c r="S19" s="1203" t="s">
        <v>109</v>
      </c>
      <c r="T19" s="1203" t="s">
        <v>109</v>
      </c>
      <c r="U19" s="1195" t="s">
        <v>108</v>
      </c>
    </row>
    <row r="21" spans="1:21">
      <c r="G21" s="334"/>
      <c r="H21" s="165"/>
      <c r="I21" s="11"/>
      <c r="J21" s="11"/>
    </row>
  </sheetData>
  <sheetProtection algorithmName="SHA-512" hashValue="yC5OU3rw81W07MCPUOtSEBgbeC1PkK9aq0FWCLTMsVtZ1CrIlK7xf2+ri7J/ug49q+sePVKXOHdw+41lcNUUEw==" saltValue="3Mc8ciZDp1DHxtCrprCYpw==" spinCount="100000" sheet="1" objects="1" scenarios="1"/>
  <phoneticPr fontId="3"/>
  <dataValidations count="1">
    <dataValidation type="whole" operator="greaterThanOrEqual" allowBlank="1" showInputMessage="1" showErrorMessage="1" sqref="I9:I13" xr:uid="{00000000-0002-0000-0E00-000000000000}">
      <formula1>0</formula1>
    </dataValidation>
  </dataValidations>
  <pageMargins left="0.75" right="0.33" top="1" bottom="1" header="0.51200000000000001" footer="0.16"/>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A26"/>
  <sheetViews>
    <sheetView showGridLines="0" zoomScaleNormal="100" zoomScaleSheetLayoutView="100" workbookViewId="0"/>
  </sheetViews>
  <sheetFormatPr defaultRowHeight="13.5"/>
  <cols>
    <col min="1" max="1" width="1.125" style="335" customWidth="1"/>
    <col min="2" max="2" width="1.625" style="334" customWidth="1"/>
    <col min="3" max="3" width="1.5" style="335" customWidth="1"/>
    <col min="4" max="4" width="1.375" style="335" customWidth="1"/>
    <col min="5" max="5" width="3.25" style="335" customWidth="1"/>
    <col min="6" max="6" width="12.875" style="335" customWidth="1"/>
    <col min="7" max="7" width="43.375" style="335" customWidth="1"/>
    <col min="8" max="8" width="1.875" style="77" customWidth="1"/>
    <col min="9" max="12" width="15.25" style="30" customWidth="1"/>
    <col min="13" max="13" width="16.5" style="335" customWidth="1"/>
    <col min="14" max="14" width="22.875" style="335" customWidth="1"/>
    <col min="15" max="17" width="12.625" style="335" customWidth="1"/>
    <col min="18" max="27" width="4.625" style="335" hidden="1" customWidth="1"/>
    <col min="28" max="16384" width="9" style="335"/>
  </cols>
  <sheetData>
    <row r="1" spans="1:27" ht="21" customHeight="1">
      <c r="A1" s="200"/>
      <c r="R1" s="1162"/>
      <c r="S1" s="1162"/>
      <c r="T1" s="1162"/>
      <c r="U1" s="1162"/>
      <c r="V1" s="1162"/>
      <c r="W1" s="1162"/>
      <c r="X1" s="1162"/>
      <c r="Y1" s="1162"/>
      <c r="Z1" s="1162"/>
      <c r="AA1" s="1162"/>
    </row>
    <row r="2" spans="1:27">
      <c r="R2" s="1162"/>
      <c r="S2" s="1162"/>
      <c r="T2" s="1162"/>
      <c r="U2" s="1162"/>
      <c r="V2" s="1162"/>
      <c r="W2" s="1162"/>
      <c r="X2" s="1162"/>
      <c r="Y2" s="1162"/>
      <c r="Z2" s="1162"/>
      <c r="AA2" s="1162"/>
    </row>
    <row r="3" spans="1:27" ht="15" customHeight="1">
      <c r="A3" s="338"/>
      <c r="B3" s="1733" t="s">
        <v>1424</v>
      </c>
      <c r="R3" s="1162"/>
      <c r="S3" s="1162"/>
      <c r="T3" s="1162"/>
      <c r="U3" s="1162"/>
      <c r="V3" s="1162"/>
      <c r="W3" s="1162"/>
      <c r="X3" s="1162"/>
      <c r="Y3" s="1162"/>
      <c r="Z3" s="1162"/>
      <c r="AA3" s="1162"/>
    </row>
    <row r="4" spans="1:27" ht="15" customHeight="1">
      <c r="C4" s="11"/>
      <c r="D4" s="30"/>
      <c r="R4" s="1162"/>
      <c r="S4" s="1162"/>
      <c r="T4" s="1162"/>
      <c r="U4" s="1162"/>
      <c r="V4" s="1162"/>
      <c r="W4" s="1162"/>
      <c r="X4" s="1162"/>
      <c r="Y4" s="1162"/>
      <c r="Z4" s="1162"/>
      <c r="AA4" s="1162"/>
    </row>
    <row r="5" spans="1:27" ht="13.5" customHeight="1">
      <c r="A5" s="2002"/>
      <c r="C5" s="536" t="s">
        <v>368</v>
      </c>
      <c r="D5" s="2002"/>
      <c r="F5" s="2002"/>
      <c r="G5" s="209"/>
      <c r="I5" s="2003"/>
      <c r="J5" s="2003"/>
      <c r="K5" s="2003"/>
      <c r="L5" s="2003" t="s">
        <v>340</v>
      </c>
      <c r="N5" s="1793" t="s">
        <v>1476</v>
      </c>
      <c r="O5" s="1794"/>
      <c r="P5" s="1794"/>
      <c r="Q5" s="1794"/>
      <c r="R5" s="1162"/>
      <c r="S5" s="1162"/>
      <c r="T5" s="1162"/>
      <c r="U5" s="1162"/>
      <c r="V5" s="1162"/>
      <c r="W5" s="1162"/>
      <c r="X5" s="1162"/>
      <c r="Y5" s="1162"/>
      <c r="Z5" s="1162"/>
      <c r="AA5" s="1162"/>
    </row>
    <row r="6" spans="1:27" ht="13.5" customHeight="1">
      <c r="A6" s="14"/>
      <c r="B6" s="338"/>
      <c r="C6" s="338"/>
      <c r="E6" s="123"/>
      <c r="F6" s="44"/>
      <c r="G6" s="2004"/>
      <c r="H6" s="2011" t="s">
        <v>212</v>
      </c>
      <c r="I6" s="2012"/>
      <c r="J6" s="2012"/>
      <c r="K6" s="2012"/>
      <c r="L6" s="2012"/>
      <c r="N6" s="2574" t="s">
        <v>1477</v>
      </c>
      <c r="O6" s="2574" t="s">
        <v>1478</v>
      </c>
      <c r="P6" s="2577" t="s">
        <v>1479</v>
      </c>
      <c r="Q6" s="2578"/>
      <c r="R6" s="1162"/>
      <c r="S6" s="1162"/>
      <c r="T6" s="1162"/>
      <c r="U6" s="1162"/>
      <c r="V6" s="1162"/>
      <c r="W6" s="1162"/>
      <c r="X6" s="1162"/>
      <c r="Y6" s="1162"/>
      <c r="Z6" s="1162"/>
      <c r="AA6" s="1162"/>
    </row>
    <row r="7" spans="1:27" ht="24" customHeight="1">
      <c r="A7" s="2005"/>
      <c r="B7" s="338"/>
      <c r="C7" s="2005"/>
      <c r="E7" s="118"/>
      <c r="F7" s="122"/>
      <c r="G7" s="278"/>
      <c r="H7" s="1992"/>
      <c r="I7" s="2022"/>
      <c r="J7" s="2022"/>
      <c r="K7" s="2022"/>
      <c r="L7" s="2023"/>
      <c r="N7" s="2575"/>
      <c r="O7" s="2575"/>
      <c r="P7" s="2579"/>
      <c r="Q7" s="2580"/>
      <c r="R7" s="1162"/>
      <c r="S7" s="1162"/>
      <c r="T7" s="1162"/>
      <c r="U7" s="1162"/>
      <c r="V7" s="1162"/>
      <c r="W7" s="1162"/>
      <c r="X7" s="1162"/>
      <c r="Y7" s="1162"/>
      <c r="Z7" s="1162"/>
      <c r="AA7" s="1162"/>
    </row>
    <row r="8" spans="1:27" ht="24" customHeight="1">
      <c r="B8" s="335"/>
      <c r="E8" s="118"/>
      <c r="F8" s="149" t="s">
        <v>348</v>
      </c>
      <c r="G8" s="278" t="s">
        <v>349</v>
      </c>
      <c r="H8" s="2013" t="s">
        <v>143</v>
      </c>
      <c r="I8" s="2021"/>
      <c r="J8" s="2021"/>
      <c r="K8" s="2021"/>
      <c r="L8" s="2021"/>
      <c r="N8" s="2576"/>
      <c r="O8" s="2576"/>
      <c r="P8" s="1795" t="s">
        <v>1480</v>
      </c>
      <c r="Q8" s="1795" t="s">
        <v>1481</v>
      </c>
      <c r="R8" s="1162"/>
      <c r="S8" s="1162"/>
      <c r="T8" s="1162"/>
      <c r="U8" s="1162"/>
      <c r="V8" s="1162"/>
      <c r="W8" s="1162"/>
      <c r="X8" s="1162"/>
      <c r="Y8" s="1162"/>
      <c r="Z8" s="1162"/>
      <c r="AA8" s="1162"/>
    </row>
    <row r="9" spans="1:27" ht="24" customHeight="1">
      <c r="B9" s="335"/>
      <c r="E9" s="100"/>
      <c r="F9" s="101"/>
      <c r="G9" s="360"/>
      <c r="H9" s="2013" t="s">
        <v>1660</v>
      </c>
      <c r="I9" s="2021"/>
      <c r="J9" s="2021" t="s">
        <v>1662</v>
      </c>
      <c r="K9" s="2021" t="s">
        <v>1666</v>
      </c>
      <c r="L9" s="2021" t="s">
        <v>1667</v>
      </c>
      <c r="N9" s="1967"/>
      <c r="O9" s="1967"/>
      <c r="P9" s="1795"/>
      <c r="Q9" s="1795"/>
      <c r="R9" s="1162"/>
      <c r="S9" s="1162"/>
      <c r="T9" s="1162"/>
      <c r="U9" s="1162"/>
      <c r="V9" s="1162"/>
      <c r="W9" s="1162"/>
      <c r="X9" s="1162"/>
      <c r="Y9" s="1162"/>
      <c r="Z9" s="1162"/>
      <c r="AA9" s="1162"/>
    </row>
    <row r="10" spans="1:27" s="361" customFormat="1" ht="36" customHeight="1">
      <c r="E10" s="1290">
        <v>1</v>
      </c>
      <c r="F10" s="1367" t="s">
        <v>1229</v>
      </c>
      <c r="G10" s="537" t="s">
        <v>1509</v>
      </c>
      <c r="H10" s="394" t="str">
        <f t="shared" ref="H10" si="0">IF(I10="","※","")</f>
        <v/>
      </c>
      <c r="I10" s="199">
        <v>505</v>
      </c>
      <c r="J10" s="199"/>
      <c r="K10" s="199"/>
      <c r="L10" s="199">
        <f>SUM(I10:K10)</f>
        <v>505</v>
      </c>
      <c r="N10" s="1796"/>
      <c r="O10" s="1796"/>
      <c r="P10" s="1796"/>
      <c r="Q10" s="1796"/>
      <c r="R10" s="1291"/>
      <c r="S10" s="1291"/>
      <c r="T10" s="1291"/>
      <c r="U10" s="1291"/>
      <c r="V10" s="1291"/>
      <c r="W10" s="1291"/>
      <c r="X10" s="1291"/>
      <c r="Y10" s="1291"/>
      <c r="Z10" s="1291"/>
      <c r="AA10" s="1291"/>
    </row>
    <row r="11" spans="1:27" ht="24.95" customHeight="1">
      <c r="B11" s="335"/>
      <c r="E11" s="1368">
        <v>2</v>
      </c>
      <c r="F11" s="1367" t="s">
        <v>1230</v>
      </c>
      <c r="G11" s="537" t="s">
        <v>1510</v>
      </c>
      <c r="H11" s="394" t="str">
        <f>IF(I11="","※","")</f>
        <v/>
      </c>
      <c r="I11" s="199">
        <v>668</v>
      </c>
      <c r="J11" s="199"/>
      <c r="K11" s="199"/>
      <c r="L11" s="199">
        <f t="shared" ref="L11:L24" si="1">SUM(I11:K11)</f>
        <v>668</v>
      </c>
      <c r="N11" s="1796"/>
      <c r="O11" s="1796"/>
      <c r="P11" s="1796"/>
      <c r="Q11" s="1796"/>
      <c r="R11" s="1162"/>
      <c r="S11" s="1162"/>
      <c r="T11" s="1162"/>
      <c r="U11" s="1162"/>
      <c r="V11" s="1162"/>
      <c r="W11" s="1162"/>
      <c r="X11" s="1162"/>
      <c r="Y11" s="1162"/>
      <c r="Z11" s="1162"/>
      <c r="AA11" s="1162"/>
    </row>
    <row r="12" spans="1:27" ht="24.95" customHeight="1">
      <c r="E12" s="1368">
        <v>3</v>
      </c>
      <c r="F12" s="1367" t="s">
        <v>1231</v>
      </c>
      <c r="G12" s="537" t="s">
        <v>350</v>
      </c>
      <c r="H12" s="394" t="str">
        <f t="shared" ref="H12:H21" si="2">IF(I12="","※","")</f>
        <v/>
      </c>
      <c r="I12" s="218">
        <v>0</v>
      </c>
      <c r="J12" s="218"/>
      <c r="K12" s="218"/>
      <c r="L12" s="218">
        <f t="shared" si="1"/>
        <v>0</v>
      </c>
      <c r="N12" s="1796"/>
      <c r="O12" s="1796"/>
      <c r="P12" s="1796"/>
      <c r="Q12" s="1796"/>
      <c r="R12" s="1162"/>
      <c r="S12" s="1162"/>
      <c r="T12" s="1162"/>
      <c r="U12" s="1162"/>
      <c r="V12" s="1162"/>
      <c r="W12" s="1162"/>
      <c r="X12" s="1162"/>
      <c r="Y12" s="1162"/>
      <c r="Z12" s="1162"/>
      <c r="AA12" s="1162"/>
    </row>
    <row r="13" spans="1:27" ht="24.95" customHeight="1">
      <c r="E13" s="1290">
        <v>4</v>
      </c>
      <c r="F13" s="1258" t="s">
        <v>468</v>
      </c>
      <c r="G13" s="537" t="s">
        <v>1511</v>
      </c>
      <c r="H13" s="394" t="str">
        <f t="shared" si="2"/>
        <v/>
      </c>
      <c r="I13" s="218">
        <v>400</v>
      </c>
      <c r="J13" s="218"/>
      <c r="K13" s="218"/>
      <c r="L13" s="218">
        <f t="shared" si="1"/>
        <v>400</v>
      </c>
      <c r="N13" s="1796"/>
      <c r="O13" s="1796"/>
      <c r="P13" s="1796"/>
      <c r="Q13" s="1796"/>
      <c r="R13" s="1162"/>
      <c r="S13" s="1162"/>
      <c r="T13" s="1162"/>
      <c r="U13" s="1162"/>
      <c r="V13" s="1162"/>
      <c r="W13" s="1162"/>
      <c r="X13" s="1162"/>
      <c r="Y13" s="1162"/>
      <c r="Z13" s="1162"/>
      <c r="AA13" s="1162"/>
    </row>
    <row r="14" spans="1:27" ht="24.95" customHeight="1">
      <c r="E14" s="1290">
        <v>5</v>
      </c>
      <c r="F14" s="1258" t="s">
        <v>472</v>
      </c>
      <c r="G14" s="537" t="s">
        <v>1512</v>
      </c>
      <c r="H14" s="394" t="str">
        <f t="shared" si="2"/>
        <v/>
      </c>
      <c r="I14" s="218">
        <v>0</v>
      </c>
      <c r="J14" s="218"/>
      <c r="K14" s="218"/>
      <c r="L14" s="218">
        <f t="shared" si="1"/>
        <v>0</v>
      </c>
      <c r="N14" s="1796"/>
      <c r="O14" s="1796"/>
      <c r="P14" s="1796"/>
      <c r="Q14" s="1796"/>
      <c r="R14" s="1162"/>
      <c r="S14" s="1162"/>
      <c r="T14" s="1162"/>
      <c r="U14" s="1162"/>
      <c r="V14" s="1162"/>
      <c r="W14" s="1162"/>
      <c r="X14" s="1162"/>
      <c r="Y14" s="1162"/>
      <c r="Z14" s="1162"/>
      <c r="AA14" s="1162"/>
    </row>
    <row r="15" spans="1:27" ht="24.95" customHeight="1">
      <c r="E15" s="1290">
        <v>6</v>
      </c>
      <c r="F15" s="1258" t="s">
        <v>473</v>
      </c>
      <c r="G15" s="537" t="s">
        <v>1513</v>
      </c>
      <c r="H15" s="394" t="str">
        <f t="shared" si="2"/>
        <v/>
      </c>
      <c r="I15" s="218">
        <v>0</v>
      </c>
      <c r="J15" s="218"/>
      <c r="K15" s="218"/>
      <c r="L15" s="218">
        <f t="shared" si="1"/>
        <v>0</v>
      </c>
      <c r="N15" s="1796"/>
      <c r="O15" s="1796"/>
      <c r="P15" s="1796"/>
      <c r="Q15" s="1796"/>
      <c r="R15" s="1194" t="s">
        <v>1309</v>
      </c>
      <c r="S15" s="1194" t="s">
        <v>892</v>
      </c>
      <c r="T15" s="1194" t="s">
        <v>893</v>
      </c>
      <c r="U15" s="1194" t="s">
        <v>1295</v>
      </c>
      <c r="V15" s="1194" t="s">
        <v>894</v>
      </c>
      <c r="W15" s="1194" t="s">
        <v>13</v>
      </c>
      <c r="X15" s="1194" t="s">
        <v>101</v>
      </c>
      <c r="Y15" s="1194" t="s">
        <v>265</v>
      </c>
      <c r="Z15" s="1369" t="s">
        <v>1254</v>
      </c>
      <c r="AA15" s="1194" t="s">
        <v>110</v>
      </c>
    </row>
    <row r="16" spans="1:27" ht="24.95" customHeight="1">
      <c r="A16" s="1970"/>
      <c r="B16" s="2006"/>
      <c r="C16" s="2006"/>
      <c r="E16" s="1290">
        <v>7</v>
      </c>
      <c r="F16" s="1258" t="s">
        <v>474</v>
      </c>
      <c r="G16" s="537" t="s">
        <v>1514</v>
      </c>
      <c r="H16" s="394" t="str">
        <f t="shared" si="2"/>
        <v/>
      </c>
      <c r="I16" s="218">
        <v>0</v>
      </c>
      <c r="J16" s="218"/>
      <c r="K16" s="218"/>
      <c r="L16" s="218">
        <f t="shared" si="1"/>
        <v>0</v>
      </c>
      <c r="N16" s="1796"/>
      <c r="O16" s="1796"/>
      <c r="P16" s="1796"/>
      <c r="Q16" s="1796"/>
      <c r="R16" s="1195" t="s">
        <v>108</v>
      </c>
      <c r="S16" s="1195" t="s">
        <v>108</v>
      </c>
      <c r="T16" s="1195" t="s">
        <v>108</v>
      </c>
      <c r="U16" s="1194" t="s">
        <v>698</v>
      </c>
      <c r="V16" s="1195" t="s">
        <v>108</v>
      </c>
      <c r="W16" s="1195" t="s">
        <v>108</v>
      </c>
      <c r="X16" s="1195" t="s">
        <v>108</v>
      </c>
      <c r="Y16" s="1195" t="s">
        <v>108</v>
      </c>
      <c r="Z16" s="1195" t="s">
        <v>108</v>
      </c>
      <c r="AA16" s="1195" t="s">
        <v>108</v>
      </c>
    </row>
    <row r="17" spans="1:27" ht="24.75" customHeight="1">
      <c r="A17" s="14"/>
      <c r="B17" s="338"/>
      <c r="C17" s="151"/>
      <c r="E17" s="1290">
        <v>8</v>
      </c>
      <c r="F17" s="1237" t="s">
        <v>475</v>
      </c>
      <c r="G17" s="537" t="s">
        <v>1515</v>
      </c>
      <c r="H17" s="394" t="str">
        <f t="shared" si="2"/>
        <v/>
      </c>
      <c r="I17" s="218">
        <v>0</v>
      </c>
      <c r="J17" s="218"/>
      <c r="K17" s="218"/>
      <c r="L17" s="218">
        <f t="shared" si="1"/>
        <v>0</v>
      </c>
      <c r="N17" s="1796"/>
      <c r="O17" s="1796"/>
      <c r="P17" s="1796"/>
      <c r="Q17" s="1796"/>
      <c r="R17" s="1162"/>
      <c r="S17" s="1162"/>
      <c r="T17" s="1162"/>
      <c r="U17" s="1162"/>
      <c r="V17" s="1162"/>
      <c r="W17" s="1162"/>
      <c r="X17" s="1162"/>
      <c r="Y17" s="1162"/>
      <c r="Z17" s="1162"/>
      <c r="AA17" s="1162"/>
    </row>
    <row r="18" spans="1:27" ht="36" customHeight="1">
      <c r="A18" s="57"/>
      <c r="C18" s="334"/>
      <c r="E18" s="1290">
        <f>E17+1</f>
        <v>9</v>
      </c>
      <c r="F18" s="1238" t="s">
        <v>476</v>
      </c>
      <c r="G18" s="538" t="s">
        <v>1516</v>
      </c>
      <c r="H18" s="394" t="str">
        <f t="shared" si="2"/>
        <v/>
      </c>
      <c r="I18" s="218">
        <v>0</v>
      </c>
      <c r="J18" s="218"/>
      <c r="K18" s="218"/>
      <c r="L18" s="218">
        <f t="shared" si="1"/>
        <v>0</v>
      </c>
      <c r="N18" s="1796"/>
      <c r="O18" s="1796"/>
      <c r="P18" s="1796"/>
      <c r="Q18" s="1796"/>
      <c r="R18" s="1162"/>
      <c r="S18" s="1162"/>
      <c r="T18" s="1162"/>
      <c r="U18" s="1162"/>
      <c r="V18" s="1162"/>
      <c r="W18" s="1162"/>
      <c r="X18" s="1162"/>
      <c r="Y18" s="1162"/>
      <c r="Z18" s="1162"/>
      <c r="AA18" s="1162"/>
    </row>
    <row r="19" spans="1:27" ht="24.95" customHeight="1">
      <c r="A19" s="7"/>
      <c r="B19" s="338"/>
      <c r="C19" s="338"/>
      <c r="E19" s="1290">
        <f>E18+1</f>
        <v>10</v>
      </c>
      <c r="F19" s="1237" t="s">
        <v>225</v>
      </c>
      <c r="G19" s="539" t="s">
        <v>256</v>
      </c>
      <c r="H19" s="394" t="str">
        <f t="shared" si="2"/>
        <v/>
      </c>
      <c r="I19" s="218">
        <v>0</v>
      </c>
      <c r="J19" s="218"/>
      <c r="K19" s="218"/>
      <c r="L19" s="218">
        <f t="shared" si="1"/>
        <v>0</v>
      </c>
      <c r="N19" s="1796"/>
      <c r="O19" s="1796"/>
      <c r="P19" s="1796"/>
      <c r="Q19" s="1796"/>
      <c r="R19" s="1162"/>
      <c r="S19" s="1162"/>
      <c r="T19" s="1162"/>
      <c r="U19" s="1162"/>
      <c r="V19" s="1162"/>
      <c r="W19" s="1162"/>
      <c r="X19" s="1162"/>
      <c r="Y19" s="1162"/>
      <c r="Z19" s="1162"/>
      <c r="AA19" s="1162"/>
    </row>
    <row r="20" spans="1:27" ht="24.95" customHeight="1">
      <c r="A20" s="32"/>
      <c r="C20" s="334"/>
      <c r="E20" s="1290">
        <f>E19+1</f>
        <v>11</v>
      </c>
      <c r="F20" s="1237" t="s">
        <v>477</v>
      </c>
      <c r="G20" s="537" t="s">
        <v>1517</v>
      </c>
      <c r="H20" s="394" t="str">
        <f t="shared" si="2"/>
        <v/>
      </c>
      <c r="I20" s="218">
        <v>100</v>
      </c>
      <c r="J20" s="218"/>
      <c r="K20" s="218"/>
      <c r="L20" s="218">
        <f t="shared" si="1"/>
        <v>100</v>
      </c>
      <c r="N20" s="1796"/>
      <c r="O20" s="1796"/>
      <c r="P20" s="1796"/>
      <c r="Q20" s="1796"/>
      <c r="R20" s="1162"/>
      <c r="S20" s="1162"/>
      <c r="T20" s="1162"/>
      <c r="U20" s="1162"/>
      <c r="V20" s="1162"/>
      <c r="W20" s="1162"/>
      <c r="X20" s="1162"/>
      <c r="Y20" s="1162"/>
      <c r="Z20" s="1162"/>
      <c r="AA20" s="1162"/>
    </row>
    <row r="21" spans="1:27" ht="24.95" customHeight="1">
      <c r="A21" s="32"/>
      <c r="C21" s="334"/>
      <c r="E21" s="1290">
        <f>E20+1</f>
        <v>12</v>
      </c>
      <c r="F21" s="1237" t="s">
        <v>1013</v>
      </c>
      <c r="G21" s="539" t="s">
        <v>257</v>
      </c>
      <c r="H21" s="394" t="str">
        <f t="shared" si="2"/>
        <v/>
      </c>
      <c r="I21" s="218">
        <v>0</v>
      </c>
      <c r="J21" s="218"/>
      <c r="K21" s="218"/>
      <c r="L21" s="218">
        <f t="shared" si="1"/>
        <v>0</v>
      </c>
      <c r="N21" s="1796"/>
      <c r="O21" s="1796"/>
      <c r="P21" s="1796"/>
      <c r="Q21" s="1796"/>
      <c r="R21" s="1162"/>
      <c r="S21" s="1162"/>
      <c r="T21" s="1162"/>
      <c r="U21" s="1162"/>
      <c r="V21" s="1162"/>
      <c r="W21" s="1162"/>
      <c r="X21" s="1162"/>
      <c r="Y21" s="1162"/>
      <c r="Z21" s="1162"/>
      <c r="AA21" s="1162"/>
    </row>
    <row r="22" spans="1:27" ht="24.75" customHeight="1">
      <c r="A22" s="7"/>
      <c r="B22" s="338"/>
      <c r="C22" s="338"/>
      <c r="E22" s="1667">
        <f>E21+1</f>
        <v>13</v>
      </c>
      <c r="F22" s="1668" t="s">
        <v>507</v>
      </c>
      <c r="G22" s="1669" t="s">
        <v>1518</v>
      </c>
      <c r="H22" s="1458"/>
      <c r="I22" s="1670">
        <v>0</v>
      </c>
      <c r="J22" s="1670"/>
      <c r="K22" s="1670"/>
      <c r="L22" s="1670">
        <f t="shared" si="1"/>
        <v>0</v>
      </c>
      <c r="N22" s="1796"/>
      <c r="O22" s="1796"/>
      <c r="P22" s="1796"/>
      <c r="Q22" s="1796"/>
      <c r="R22" s="1162"/>
      <c r="S22" s="1162"/>
      <c r="T22" s="1162"/>
      <c r="U22" s="1162"/>
      <c r="V22" s="1162"/>
      <c r="W22" s="1162"/>
      <c r="X22" s="1162"/>
      <c r="Y22" s="1162"/>
      <c r="Z22" s="1162"/>
      <c r="AA22" s="1162"/>
    </row>
    <row r="23" spans="1:27" ht="24.75" customHeight="1">
      <c r="A23" s="7"/>
      <c r="B23" s="338"/>
      <c r="C23" s="338"/>
      <c r="E23" s="1671"/>
      <c r="F23" s="1672"/>
      <c r="G23" s="1673" t="s">
        <v>1519</v>
      </c>
      <c r="H23" s="1459"/>
      <c r="I23" s="1674"/>
      <c r="J23" s="1674"/>
      <c r="K23" s="1674"/>
      <c r="L23" s="1674"/>
      <c r="N23" s="1776"/>
      <c r="O23" s="1776"/>
      <c r="P23" s="1776"/>
      <c r="Q23" s="1776"/>
      <c r="R23" s="1162"/>
      <c r="S23" s="1162"/>
      <c r="T23" s="1162"/>
      <c r="U23" s="1162"/>
      <c r="V23" s="1162"/>
      <c r="W23" s="1162"/>
      <c r="X23" s="1162"/>
      <c r="Y23" s="1162"/>
      <c r="Z23" s="1162"/>
      <c r="AA23" s="1162"/>
    </row>
    <row r="24" spans="1:27" ht="24.75" customHeight="1">
      <c r="A24" s="7"/>
      <c r="B24" s="338"/>
      <c r="C24" s="338"/>
      <c r="E24" s="1667">
        <f>E22+1</f>
        <v>14</v>
      </c>
      <c r="F24" s="1668" t="s">
        <v>50</v>
      </c>
      <c r="G24" s="1669" t="s">
        <v>1520</v>
      </c>
      <c r="H24" s="1458"/>
      <c r="I24" s="1670">
        <v>100</v>
      </c>
      <c r="J24" s="1670"/>
      <c r="K24" s="1670"/>
      <c r="L24" s="1670">
        <f t="shared" si="1"/>
        <v>100</v>
      </c>
      <c r="N24" s="1796"/>
      <c r="O24" s="1796"/>
      <c r="P24" s="1796"/>
      <c r="Q24" s="1796"/>
      <c r="R24" s="1162"/>
      <c r="S24" s="1162"/>
      <c r="T24" s="1162"/>
      <c r="U24" s="1162"/>
      <c r="V24" s="1162"/>
      <c r="W24" s="1162"/>
      <c r="X24" s="1162"/>
      <c r="Y24" s="1162"/>
      <c r="Z24" s="1162"/>
      <c r="AA24" s="1162"/>
    </row>
    <row r="25" spans="1:27" ht="24.75" customHeight="1">
      <c r="A25" s="7"/>
      <c r="B25" s="338"/>
      <c r="C25" s="338"/>
      <c r="E25" s="1671"/>
      <c r="F25" s="1672"/>
      <c r="G25" s="1673" t="s">
        <v>1519</v>
      </c>
      <c r="H25" s="1459"/>
      <c r="I25" s="1674" t="s">
        <v>51</v>
      </c>
      <c r="J25" s="1674"/>
      <c r="K25" s="1674"/>
      <c r="L25" s="1674"/>
      <c r="R25" s="1162"/>
      <c r="S25" s="1162"/>
      <c r="T25" s="1162"/>
      <c r="U25" s="1162"/>
      <c r="V25" s="1162"/>
      <c r="W25" s="1162"/>
      <c r="X25" s="1162"/>
      <c r="Y25" s="1162"/>
      <c r="Z25" s="1162"/>
      <c r="AA25" s="1162"/>
    </row>
    <row r="26" spans="1:27" ht="24.95" customHeight="1">
      <c r="A26" s="32"/>
      <c r="C26" s="334"/>
      <c r="E26" s="993"/>
      <c r="F26" s="994" t="s">
        <v>966</v>
      </c>
      <c r="G26" s="995"/>
      <c r="H26" s="996"/>
      <c r="I26" s="997">
        <f>SUM(I10:I22,I24)</f>
        <v>1773</v>
      </c>
      <c r="J26" s="997">
        <f>SUM(J10:J22,J24)</f>
        <v>0</v>
      </c>
      <c r="K26" s="997">
        <f>SUM(K10:K22,K24)</f>
        <v>0</v>
      </c>
      <c r="L26" s="997">
        <f>SUM(L10:L22,L24)</f>
        <v>1773</v>
      </c>
      <c r="R26" s="1162"/>
      <c r="S26" s="1162"/>
      <c r="T26" s="1162"/>
      <c r="U26" s="1162"/>
      <c r="V26" s="1162"/>
      <c r="W26" s="1162"/>
      <c r="X26" s="1162"/>
      <c r="Y26" s="1162"/>
      <c r="Z26" s="1162"/>
      <c r="AA26" s="1162"/>
    </row>
  </sheetData>
  <sheetProtection algorithmName="SHA-512" hashValue="0adNfxQt1eJ0pKPd+pl5VXEofVgqnLHTmdA/4X1KMDuJpkYoDtsVLe05eGd5Rx7jaRC/5e6ns/Zg554asCEvEw==" saltValue="ZY9agJkuE3Qra+hgl8XJlw==" spinCount="100000" sheet="1" objects="1" scenarios="1"/>
  <mergeCells count="3">
    <mergeCell ref="N6:N8"/>
    <mergeCell ref="O6:O8"/>
    <mergeCell ref="P6:Q7"/>
  </mergeCells>
  <phoneticPr fontId="3"/>
  <dataValidations count="2">
    <dataValidation type="whole" operator="greaterThanOrEqual" allowBlank="1" showInputMessage="1" showErrorMessage="1" sqref="N10:Q22 N24:Q24 I10:L22 I24:L24" xr:uid="{FE851C5D-1E66-4477-9FD4-1F2F6AA6FA54}">
      <formula1>0</formula1>
    </dataValidation>
    <dataValidation operator="greaterThanOrEqual" allowBlank="1" showInputMessage="1" showErrorMessage="1" sqref="I23:L23 I25:L25" xr:uid="{6DEDC330-70C1-4E50-9A07-D7EA9E1856C2}"/>
  </dataValidations>
  <pageMargins left="0.49" right="0.16" top="1" bottom="1" header="0.51200000000000001" footer="0.18"/>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M10039"/>
  <sheetViews>
    <sheetView showGridLines="0" zoomScale="70" zoomScaleNormal="70" zoomScaleSheetLayoutView="100" workbookViewId="0"/>
  </sheetViews>
  <sheetFormatPr defaultRowHeight="13.5"/>
  <cols>
    <col min="1" max="1" width="4" style="335" customWidth="1"/>
    <col min="2" max="2" width="4.25" style="334" hidden="1" customWidth="1"/>
    <col min="3" max="3" width="3.25" style="334" hidden="1" customWidth="1"/>
    <col min="4" max="5" width="15.75" style="11" customWidth="1"/>
    <col min="6" max="6" width="14" style="11" customWidth="1"/>
    <col min="7" max="7" width="2.625" style="11" customWidth="1"/>
    <col min="8" max="8" width="15.625" style="335" customWidth="1"/>
    <col min="9" max="9" width="2.625" style="11" customWidth="1"/>
    <col min="10" max="10" width="15.625" style="334" customWidth="1"/>
    <col min="11" max="11" width="2.625" style="334" customWidth="1"/>
    <col min="12" max="12" width="16.5" style="11" customWidth="1"/>
    <col min="13" max="13" width="2.625" style="334" customWidth="1"/>
    <col min="14" max="14" width="16.5" style="11" customWidth="1"/>
    <col min="15" max="15" width="2.625" style="334" customWidth="1"/>
    <col min="16" max="16" width="16.5" style="11" customWidth="1"/>
    <col min="17" max="17" width="2.625" style="11" customWidth="1"/>
    <col min="18" max="18" width="15.625" style="11" customWidth="1"/>
    <col min="19" max="19" width="3.125" style="11" bestFit="1" customWidth="1"/>
    <col min="20" max="20" width="13.25" style="334" bestFit="1" customWidth="1"/>
    <col min="21" max="21" width="3.125" style="334" bestFit="1" customWidth="1"/>
    <col min="22" max="22" width="9" style="334"/>
    <col min="23" max="23" width="0" style="334" hidden="1" customWidth="1"/>
    <col min="24" max="39" width="9" style="334"/>
    <col min="40" max="16384" width="9" style="335"/>
  </cols>
  <sheetData>
    <row r="1" spans="1:23" ht="6" customHeight="1">
      <c r="A1" s="33"/>
      <c r="B1" s="33"/>
      <c r="C1" s="33"/>
      <c r="D1" s="33"/>
      <c r="E1" s="33"/>
      <c r="F1" s="161"/>
      <c r="G1" s="335"/>
      <c r="H1" s="161"/>
      <c r="I1" s="335"/>
      <c r="J1" s="161"/>
      <c r="K1" s="335"/>
      <c r="L1" s="161"/>
      <c r="M1" s="335"/>
      <c r="N1" s="161"/>
      <c r="O1" s="335"/>
      <c r="P1" s="161"/>
      <c r="Q1" s="335"/>
      <c r="R1" s="161"/>
      <c r="S1" s="335"/>
      <c r="T1" s="161"/>
      <c r="U1" s="335"/>
    </row>
    <row r="2" spans="1:23" ht="6.75" customHeight="1">
      <c r="A2" s="334"/>
      <c r="D2" s="334"/>
      <c r="E2" s="334"/>
      <c r="G2" s="335"/>
      <c r="H2" s="11"/>
      <c r="I2" s="334"/>
      <c r="K2" s="11"/>
      <c r="M2" s="11"/>
      <c r="O2" s="11"/>
    </row>
    <row r="3" spans="1:23" ht="15">
      <c r="A3" s="334"/>
      <c r="D3" s="741" t="s">
        <v>1425</v>
      </c>
      <c r="E3" s="741"/>
      <c r="G3" s="335"/>
      <c r="H3" s="11"/>
      <c r="K3" s="11"/>
      <c r="M3" s="11"/>
      <c r="O3" s="11"/>
    </row>
    <row r="4" spans="1:23" ht="15">
      <c r="A4" s="334"/>
      <c r="D4" s="742" t="s">
        <v>930</v>
      </c>
      <c r="E4" s="742"/>
      <c r="F4" s="811"/>
      <c r="G4" s="14"/>
      <c r="H4" s="14"/>
      <c r="I4" s="334"/>
      <c r="J4" s="14"/>
      <c r="K4" s="14"/>
      <c r="L4" s="14"/>
      <c r="M4" s="14"/>
      <c r="N4" s="14"/>
      <c r="O4" s="14"/>
      <c r="P4" s="14"/>
      <c r="Q4" s="14"/>
      <c r="R4" s="14"/>
    </row>
    <row r="5" spans="1:23">
      <c r="A5" s="334"/>
      <c r="B5" s="812"/>
      <c r="C5" s="812"/>
      <c r="D5" s="334"/>
      <c r="E5" s="334"/>
      <c r="F5" s="334"/>
      <c r="G5" s="334"/>
      <c r="H5" s="334"/>
      <c r="L5" s="334"/>
      <c r="N5" s="334"/>
      <c r="P5" s="334"/>
      <c r="Q5" s="334"/>
      <c r="R5" s="334"/>
    </row>
    <row r="6" spans="1:23">
      <c r="B6" s="662"/>
      <c r="C6" s="662"/>
      <c r="D6" s="272" t="s">
        <v>262</v>
      </c>
      <c r="E6" s="272"/>
      <c r="F6" s="33"/>
      <c r="G6" s="33"/>
      <c r="H6" s="29"/>
      <c r="L6" s="388"/>
      <c r="N6" s="388"/>
      <c r="P6" s="388"/>
      <c r="Q6" s="207" t="s">
        <v>340</v>
      </c>
      <c r="R6" s="334"/>
    </row>
    <row r="7" spans="1:23">
      <c r="B7" s="666"/>
      <c r="C7" s="666"/>
      <c r="D7" s="224" t="s">
        <v>263</v>
      </c>
      <c r="E7" s="148"/>
      <c r="F7" s="158"/>
      <c r="G7" s="342"/>
      <c r="H7" s="342"/>
      <c r="I7" s="163"/>
      <c r="J7" s="342"/>
      <c r="K7" s="342"/>
      <c r="L7" s="342"/>
      <c r="M7" s="342"/>
      <c r="N7" s="342"/>
      <c r="O7" s="342"/>
      <c r="P7" s="342"/>
      <c r="Q7" s="163"/>
      <c r="R7" s="631"/>
    </row>
    <row r="8" spans="1:23">
      <c r="A8" s="336"/>
      <c r="B8" s="666"/>
      <c r="C8" s="666"/>
      <c r="D8" s="670" t="s">
        <v>143</v>
      </c>
      <c r="E8" s="663"/>
      <c r="F8" s="45"/>
      <c r="G8" s="336"/>
      <c r="H8" s="336"/>
      <c r="I8" s="342"/>
      <c r="J8" s="342"/>
      <c r="K8" s="342"/>
      <c r="L8" s="342"/>
      <c r="M8" s="342"/>
      <c r="N8" s="342"/>
      <c r="O8" s="342"/>
      <c r="P8" s="342"/>
      <c r="Q8" s="342"/>
      <c r="R8" s="343"/>
      <c r="W8" s="1211"/>
    </row>
    <row r="9" spans="1:23" ht="24.95" hidden="1" customHeight="1">
      <c r="A9" s="336"/>
      <c r="B9" s="666"/>
      <c r="C9" s="666"/>
      <c r="D9" s="1170" t="s">
        <v>740</v>
      </c>
      <c r="E9" s="1683"/>
      <c r="F9" s="1171"/>
      <c r="G9" s="2595" t="s">
        <v>741</v>
      </c>
      <c r="H9" s="2596"/>
      <c r="I9" s="2595" t="s">
        <v>741</v>
      </c>
      <c r="J9" s="2596"/>
      <c r="K9" s="2599" t="s">
        <v>806</v>
      </c>
      <c r="L9" s="2600"/>
      <c r="M9" s="2599" t="s">
        <v>806</v>
      </c>
      <c r="N9" s="2600"/>
      <c r="O9" s="2599" t="s">
        <v>806</v>
      </c>
      <c r="P9" s="2600"/>
      <c r="Q9" s="2593"/>
      <c r="R9" s="2594"/>
      <c r="W9" s="1152"/>
    </row>
    <row r="10" spans="1:23" ht="13.5" customHeight="1">
      <c r="A10" s="336"/>
      <c r="B10" s="666"/>
      <c r="C10" s="666"/>
      <c r="D10" s="123"/>
      <c r="E10" s="44"/>
      <c r="F10" s="121"/>
      <c r="G10" s="2601" t="s">
        <v>804</v>
      </c>
      <c r="H10" s="2602"/>
      <c r="I10" s="2601" t="s">
        <v>744</v>
      </c>
      <c r="J10" s="2602"/>
      <c r="K10" s="2601" t="s">
        <v>745</v>
      </c>
      <c r="L10" s="2602"/>
      <c r="M10" s="2601" t="s">
        <v>1668</v>
      </c>
      <c r="N10" s="2602"/>
      <c r="O10" s="2601" t="s">
        <v>1669</v>
      </c>
      <c r="P10" s="2602"/>
      <c r="Q10" s="1166"/>
      <c r="R10" s="648"/>
      <c r="W10" s="1152"/>
    </row>
    <row r="11" spans="1:23" ht="84.95" customHeight="1">
      <c r="A11" s="336"/>
      <c r="B11" s="666"/>
      <c r="C11" s="666"/>
      <c r="D11" s="1167" t="s">
        <v>743</v>
      </c>
      <c r="E11" s="161"/>
      <c r="F11" s="122"/>
      <c r="G11" s="2590" t="s">
        <v>1521</v>
      </c>
      <c r="H11" s="2592"/>
      <c r="I11" s="2590" t="s">
        <v>1522</v>
      </c>
      <c r="J11" s="2592"/>
      <c r="K11" s="2590" t="s">
        <v>1523</v>
      </c>
      <c r="L11" s="2591"/>
      <c r="M11" s="2590" t="s">
        <v>1670</v>
      </c>
      <c r="N11" s="2591"/>
      <c r="O11" s="2590" t="s">
        <v>1671</v>
      </c>
      <c r="P11" s="2591"/>
      <c r="Q11" s="1168"/>
      <c r="R11" s="941" t="s">
        <v>803</v>
      </c>
      <c r="W11" s="1217" t="s">
        <v>111</v>
      </c>
    </row>
    <row r="12" spans="1:23" ht="84.95" hidden="1" customHeight="1">
      <c r="A12" s="334"/>
      <c r="B12" s="667"/>
      <c r="C12" s="667"/>
      <c r="D12" s="1169" t="s">
        <v>743</v>
      </c>
      <c r="E12" s="1684"/>
      <c r="F12" s="101"/>
      <c r="G12" s="2597" t="s">
        <v>805</v>
      </c>
      <c r="H12" s="2598"/>
      <c r="I12" s="2597" t="s">
        <v>302</v>
      </c>
      <c r="J12" s="2598"/>
      <c r="K12" s="2581" t="s">
        <v>1277</v>
      </c>
      <c r="L12" s="2582"/>
      <c r="M12" s="2581" t="s">
        <v>1277</v>
      </c>
      <c r="N12" s="2582"/>
      <c r="O12" s="2581" t="s">
        <v>1277</v>
      </c>
      <c r="P12" s="2582"/>
      <c r="Q12" s="725"/>
      <c r="R12" s="941" t="s">
        <v>803</v>
      </c>
      <c r="W12" s="1216" t="s">
        <v>1081</v>
      </c>
    </row>
    <row r="13" spans="1:23">
      <c r="B13" s="668"/>
      <c r="C13" s="668"/>
      <c r="D13" s="1692" t="s">
        <v>272</v>
      </c>
      <c r="E13" s="1693" t="s">
        <v>273</v>
      </c>
      <c r="F13" s="632" t="s">
        <v>274</v>
      </c>
      <c r="G13" s="699"/>
      <c r="H13" s="672">
        <v>300</v>
      </c>
      <c r="I13" s="699"/>
      <c r="J13" s="633"/>
      <c r="K13" s="699"/>
      <c r="L13" s="672">
        <v>0</v>
      </c>
      <c r="M13" s="699"/>
      <c r="N13" s="633"/>
      <c r="O13" s="699"/>
      <c r="P13" s="633"/>
      <c r="Q13" s="699"/>
      <c r="R13" s="672">
        <v>300</v>
      </c>
      <c r="T13" s="165"/>
      <c r="U13" s="664"/>
      <c r="W13" s="11"/>
    </row>
    <row r="14" spans="1:23">
      <c r="B14" s="668"/>
      <c r="C14" s="668"/>
      <c r="D14" s="634" t="s">
        <v>275</v>
      </c>
      <c r="E14" s="1694" t="s">
        <v>276</v>
      </c>
      <c r="F14" s="635" t="s">
        <v>750</v>
      </c>
      <c r="G14" s="701"/>
      <c r="H14" s="673">
        <v>0</v>
      </c>
      <c r="I14" s="701"/>
      <c r="J14" s="636"/>
      <c r="K14" s="701"/>
      <c r="L14" s="673">
        <v>0</v>
      </c>
      <c r="M14" s="701"/>
      <c r="N14" s="636"/>
      <c r="O14" s="701"/>
      <c r="P14" s="636"/>
      <c r="Q14" s="701"/>
      <c r="R14" s="673">
        <v>0</v>
      </c>
      <c r="T14" s="165"/>
      <c r="U14" s="665"/>
      <c r="W14" s="11"/>
    </row>
    <row r="15" spans="1:23">
      <c r="B15" s="669"/>
      <c r="C15" s="669"/>
      <c r="D15" s="1695"/>
      <c r="E15" s="1694"/>
      <c r="F15" s="637" t="s">
        <v>277</v>
      </c>
      <c r="G15" s="701"/>
      <c r="H15" s="674">
        <v>80</v>
      </c>
      <c r="I15" s="701"/>
      <c r="J15" s="638"/>
      <c r="K15" s="701"/>
      <c r="L15" s="674">
        <v>0</v>
      </c>
      <c r="M15" s="701"/>
      <c r="N15" s="638"/>
      <c r="O15" s="701"/>
      <c r="P15" s="638"/>
      <c r="Q15" s="701"/>
      <c r="R15" s="674">
        <v>80</v>
      </c>
      <c r="T15" s="165"/>
      <c r="U15" s="664"/>
      <c r="W15" s="11"/>
    </row>
    <row r="16" spans="1:23">
      <c r="B16" s="668"/>
      <c r="C16" s="668"/>
      <c r="D16" s="1696"/>
      <c r="E16" s="1697"/>
      <c r="F16" s="643" t="s">
        <v>751</v>
      </c>
      <c r="G16" s="701"/>
      <c r="H16" s="673">
        <v>8</v>
      </c>
      <c r="I16" s="701"/>
      <c r="J16" s="636"/>
      <c r="K16" s="701"/>
      <c r="L16" s="673">
        <v>0</v>
      </c>
      <c r="M16" s="701"/>
      <c r="N16" s="636"/>
      <c r="O16" s="701"/>
      <c r="P16" s="636"/>
      <c r="Q16" s="701"/>
      <c r="R16" s="673">
        <v>8</v>
      </c>
      <c r="T16" s="165"/>
      <c r="U16" s="664"/>
      <c r="W16" s="11"/>
    </row>
    <row r="17" spans="2:23">
      <c r="B17" s="668"/>
      <c r="C17" s="668"/>
      <c r="D17" s="1698"/>
      <c r="E17" s="1699" t="s">
        <v>278</v>
      </c>
      <c r="F17" s="691" t="s">
        <v>279</v>
      </c>
      <c r="G17" s="701"/>
      <c r="H17" s="673">
        <v>0</v>
      </c>
      <c r="I17" s="701"/>
      <c r="J17" s="636"/>
      <c r="K17" s="701"/>
      <c r="L17" s="673">
        <v>0</v>
      </c>
      <c r="M17" s="701"/>
      <c r="N17" s="636"/>
      <c r="O17" s="701"/>
      <c r="P17" s="636"/>
      <c r="Q17" s="701"/>
      <c r="R17" s="673">
        <v>0</v>
      </c>
      <c r="T17" s="165"/>
      <c r="U17" s="664"/>
      <c r="W17" s="11"/>
    </row>
    <row r="18" spans="2:23">
      <c r="B18" s="668"/>
      <c r="C18" s="668"/>
      <c r="D18" s="1695"/>
      <c r="E18" s="1694"/>
      <c r="F18" s="635" t="s">
        <v>750</v>
      </c>
      <c r="G18" s="701"/>
      <c r="H18" s="673">
        <v>0</v>
      </c>
      <c r="I18" s="701"/>
      <c r="J18" s="636"/>
      <c r="K18" s="701"/>
      <c r="L18" s="673">
        <v>0</v>
      </c>
      <c r="M18" s="701"/>
      <c r="N18" s="636"/>
      <c r="O18" s="701"/>
      <c r="P18" s="636"/>
      <c r="Q18" s="701"/>
      <c r="R18" s="673">
        <v>0</v>
      </c>
      <c r="T18" s="165"/>
      <c r="U18" s="664"/>
      <c r="W18" s="11"/>
    </row>
    <row r="19" spans="2:23">
      <c r="B19" s="668"/>
      <c r="C19" s="668"/>
      <c r="D19" s="1695"/>
      <c r="E19" s="1694"/>
      <c r="F19" s="637" t="s">
        <v>277</v>
      </c>
      <c r="G19" s="701"/>
      <c r="H19" s="674">
        <v>0</v>
      </c>
      <c r="I19" s="701"/>
      <c r="J19" s="638"/>
      <c r="K19" s="701"/>
      <c r="L19" s="674">
        <v>0</v>
      </c>
      <c r="M19" s="701"/>
      <c r="N19" s="638"/>
      <c r="O19" s="701"/>
      <c r="P19" s="638"/>
      <c r="Q19" s="701"/>
      <c r="R19" s="674">
        <v>0</v>
      </c>
      <c r="T19" s="165"/>
      <c r="U19" s="664"/>
      <c r="W19" s="11"/>
    </row>
    <row r="20" spans="2:23">
      <c r="B20" s="668"/>
      <c r="C20" s="668"/>
      <c r="D20" s="1700"/>
      <c r="E20" s="1701"/>
      <c r="F20" s="637" t="s">
        <v>751</v>
      </c>
      <c r="G20" s="1702"/>
      <c r="H20" s="1703">
        <v>0</v>
      </c>
      <c r="I20" s="1702"/>
      <c r="J20" s="636"/>
      <c r="K20" s="1702"/>
      <c r="L20" s="1703">
        <v>0</v>
      </c>
      <c r="M20" s="1702"/>
      <c r="N20" s="636"/>
      <c r="O20" s="1702"/>
      <c r="P20" s="636"/>
      <c r="Q20" s="1702"/>
      <c r="R20" s="1703">
        <v>0</v>
      </c>
      <c r="T20" s="165"/>
      <c r="U20" s="664"/>
      <c r="W20" s="11"/>
    </row>
    <row r="21" spans="2:23">
      <c r="B21" s="668"/>
      <c r="C21" s="668"/>
      <c r="D21" s="1705" t="s">
        <v>752</v>
      </c>
      <c r="E21" s="1693" t="s">
        <v>273</v>
      </c>
      <c r="F21" s="632" t="s">
        <v>280</v>
      </c>
      <c r="G21" s="699"/>
      <c r="H21" s="672">
        <v>0</v>
      </c>
      <c r="I21" s="699"/>
      <c r="J21" s="672">
        <v>0</v>
      </c>
      <c r="K21" s="699"/>
      <c r="L21" s="672">
        <v>400</v>
      </c>
      <c r="M21" s="699"/>
      <c r="N21" s="633"/>
      <c r="O21" s="699"/>
      <c r="P21" s="633"/>
      <c r="Q21" s="699"/>
      <c r="R21" s="672">
        <v>400</v>
      </c>
      <c r="S21" s="160"/>
      <c r="T21" s="165"/>
      <c r="U21" s="664"/>
      <c r="W21" s="11"/>
    </row>
    <row r="22" spans="2:23">
      <c r="B22" s="668"/>
      <c r="C22" s="668"/>
      <c r="D22" s="1696"/>
      <c r="E22" s="1694" t="s">
        <v>276</v>
      </c>
      <c r="F22" s="635" t="s">
        <v>750</v>
      </c>
      <c r="G22" s="701"/>
      <c r="H22" s="673">
        <v>0</v>
      </c>
      <c r="I22" s="701"/>
      <c r="J22" s="673">
        <v>0</v>
      </c>
      <c r="K22" s="701"/>
      <c r="L22" s="673">
        <v>0</v>
      </c>
      <c r="M22" s="701"/>
      <c r="N22" s="636"/>
      <c r="O22" s="701"/>
      <c r="P22" s="636"/>
      <c r="Q22" s="701"/>
      <c r="R22" s="673">
        <v>0</v>
      </c>
      <c r="W22" s="11"/>
    </row>
    <row r="23" spans="2:23">
      <c r="B23" s="669"/>
      <c r="C23" s="669"/>
      <c r="D23" s="1696"/>
      <c r="E23" s="1694"/>
      <c r="F23" s="637" t="s">
        <v>277</v>
      </c>
      <c r="G23" s="701"/>
      <c r="H23" s="674">
        <v>0</v>
      </c>
      <c r="I23" s="701"/>
      <c r="J23" s="674">
        <v>0</v>
      </c>
      <c r="K23" s="701"/>
      <c r="L23" s="674">
        <v>80</v>
      </c>
      <c r="M23" s="701"/>
      <c r="N23" s="638"/>
      <c r="O23" s="701"/>
      <c r="P23" s="638"/>
      <c r="Q23" s="701"/>
      <c r="R23" s="674">
        <v>80</v>
      </c>
      <c r="W23" s="11"/>
    </row>
    <row r="24" spans="2:23">
      <c r="B24" s="668"/>
      <c r="C24" s="668"/>
      <c r="D24" s="1706"/>
      <c r="E24" s="1697"/>
      <c r="F24" s="643" t="s">
        <v>751</v>
      </c>
      <c r="G24" s="701"/>
      <c r="H24" s="673">
        <v>0</v>
      </c>
      <c r="I24" s="701"/>
      <c r="J24" s="673">
        <v>0</v>
      </c>
      <c r="K24" s="701"/>
      <c r="L24" s="673">
        <v>10</v>
      </c>
      <c r="M24" s="701"/>
      <c r="N24" s="636"/>
      <c r="O24" s="701"/>
      <c r="P24" s="636"/>
      <c r="Q24" s="701"/>
      <c r="R24" s="673">
        <v>10</v>
      </c>
      <c r="W24" s="11"/>
    </row>
    <row r="25" spans="2:23">
      <c r="B25" s="668"/>
      <c r="C25" s="668"/>
      <c r="D25" s="1698"/>
      <c r="E25" s="1699" t="s">
        <v>278</v>
      </c>
      <c r="F25" s="691" t="s">
        <v>279</v>
      </c>
      <c r="G25" s="701"/>
      <c r="H25" s="673">
        <v>0</v>
      </c>
      <c r="I25" s="701"/>
      <c r="J25" s="673">
        <v>0</v>
      </c>
      <c r="K25" s="701"/>
      <c r="L25" s="673">
        <v>0</v>
      </c>
      <c r="M25" s="701"/>
      <c r="N25" s="636"/>
      <c r="O25" s="701"/>
      <c r="P25" s="636"/>
      <c r="Q25" s="701"/>
      <c r="R25" s="673">
        <v>0</v>
      </c>
      <c r="W25" s="11"/>
    </row>
    <row r="26" spans="2:23">
      <c r="B26" s="668"/>
      <c r="C26" s="668"/>
      <c r="D26" s="1695"/>
      <c r="E26" s="1694"/>
      <c r="F26" s="635" t="s">
        <v>750</v>
      </c>
      <c r="G26" s="701"/>
      <c r="H26" s="673">
        <v>0</v>
      </c>
      <c r="I26" s="701"/>
      <c r="J26" s="673">
        <v>0</v>
      </c>
      <c r="K26" s="701"/>
      <c r="L26" s="673">
        <v>0</v>
      </c>
      <c r="M26" s="701"/>
      <c r="N26" s="636"/>
      <c r="O26" s="701"/>
      <c r="P26" s="636"/>
      <c r="Q26" s="701"/>
      <c r="R26" s="673">
        <v>0</v>
      </c>
      <c r="W26" s="11"/>
    </row>
    <row r="27" spans="2:23">
      <c r="B27" s="668"/>
      <c r="C27" s="668"/>
      <c r="D27" s="1695"/>
      <c r="E27" s="1694"/>
      <c r="F27" s="637" t="s">
        <v>277</v>
      </c>
      <c r="G27" s="701"/>
      <c r="H27" s="674">
        <v>0</v>
      </c>
      <c r="I27" s="701"/>
      <c r="J27" s="674">
        <v>0</v>
      </c>
      <c r="K27" s="701"/>
      <c r="L27" s="674">
        <v>0</v>
      </c>
      <c r="M27" s="701"/>
      <c r="N27" s="638"/>
      <c r="O27" s="701"/>
      <c r="P27" s="638"/>
      <c r="Q27" s="701"/>
      <c r="R27" s="674">
        <v>0</v>
      </c>
      <c r="W27" s="11"/>
    </row>
    <row r="28" spans="2:23">
      <c r="B28" s="668"/>
      <c r="C28" s="668"/>
      <c r="D28" s="1700"/>
      <c r="E28" s="1701"/>
      <c r="F28" s="642" t="s">
        <v>751</v>
      </c>
      <c r="G28" s="701"/>
      <c r="H28" s="673">
        <v>0</v>
      </c>
      <c r="I28" s="701"/>
      <c r="J28" s="673">
        <v>0</v>
      </c>
      <c r="K28" s="701"/>
      <c r="L28" s="673">
        <v>0</v>
      </c>
      <c r="M28" s="701"/>
      <c r="N28" s="636"/>
      <c r="O28" s="701"/>
      <c r="P28" s="636"/>
      <c r="Q28" s="701"/>
      <c r="R28" s="673">
        <v>0</v>
      </c>
      <c r="W28" s="11"/>
    </row>
    <row r="29" spans="2:23">
      <c r="B29" s="668"/>
      <c r="C29" s="668"/>
      <c r="D29" s="1692" t="s">
        <v>281</v>
      </c>
      <c r="E29" s="1693" t="s">
        <v>273</v>
      </c>
      <c r="F29" s="632" t="s">
        <v>282</v>
      </c>
      <c r="G29" s="699"/>
      <c r="H29" s="672">
        <v>0</v>
      </c>
      <c r="I29" s="699"/>
      <c r="J29" s="672">
        <v>0</v>
      </c>
      <c r="K29" s="699"/>
      <c r="L29" s="672">
        <v>0</v>
      </c>
      <c r="M29" s="699"/>
      <c r="N29" s="633"/>
      <c r="O29" s="699"/>
      <c r="P29" s="672">
        <v>0</v>
      </c>
      <c r="Q29" s="699"/>
      <c r="R29" s="672">
        <v>0</v>
      </c>
      <c r="W29" s="11"/>
    </row>
    <row r="30" spans="2:23">
      <c r="B30" s="668"/>
      <c r="C30" s="668"/>
      <c r="D30" s="1706" t="s">
        <v>283</v>
      </c>
      <c r="E30" s="1694" t="s">
        <v>276</v>
      </c>
      <c r="F30" s="635" t="s">
        <v>750</v>
      </c>
      <c r="G30" s="701"/>
      <c r="H30" s="673">
        <v>0</v>
      </c>
      <c r="I30" s="701"/>
      <c r="J30" s="673">
        <v>0</v>
      </c>
      <c r="K30" s="701"/>
      <c r="L30" s="673">
        <v>0</v>
      </c>
      <c r="M30" s="701"/>
      <c r="N30" s="636"/>
      <c r="O30" s="701"/>
      <c r="P30" s="673">
        <v>0</v>
      </c>
      <c r="Q30" s="701"/>
      <c r="R30" s="673">
        <v>0</v>
      </c>
      <c r="W30" s="11"/>
    </row>
    <row r="31" spans="2:23">
      <c r="B31" s="669"/>
      <c r="C31" s="669"/>
      <c r="D31" s="1695"/>
      <c r="E31" s="1694"/>
      <c r="F31" s="643" t="s">
        <v>277</v>
      </c>
      <c r="G31" s="701"/>
      <c r="H31" s="674">
        <v>0</v>
      </c>
      <c r="I31" s="701"/>
      <c r="J31" s="674">
        <v>0</v>
      </c>
      <c r="K31" s="701"/>
      <c r="L31" s="674">
        <v>0</v>
      </c>
      <c r="M31" s="701"/>
      <c r="N31" s="638"/>
      <c r="O31" s="701"/>
      <c r="P31" s="674">
        <v>0</v>
      </c>
      <c r="Q31" s="701"/>
      <c r="R31" s="674">
        <v>0</v>
      </c>
      <c r="W31" s="11"/>
    </row>
    <row r="32" spans="2:23">
      <c r="B32" s="668"/>
      <c r="C32" s="668"/>
      <c r="D32" s="1696"/>
      <c r="E32" s="1697"/>
      <c r="F32" s="643" t="s">
        <v>751</v>
      </c>
      <c r="G32" s="701"/>
      <c r="H32" s="673">
        <v>0</v>
      </c>
      <c r="I32" s="701"/>
      <c r="J32" s="673">
        <v>0</v>
      </c>
      <c r="K32" s="701"/>
      <c r="L32" s="673">
        <v>0</v>
      </c>
      <c r="M32" s="701"/>
      <c r="N32" s="636"/>
      <c r="O32" s="701"/>
      <c r="P32" s="673">
        <v>0</v>
      </c>
      <c r="Q32" s="701"/>
      <c r="R32" s="673">
        <v>0</v>
      </c>
      <c r="W32" s="11"/>
    </row>
    <row r="33" spans="1:23">
      <c r="B33" s="668"/>
      <c r="C33" s="668"/>
      <c r="D33" s="1698"/>
      <c r="E33" s="1699" t="s">
        <v>278</v>
      </c>
      <c r="F33" s="691" t="s">
        <v>279</v>
      </c>
      <c r="G33" s="701"/>
      <c r="H33" s="673">
        <v>0</v>
      </c>
      <c r="I33" s="701"/>
      <c r="J33" s="673">
        <v>0</v>
      </c>
      <c r="K33" s="701"/>
      <c r="L33" s="673">
        <v>0</v>
      </c>
      <c r="M33" s="701"/>
      <c r="N33" s="636"/>
      <c r="O33" s="701"/>
      <c r="P33" s="673">
        <v>0</v>
      </c>
      <c r="Q33" s="701"/>
      <c r="R33" s="673">
        <v>0</v>
      </c>
      <c r="W33" s="11"/>
    </row>
    <row r="34" spans="1:23">
      <c r="B34" s="668"/>
      <c r="C34" s="668"/>
      <c r="D34" s="1695"/>
      <c r="E34" s="1694"/>
      <c r="F34" s="635" t="s">
        <v>750</v>
      </c>
      <c r="G34" s="701"/>
      <c r="H34" s="673">
        <v>0</v>
      </c>
      <c r="I34" s="701"/>
      <c r="J34" s="673">
        <v>0</v>
      </c>
      <c r="K34" s="701"/>
      <c r="L34" s="673">
        <v>0</v>
      </c>
      <c r="M34" s="701"/>
      <c r="N34" s="636"/>
      <c r="O34" s="701"/>
      <c r="P34" s="673">
        <v>0</v>
      </c>
      <c r="Q34" s="701"/>
      <c r="R34" s="673">
        <v>0</v>
      </c>
      <c r="W34" s="11"/>
    </row>
    <row r="35" spans="1:23">
      <c r="B35" s="668"/>
      <c r="C35" s="668"/>
      <c r="D35" s="1695"/>
      <c r="E35" s="1694"/>
      <c r="F35" s="643" t="s">
        <v>277</v>
      </c>
      <c r="G35" s="701"/>
      <c r="H35" s="674">
        <v>0</v>
      </c>
      <c r="I35" s="701"/>
      <c r="J35" s="674">
        <v>0</v>
      </c>
      <c r="K35" s="701"/>
      <c r="L35" s="674">
        <v>0</v>
      </c>
      <c r="M35" s="701"/>
      <c r="N35" s="638"/>
      <c r="O35" s="701"/>
      <c r="P35" s="674">
        <v>0</v>
      </c>
      <c r="Q35" s="701"/>
      <c r="R35" s="674">
        <v>0</v>
      </c>
      <c r="W35" s="11"/>
    </row>
    <row r="36" spans="1:23">
      <c r="B36" s="668"/>
      <c r="C36" s="668"/>
      <c r="D36" s="1700"/>
      <c r="E36" s="1701"/>
      <c r="F36" s="642" t="s">
        <v>751</v>
      </c>
      <c r="G36" s="701"/>
      <c r="H36" s="673">
        <v>0</v>
      </c>
      <c r="I36" s="701"/>
      <c r="J36" s="673">
        <v>0</v>
      </c>
      <c r="K36" s="701"/>
      <c r="L36" s="673">
        <v>0</v>
      </c>
      <c r="M36" s="701"/>
      <c r="N36" s="636"/>
      <c r="O36" s="701"/>
      <c r="P36" s="673">
        <v>0</v>
      </c>
      <c r="Q36" s="701"/>
      <c r="R36" s="673">
        <v>0</v>
      </c>
      <c r="W36" s="11"/>
    </row>
    <row r="37" spans="1:23">
      <c r="B37" s="668"/>
      <c r="C37" s="668"/>
      <c r="D37" s="1705" t="s">
        <v>439</v>
      </c>
      <c r="E37" s="1693" t="s">
        <v>273</v>
      </c>
      <c r="F37" s="632" t="s">
        <v>284</v>
      </c>
      <c r="G37" s="699"/>
      <c r="H37" s="672">
        <v>0</v>
      </c>
      <c r="I37" s="699"/>
      <c r="J37" s="672">
        <v>0</v>
      </c>
      <c r="K37" s="699"/>
      <c r="L37" s="672">
        <v>0</v>
      </c>
      <c r="M37" s="699"/>
      <c r="N37" s="672">
        <v>0</v>
      </c>
      <c r="O37" s="699"/>
      <c r="P37" s="633"/>
      <c r="Q37" s="699"/>
      <c r="R37" s="672">
        <v>0</v>
      </c>
      <c r="W37" s="11"/>
    </row>
    <row r="38" spans="1:23">
      <c r="B38" s="668"/>
      <c r="C38" s="668"/>
      <c r="D38" s="1696"/>
      <c r="E38" s="1694" t="s">
        <v>276</v>
      </c>
      <c r="F38" s="635" t="s">
        <v>750</v>
      </c>
      <c r="G38" s="701"/>
      <c r="H38" s="673">
        <v>0</v>
      </c>
      <c r="I38" s="701"/>
      <c r="J38" s="673">
        <v>0</v>
      </c>
      <c r="K38" s="701"/>
      <c r="L38" s="673">
        <v>0</v>
      </c>
      <c r="M38" s="701"/>
      <c r="N38" s="673">
        <v>0</v>
      </c>
      <c r="O38" s="701"/>
      <c r="P38" s="636"/>
      <c r="Q38" s="701"/>
      <c r="R38" s="673">
        <v>0</v>
      </c>
      <c r="W38" s="11"/>
    </row>
    <row r="39" spans="1:23">
      <c r="B39" s="669"/>
      <c r="C39" s="669"/>
      <c r="D39" s="1696"/>
      <c r="E39" s="1694"/>
      <c r="F39" s="643" t="s">
        <v>277</v>
      </c>
      <c r="G39" s="701"/>
      <c r="H39" s="674">
        <v>0</v>
      </c>
      <c r="I39" s="701"/>
      <c r="J39" s="674">
        <v>0</v>
      </c>
      <c r="K39" s="701"/>
      <c r="L39" s="674">
        <v>0</v>
      </c>
      <c r="M39" s="701"/>
      <c r="N39" s="674">
        <v>0</v>
      </c>
      <c r="O39" s="701"/>
      <c r="P39" s="638"/>
      <c r="Q39" s="701"/>
      <c r="R39" s="674">
        <v>0</v>
      </c>
      <c r="W39" s="11"/>
    </row>
    <row r="40" spans="1:23">
      <c r="B40" s="668"/>
      <c r="C40" s="668"/>
      <c r="D40" s="1706"/>
      <c r="E40" s="1697"/>
      <c r="F40" s="643" t="s">
        <v>751</v>
      </c>
      <c r="G40" s="701"/>
      <c r="H40" s="673">
        <v>0</v>
      </c>
      <c r="I40" s="701"/>
      <c r="J40" s="673">
        <v>0</v>
      </c>
      <c r="K40" s="701"/>
      <c r="L40" s="673">
        <v>0</v>
      </c>
      <c r="M40" s="701"/>
      <c r="N40" s="673">
        <v>0</v>
      </c>
      <c r="O40" s="701"/>
      <c r="P40" s="636"/>
      <c r="Q40" s="701"/>
      <c r="R40" s="673">
        <v>0</v>
      </c>
      <c r="W40" s="11"/>
    </row>
    <row r="41" spans="1:23">
      <c r="B41" s="668"/>
      <c r="C41" s="668"/>
      <c r="D41" s="1698"/>
      <c r="E41" s="1699" t="s">
        <v>278</v>
      </c>
      <c r="F41" s="691" t="s">
        <v>279</v>
      </c>
      <c r="G41" s="701"/>
      <c r="H41" s="673">
        <v>0</v>
      </c>
      <c r="I41" s="701"/>
      <c r="J41" s="673">
        <v>0</v>
      </c>
      <c r="K41" s="701"/>
      <c r="L41" s="673">
        <v>0</v>
      </c>
      <c r="M41" s="701"/>
      <c r="N41" s="673">
        <v>0</v>
      </c>
      <c r="O41" s="701"/>
      <c r="P41" s="636"/>
      <c r="Q41" s="701"/>
      <c r="R41" s="673">
        <v>0</v>
      </c>
      <c r="W41" s="11"/>
    </row>
    <row r="42" spans="1:23">
      <c r="B42" s="668"/>
      <c r="C42" s="668"/>
      <c r="D42" s="1695"/>
      <c r="E42" s="1694"/>
      <c r="F42" s="635" t="s">
        <v>750</v>
      </c>
      <c r="G42" s="701"/>
      <c r="H42" s="673">
        <v>0</v>
      </c>
      <c r="I42" s="701"/>
      <c r="J42" s="673">
        <v>0</v>
      </c>
      <c r="K42" s="701"/>
      <c r="L42" s="673">
        <v>0</v>
      </c>
      <c r="M42" s="701"/>
      <c r="N42" s="673">
        <v>0</v>
      </c>
      <c r="O42" s="701"/>
      <c r="P42" s="636"/>
      <c r="Q42" s="701"/>
      <c r="R42" s="673">
        <v>0</v>
      </c>
      <c r="W42" s="11"/>
    </row>
    <row r="43" spans="1:23">
      <c r="B43" s="668"/>
      <c r="C43" s="668"/>
      <c r="D43" s="1695"/>
      <c r="E43" s="1694"/>
      <c r="F43" s="643" t="s">
        <v>277</v>
      </c>
      <c r="G43" s="701"/>
      <c r="H43" s="674">
        <v>0</v>
      </c>
      <c r="I43" s="701"/>
      <c r="J43" s="674">
        <v>0</v>
      </c>
      <c r="K43" s="701"/>
      <c r="L43" s="674">
        <v>0</v>
      </c>
      <c r="M43" s="701"/>
      <c r="N43" s="674">
        <v>0</v>
      </c>
      <c r="O43" s="701"/>
      <c r="P43" s="638"/>
      <c r="Q43" s="701"/>
      <c r="R43" s="674">
        <v>0</v>
      </c>
      <c r="W43" s="11"/>
    </row>
    <row r="44" spans="1:23">
      <c r="B44" s="668"/>
      <c r="C44" s="668"/>
      <c r="D44" s="1700"/>
      <c r="E44" s="1701"/>
      <c r="F44" s="642" t="s">
        <v>751</v>
      </c>
      <c r="G44" s="701"/>
      <c r="H44" s="673">
        <v>0</v>
      </c>
      <c r="I44" s="701"/>
      <c r="J44" s="673">
        <v>0</v>
      </c>
      <c r="K44" s="701"/>
      <c r="L44" s="673">
        <v>0</v>
      </c>
      <c r="M44" s="701"/>
      <c r="N44" s="673">
        <v>0</v>
      </c>
      <c r="O44" s="701"/>
      <c r="P44" s="636"/>
      <c r="Q44" s="701"/>
      <c r="R44" s="673">
        <v>0</v>
      </c>
      <c r="W44" s="11"/>
    </row>
    <row r="45" spans="1:23">
      <c r="B45" s="668"/>
      <c r="C45" s="668"/>
      <c r="D45" s="998" t="s">
        <v>753</v>
      </c>
      <c r="E45" s="1687"/>
      <c r="F45" s="999" t="s">
        <v>1358</v>
      </c>
      <c r="G45" s="1000"/>
      <c r="H45" s="2089">
        <v>300</v>
      </c>
      <c r="I45" s="1000"/>
      <c r="J45" s="1001">
        <v>0</v>
      </c>
      <c r="K45" s="1000"/>
      <c r="L45" s="1001">
        <v>400</v>
      </c>
      <c r="M45" s="1000"/>
      <c r="N45" s="1001">
        <v>400</v>
      </c>
      <c r="O45" s="1000"/>
      <c r="P45" s="1001">
        <v>400</v>
      </c>
      <c r="Q45" s="1000"/>
      <c r="R45" s="1001">
        <v>700</v>
      </c>
      <c r="W45" s="11"/>
    </row>
    <row r="46" spans="1:23">
      <c r="B46" s="668"/>
      <c r="C46" s="668"/>
      <c r="D46" s="1002"/>
      <c r="E46" s="1718"/>
      <c r="F46" s="1003" t="s">
        <v>750</v>
      </c>
      <c r="G46" s="1004"/>
      <c r="H46" s="1005">
        <v>0</v>
      </c>
      <c r="I46" s="1004"/>
      <c r="J46" s="1005">
        <v>0</v>
      </c>
      <c r="K46" s="1004"/>
      <c r="L46" s="1005">
        <v>0</v>
      </c>
      <c r="M46" s="1004"/>
      <c r="N46" s="1005">
        <v>0</v>
      </c>
      <c r="O46" s="1004"/>
      <c r="P46" s="1005">
        <v>0</v>
      </c>
      <c r="Q46" s="1004"/>
      <c r="R46" s="1005">
        <v>0</v>
      </c>
      <c r="W46" s="11"/>
    </row>
    <row r="47" spans="1:23" s="29" customFormat="1">
      <c r="A47" s="334"/>
      <c r="B47" s="11">
        <v>1</v>
      </c>
      <c r="C47" s="30">
        <v>1</v>
      </c>
      <c r="D47" s="2583" t="s">
        <v>1673</v>
      </c>
      <c r="E47" s="2030"/>
      <c r="F47" s="2586" t="s">
        <v>754</v>
      </c>
      <c r="G47" s="975" t="s">
        <v>432</v>
      </c>
      <c r="H47" s="2033" t="s">
        <v>258</v>
      </c>
      <c r="I47" s="975" t="s">
        <v>432</v>
      </c>
      <c r="J47" s="2033"/>
      <c r="K47" s="975" t="s">
        <v>432</v>
      </c>
      <c r="L47" s="2033" t="s">
        <v>287</v>
      </c>
      <c r="M47" s="975" t="s">
        <v>432</v>
      </c>
      <c r="N47" s="2033"/>
      <c r="O47" s="975"/>
      <c r="P47" s="2033"/>
      <c r="Q47" s="33"/>
      <c r="R47" s="33"/>
    </row>
    <row r="48" spans="1:23" s="29" customFormat="1" ht="22.5" customHeight="1">
      <c r="A48" s="33"/>
      <c r="B48" s="11"/>
      <c r="C48" s="30">
        <v>2</v>
      </c>
      <c r="D48" s="2584"/>
      <c r="E48" s="2020"/>
      <c r="F48" s="2587"/>
      <c r="G48" s="1014"/>
      <c r="H48" s="2032" t="s">
        <v>755</v>
      </c>
      <c r="I48" s="1014"/>
      <c r="J48" s="2032"/>
      <c r="K48" s="1014"/>
      <c r="L48" s="2032" t="s">
        <v>756</v>
      </c>
      <c r="M48" s="1014"/>
      <c r="N48" s="2032"/>
      <c r="O48" s="1014"/>
      <c r="P48" s="2032"/>
      <c r="Q48" s="33"/>
      <c r="R48" s="33"/>
    </row>
    <row r="49" spans="1:39" s="29" customFormat="1">
      <c r="A49" s="33"/>
      <c r="B49" s="30"/>
      <c r="C49" s="30">
        <v>3</v>
      </c>
      <c r="D49" s="2585"/>
      <c r="E49" s="2031"/>
      <c r="F49" s="2029" t="s">
        <v>764</v>
      </c>
      <c r="G49" s="1008" t="s">
        <v>432</v>
      </c>
      <c r="H49" s="1009" t="s">
        <v>92</v>
      </c>
      <c r="I49" s="1008" t="s">
        <v>432</v>
      </c>
      <c r="J49" s="1009"/>
      <c r="K49" s="1008" t="s">
        <v>432</v>
      </c>
      <c r="L49" s="1009" t="s">
        <v>93</v>
      </c>
      <c r="M49" s="1008" t="s">
        <v>432</v>
      </c>
      <c r="N49" s="1009"/>
      <c r="O49" s="1008"/>
      <c r="P49" s="1009"/>
      <c r="Q49" s="33"/>
      <c r="R49" s="33"/>
    </row>
    <row r="50" spans="1:39">
      <c r="A50" s="33"/>
      <c r="B50" s="30"/>
      <c r="C50" s="30">
        <v>4</v>
      </c>
      <c r="D50" s="55" t="s">
        <v>226</v>
      </c>
      <c r="E50" s="43"/>
      <c r="F50" s="650"/>
      <c r="G50" s="973" t="s">
        <v>432</v>
      </c>
      <c r="H50" s="1010">
        <v>15</v>
      </c>
      <c r="I50" s="973" t="s">
        <v>432</v>
      </c>
      <c r="J50" s="1010"/>
      <c r="K50" s="973" t="s">
        <v>432</v>
      </c>
      <c r="L50" s="1010">
        <v>39</v>
      </c>
      <c r="M50" s="973" t="s">
        <v>432</v>
      </c>
      <c r="N50" s="1010"/>
      <c r="O50" s="973"/>
      <c r="P50" s="1010"/>
      <c r="Q50" s="33"/>
      <c r="R50" s="33"/>
      <c r="S50" s="335"/>
      <c r="T50" s="335"/>
      <c r="U50" s="335"/>
      <c r="V50" s="335"/>
      <c r="W50" s="335"/>
      <c r="X50" s="335"/>
      <c r="Y50" s="335"/>
      <c r="Z50" s="335"/>
      <c r="AA50" s="335"/>
      <c r="AB50" s="335"/>
      <c r="AC50" s="335"/>
      <c r="AD50" s="335"/>
      <c r="AE50" s="335"/>
      <c r="AF50" s="335"/>
      <c r="AG50" s="335"/>
      <c r="AH50" s="335"/>
      <c r="AI50" s="335"/>
      <c r="AJ50" s="335"/>
      <c r="AK50" s="335"/>
      <c r="AL50" s="335"/>
      <c r="AM50" s="335"/>
    </row>
    <row r="51" spans="1:39" s="29" customFormat="1">
      <c r="A51" s="334"/>
      <c r="B51" s="30"/>
      <c r="C51" s="30">
        <v>5</v>
      </c>
      <c r="D51" s="1692" t="s">
        <v>272</v>
      </c>
      <c r="E51" s="1693" t="s">
        <v>273</v>
      </c>
      <c r="F51" s="632" t="s">
        <v>274</v>
      </c>
      <c r="G51" s="1707" t="s">
        <v>432</v>
      </c>
      <c r="H51" s="1708">
        <v>100</v>
      </c>
      <c r="I51" s="1707" t="s">
        <v>432</v>
      </c>
      <c r="J51" s="2024"/>
      <c r="K51" s="1707" t="s">
        <v>432</v>
      </c>
      <c r="L51" s="1708">
        <v>0</v>
      </c>
      <c r="M51" s="1707" t="s">
        <v>432</v>
      </c>
      <c r="N51" s="2024"/>
      <c r="O51" s="1707" t="s">
        <v>432</v>
      </c>
      <c r="P51" s="2024"/>
      <c r="Q51" s="33"/>
      <c r="R51" s="33"/>
    </row>
    <row r="52" spans="1:39" s="29" customFormat="1">
      <c r="A52" s="33"/>
      <c r="B52" s="30"/>
      <c r="C52" s="30">
        <v>6</v>
      </c>
      <c r="D52" s="634" t="s">
        <v>275</v>
      </c>
      <c r="E52" s="1694" t="s">
        <v>276</v>
      </c>
      <c r="F52" s="635" t="s">
        <v>750</v>
      </c>
      <c r="G52" s="1709" t="s">
        <v>432</v>
      </c>
      <c r="H52" s="1710">
        <v>0</v>
      </c>
      <c r="I52" s="1709" t="s">
        <v>432</v>
      </c>
      <c r="J52" s="2025"/>
      <c r="K52" s="1709" t="s">
        <v>432</v>
      </c>
      <c r="L52" s="1710">
        <v>0</v>
      </c>
      <c r="M52" s="1709" t="s">
        <v>432</v>
      </c>
      <c r="N52" s="2025"/>
      <c r="O52" s="1709" t="s">
        <v>432</v>
      </c>
      <c r="P52" s="2025"/>
      <c r="Q52" s="33"/>
      <c r="R52" s="33"/>
    </row>
    <row r="53" spans="1:39" s="29" customFormat="1">
      <c r="A53" s="33"/>
      <c r="B53" s="30"/>
      <c r="C53" s="30">
        <v>7</v>
      </c>
      <c r="D53" s="1695"/>
      <c r="E53" s="1694"/>
      <c r="F53" s="637" t="s">
        <v>277</v>
      </c>
      <c r="G53" s="1709" t="s">
        <v>432</v>
      </c>
      <c r="H53" s="1711">
        <v>20</v>
      </c>
      <c r="I53" s="1709" t="s">
        <v>432</v>
      </c>
      <c r="J53" s="2026"/>
      <c r="K53" s="1709" t="s">
        <v>432</v>
      </c>
      <c r="L53" s="1711">
        <v>0</v>
      </c>
      <c r="M53" s="1709" t="s">
        <v>432</v>
      </c>
      <c r="N53" s="2026"/>
      <c r="O53" s="1709" t="s">
        <v>432</v>
      </c>
      <c r="P53" s="2026"/>
      <c r="Q53" s="33"/>
      <c r="R53" s="33"/>
    </row>
    <row r="54" spans="1:39" s="29" customFormat="1">
      <c r="A54" s="33"/>
      <c r="B54" s="30"/>
      <c r="C54" s="30">
        <v>8</v>
      </c>
      <c r="D54" s="1696"/>
      <c r="E54" s="1697"/>
      <c r="F54" s="643" t="s">
        <v>751</v>
      </c>
      <c r="G54" s="1709" t="s">
        <v>432</v>
      </c>
      <c r="H54" s="1710">
        <v>2</v>
      </c>
      <c r="I54" s="1709" t="s">
        <v>432</v>
      </c>
      <c r="J54" s="2025"/>
      <c r="K54" s="1709" t="s">
        <v>432</v>
      </c>
      <c r="L54" s="1710">
        <v>0</v>
      </c>
      <c r="M54" s="1709" t="s">
        <v>432</v>
      </c>
      <c r="N54" s="2025"/>
      <c r="O54" s="1709" t="s">
        <v>432</v>
      </c>
      <c r="P54" s="2025"/>
      <c r="Q54" s="33"/>
      <c r="R54" s="33"/>
    </row>
    <row r="55" spans="1:39" s="29" customFormat="1">
      <c r="A55" s="33"/>
      <c r="B55" s="30"/>
      <c r="C55" s="30"/>
      <c r="D55" s="1698"/>
      <c r="E55" s="1699" t="s">
        <v>278</v>
      </c>
      <c r="F55" s="691" t="s">
        <v>279</v>
      </c>
      <c r="G55" s="1709"/>
      <c r="H55" s="1710">
        <v>0</v>
      </c>
      <c r="I55" s="1709"/>
      <c r="J55" s="2025"/>
      <c r="K55" s="1709"/>
      <c r="L55" s="1710">
        <v>0</v>
      </c>
      <c r="M55" s="1709"/>
      <c r="N55" s="2025"/>
      <c r="O55" s="1709"/>
      <c r="P55" s="2025"/>
      <c r="Q55" s="33"/>
      <c r="R55" s="33"/>
    </row>
    <row r="56" spans="1:39" s="29" customFormat="1">
      <c r="A56" s="33"/>
      <c r="B56" s="30"/>
      <c r="C56" s="30"/>
      <c r="D56" s="1695"/>
      <c r="E56" s="1694"/>
      <c r="F56" s="635" t="s">
        <v>750</v>
      </c>
      <c r="G56" s="1709"/>
      <c r="H56" s="1710">
        <v>0</v>
      </c>
      <c r="I56" s="1709"/>
      <c r="J56" s="2025"/>
      <c r="K56" s="1709"/>
      <c r="L56" s="1710">
        <v>0</v>
      </c>
      <c r="M56" s="1709"/>
      <c r="N56" s="2025"/>
      <c r="O56" s="1709"/>
      <c r="P56" s="2025"/>
      <c r="Q56" s="33"/>
      <c r="R56" s="33"/>
    </row>
    <row r="57" spans="1:39" s="29" customFormat="1">
      <c r="A57" s="33"/>
      <c r="B57" s="30"/>
      <c r="C57" s="30"/>
      <c r="D57" s="1695"/>
      <c r="E57" s="1694"/>
      <c r="F57" s="637" t="s">
        <v>277</v>
      </c>
      <c r="G57" s="1709"/>
      <c r="H57" s="1711">
        <v>0</v>
      </c>
      <c r="I57" s="1709"/>
      <c r="J57" s="2026"/>
      <c r="K57" s="1709"/>
      <c r="L57" s="1711">
        <v>0</v>
      </c>
      <c r="M57" s="1709"/>
      <c r="N57" s="2026"/>
      <c r="O57" s="1709"/>
      <c r="P57" s="2026"/>
      <c r="Q57" s="33"/>
      <c r="R57" s="33"/>
    </row>
    <row r="58" spans="1:39" s="29" customFormat="1">
      <c r="A58" s="33"/>
      <c r="B58" s="30"/>
      <c r="C58" s="30"/>
      <c r="D58" s="1700"/>
      <c r="E58" s="1701"/>
      <c r="F58" s="637" t="s">
        <v>751</v>
      </c>
      <c r="G58" s="1712"/>
      <c r="H58" s="1713">
        <v>0</v>
      </c>
      <c r="I58" s="1712"/>
      <c r="J58" s="2027"/>
      <c r="K58" s="1712"/>
      <c r="L58" s="1713">
        <v>0</v>
      </c>
      <c r="M58" s="1712"/>
      <c r="N58" s="2027"/>
      <c r="O58" s="1712"/>
      <c r="P58" s="2027"/>
      <c r="Q58" s="33"/>
      <c r="R58" s="33"/>
    </row>
    <row r="59" spans="1:39" s="29" customFormat="1">
      <c r="A59" s="33"/>
      <c r="B59" s="30"/>
      <c r="C59" s="30">
        <v>9</v>
      </c>
      <c r="D59" s="1705" t="s">
        <v>752</v>
      </c>
      <c r="E59" s="1693" t="s">
        <v>273</v>
      </c>
      <c r="F59" s="632" t="s">
        <v>280</v>
      </c>
      <c r="G59" s="1707" t="s">
        <v>432</v>
      </c>
      <c r="H59" s="1708">
        <v>0</v>
      </c>
      <c r="I59" s="1707" t="s">
        <v>432</v>
      </c>
      <c r="J59" s="1708"/>
      <c r="K59" s="1707" t="s">
        <v>432</v>
      </c>
      <c r="L59" s="1708">
        <v>400</v>
      </c>
      <c r="M59" s="1707" t="s">
        <v>432</v>
      </c>
      <c r="N59" s="2024"/>
      <c r="O59" s="1707" t="s">
        <v>432</v>
      </c>
      <c r="P59" s="2024"/>
      <c r="Q59" s="33"/>
      <c r="R59" s="33"/>
    </row>
    <row r="60" spans="1:39" s="29" customFormat="1">
      <c r="A60" s="33"/>
      <c r="B60" s="30"/>
      <c r="C60" s="30">
        <v>10</v>
      </c>
      <c r="D60" s="1696"/>
      <c r="E60" s="1694" t="s">
        <v>276</v>
      </c>
      <c r="F60" s="635" t="s">
        <v>750</v>
      </c>
      <c r="G60" s="1709" t="s">
        <v>432</v>
      </c>
      <c r="H60" s="1710">
        <v>0</v>
      </c>
      <c r="I60" s="1709" t="s">
        <v>432</v>
      </c>
      <c r="J60" s="1710"/>
      <c r="K60" s="1709" t="s">
        <v>432</v>
      </c>
      <c r="L60" s="1710">
        <v>0</v>
      </c>
      <c r="M60" s="1709" t="s">
        <v>432</v>
      </c>
      <c r="N60" s="2025"/>
      <c r="O60" s="1709" t="s">
        <v>432</v>
      </c>
      <c r="P60" s="2025"/>
      <c r="Q60" s="33"/>
      <c r="R60" s="33"/>
    </row>
    <row r="61" spans="1:39" s="29" customFormat="1">
      <c r="A61" s="33"/>
      <c r="B61" s="11"/>
      <c r="C61" s="30">
        <v>11</v>
      </c>
      <c r="D61" s="1696"/>
      <c r="E61" s="1694"/>
      <c r="F61" s="637" t="s">
        <v>277</v>
      </c>
      <c r="G61" s="1709" t="s">
        <v>432</v>
      </c>
      <c r="H61" s="1711">
        <v>0</v>
      </c>
      <c r="I61" s="1709" t="s">
        <v>432</v>
      </c>
      <c r="J61" s="1711"/>
      <c r="K61" s="1709" t="s">
        <v>432</v>
      </c>
      <c r="L61" s="1711">
        <v>800</v>
      </c>
      <c r="M61" s="1709" t="s">
        <v>432</v>
      </c>
      <c r="N61" s="2026"/>
      <c r="O61" s="1709" t="s">
        <v>432</v>
      </c>
      <c r="P61" s="2026"/>
      <c r="Q61" s="33"/>
      <c r="R61" s="33"/>
    </row>
    <row r="62" spans="1:39" s="29" customFormat="1">
      <c r="A62" s="33"/>
      <c r="B62" s="11"/>
      <c r="C62" s="30">
        <v>12</v>
      </c>
      <c r="D62" s="1706"/>
      <c r="E62" s="1697"/>
      <c r="F62" s="643" t="s">
        <v>751</v>
      </c>
      <c r="G62" s="1709" t="s">
        <v>432</v>
      </c>
      <c r="H62" s="1710">
        <v>0</v>
      </c>
      <c r="I62" s="1709" t="s">
        <v>432</v>
      </c>
      <c r="J62" s="1710"/>
      <c r="K62" s="1709" t="s">
        <v>432</v>
      </c>
      <c r="L62" s="1710">
        <v>10</v>
      </c>
      <c r="M62" s="1709" t="s">
        <v>432</v>
      </c>
      <c r="N62" s="2025"/>
      <c r="O62" s="1709" t="s">
        <v>432</v>
      </c>
      <c r="P62" s="2025"/>
      <c r="Q62" s="33"/>
      <c r="R62" s="33"/>
    </row>
    <row r="63" spans="1:39" s="29" customFormat="1">
      <c r="A63" s="33"/>
      <c r="B63" s="11"/>
      <c r="C63" s="30"/>
      <c r="D63" s="1698"/>
      <c r="E63" s="1699" t="s">
        <v>278</v>
      </c>
      <c r="F63" s="691" t="s">
        <v>279</v>
      </c>
      <c r="G63" s="1709"/>
      <c r="H63" s="1710">
        <v>0</v>
      </c>
      <c r="I63" s="1709"/>
      <c r="J63" s="1710"/>
      <c r="K63" s="1709"/>
      <c r="L63" s="1710">
        <v>0</v>
      </c>
      <c r="M63" s="1709"/>
      <c r="N63" s="2025"/>
      <c r="O63" s="1709"/>
      <c r="P63" s="2025"/>
      <c r="Q63" s="33"/>
      <c r="R63" s="33"/>
    </row>
    <row r="64" spans="1:39" s="29" customFormat="1">
      <c r="A64" s="33"/>
      <c r="B64" s="11"/>
      <c r="C64" s="30"/>
      <c r="D64" s="1695"/>
      <c r="E64" s="1694"/>
      <c r="F64" s="635" t="s">
        <v>750</v>
      </c>
      <c r="G64" s="1709"/>
      <c r="H64" s="1710">
        <v>0</v>
      </c>
      <c r="I64" s="1709"/>
      <c r="J64" s="1710"/>
      <c r="K64" s="1709"/>
      <c r="L64" s="1710">
        <v>0</v>
      </c>
      <c r="M64" s="1709"/>
      <c r="N64" s="2025"/>
      <c r="O64" s="1709"/>
      <c r="P64" s="2025"/>
      <c r="Q64" s="33"/>
      <c r="R64" s="33"/>
    </row>
    <row r="65" spans="1:18" s="29" customFormat="1">
      <c r="A65" s="33"/>
      <c r="B65" s="11"/>
      <c r="C65" s="30"/>
      <c r="D65" s="1695"/>
      <c r="E65" s="1694"/>
      <c r="F65" s="637" t="s">
        <v>277</v>
      </c>
      <c r="G65" s="1709"/>
      <c r="H65" s="1711">
        <v>0</v>
      </c>
      <c r="I65" s="1709"/>
      <c r="J65" s="1711"/>
      <c r="K65" s="1709"/>
      <c r="L65" s="1711">
        <v>0</v>
      </c>
      <c r="M65" s="1709"/>
      <c r="N65" s="2026"/>
      <c r="O65" s="1709"/>
      <c r="P65" s="2026"/>
      <c r="Q65" s="33"/>
      <c r="R65" s="33"/>
    </row>
    <row r="66" spans="1:18" s="29" customFormat="1">
      <c r="A66" s="33"/>
      <c r="B66" s="11"/>
      <c r="C66" s="30"/>
      <c r="D66" s="1700"/>
      <c r="E66" s="1701"/>
      <c r="F66" s="642" t="s">
        <v>751</v>
      </c>
      <c r="G66" s="1709"/>
      <c r="H66" s="1710">
        <v>0</v>
      </c>
      <c r="I66" s="1709"/>
      <c r="J66" s="1710"/>
      <c r="K66" s="1709"/>
      <c r="L66" s="1710">
        <v>0</v>
      </c>
      <c r="M66" s="1709"/>
      <c r="N66" s="2028"/>
      <c r="O66" s="1709"/>
      <c r="P66" s="2028"/>
      <c r="Q66" s="33"/>
      <c r="R66" s="33"/>
    </row>
    <row r="67" spans="1:18" s="29" customFormat="1">
      <c r="A67" s="33"/>
      <c r="B67" s="11"/>
      <c r="C67" s="30">
        <v>13</v>
      </c>
      <c r="D67" s="1692" t="s">
        <v>281</v>
      </c>
      <c r="E67" s="1693" t="s">
        <v>273</v>
      </c>
      <c r="F67" s="632" t="s">
        <v>282</v>
      </c>
      <c r="G67" s="1707" t="s">
        <v>432</v>
      </c>
      <c r="H67" s="1708">
        <v>0</v>
      </c>
      <c r="I67" s="1707" t="s">
        <v>432</v>
      </c>
      <c r="J67" s="1708"/>
      <c r="K67" s="1707" t="s">
        <v>432</v>
      </c>
      <c r="L67" s="1708">
        <v>0</v>
      </c>
      <c r="M67" s="1707" t="s">
        <v>432</v>
      </c>
      <c r="N67" s="2024"/>
      <c r="O67" s="1707" t="s">
        <v>432</v>
      </c>
      <c r="P67" s="1708"/>
      <c r="Q67" s="33"/>
      <c r="R67" s="33"/>
    </row>
    <row r="68" spans="1:18" s="29" customFormat="1">
      <c r="A68" s="33"/>
      <c r="B68" s="11"/>
      <c r="C68" s="30">
        <v>14</v>
      </c>
      <c r="D68" s="1706" t="s">
        <v>283</v>
      </c>
      <c r="E68" s="1694" t="s">
        <v>276</v>
      </c>
      <c r="F68" s="635" t="s">
        <v>750</v>
      </c>
      <c r="G68" s="1709" t="s">
        <v>432</v>
      </c>
      <c r="H68" s="1710">
        <v>0</v>
      </c>
      <c r="I68" s="1709" t="s">
        <v>432</v>
      </c>
      <c r="J68" s="1710"/>
      <c r="K68" s="1709" t="s">
        <v>432</v>
      </c>
      <c r="L68" s="1710">
        <v>0</v>
      </c>
      <c r="M68" s="1709" t="s">
        <v>432</v>
      </c>
      <c r="N68" s="2025"/>
      <c r="O68" s="1709" t="s">
        <v>432</v>
      </c>
      <c r="P68" s="1710"/>
      <c r="Q68" s="33"/>
      <c r="R68" s="33"/>
    </row>
    <row r="69" spans="1:18" s="29" customFormat="1">
      <c r="A69" s="33"/>
      <c r="B69" s="11"/>
      <c r="C69" s="30">
        <v>15</v>
      </c>
      <c r="D69" s="1695"/>
      <c r="E69" s="1694"/>
      <c r="F69" s="643" t="s">
        <v>277</v>
      </c>
      <c r="G69" s="1709" t="s">
        <v>432</v>
      </c>
      <c r="H69" s="1711">
        <v>0</v>
      </c>
      <c r="I69" s="1709" t="s">
        <v>432</v>
      </c>
      <c r="J69" s="1711"/>
      <c r="K69" s="1709" t="s">
        <v>432</v>
      </c>
      <c r="L69" s="1711">
        <v>0</v>
      </c>
      <c r="M69" s="1709" t="s">
        <v>432</v>
      </c>
      <c r="N69" s="2026"/>
      <c r="O69" s="1709" t="s">
        <v>432</v>
      </c>
      <c r="P69" s="1711"/>
      <c r="Q69" s="33"/>
      <c r="R69" s="33"/>
    </row>
    <row r="70" spans="1:18" s="29" customFormat="1">
      <c r="A70" s="33"/>
      <c r="B70" s="11"/>
      <c r="C70" s="30">
        <v>16</v>
      </c>
      <c r="D70" s="1696"/>
      <c r="E70" s="1697"/>
      <c r="F70" s="643" t="s">
        <v>751</v>
      </c>
      <c r="G70" s="1709" t="s">
        <v>432</v>
      </c>
      <c r="H70" s="1710">
        <v>0</v>
      </c>
      <c r="I70" s="1709" t="s">
        <v>432</v>
      </c>
      <c r="J70" s="1710"/>
      <c r="K70" s="1709" t="s">
        <v>432</v>
      </c>
      <c r="L70" s="1710">
        <v>0</v>
      </c>
      <c r="M70" s="1709" t="s">
        <v>432</v>
      </c>
      <c r="N70" s="2025"/>
      <c r="O70" s="1709" t="s">
        <v>432</v>
      </c>
      <c r="P70" s="1710"/>
      <c r="Q70" s="33"/>
      <c r="R70" s="33"/>
    </row>
    <row r="71" spans="1:18" s="29" customFormat="1">
      <c r="A71" s="33"/>
      <c r="B71" s="11"/>
      <c r="C71" s="30"/>
      <c r="D71" s="1698"/>
      <c r="E71" s="1699" t="s">
        <v>278</v>
      </c>
      <c r="F71" s="691" t="s">
        <v>279</v>
      </c>
      <c r="G71" s="1709"/>
      <c r="H71" s="1710">
        <v>0</v>
      </c>
      <c r="I71" s="1709"/>
      <c r="J71" s="1710"/>
      <c r="K71" s="1709"/>
      <c r="L71" s="1710">
        <v>0</v>
      </c>
      <c r="M71" s="1709"/>
      <c r="N71" s="2025"/>
      <c r="O71" s="1709"/>
      <c r="P71" s="1710"/>
      <c r="Q71" s="33"/>
      <c r="R71" s="33"/>
    </row>
    <row r="72" spans="1:18" s="29" customFormat="1">
      <c r="A72" s="33"/>
      <c r="B72" s="11"/>
      <c r="C72" s="30"/>
      <c r="D72" s="1695"/>
      <c r="E72" s="1694"/>
      <c r="F72" s="635" t="s">
        <v>750</v>
      </c>
      <c r="G72" s="1709"/>
      <c r="H72" s="1710">
        <v>0</v>
      </c>
      <c r="I72" s="1709"/>
      <c r="J72" s="1710"/>
      <c r="K72" s="1709"/>
      <c r="L72" s="1710">
        <v>0</v>
      </c>
      <c r="M72" s="1709"/>
      <c r="N72" s="2025"/>
      <c r="O72" s="1709"/>
      <c r="P72" s="1710"/>
      <c r="Q72" s="33"/>
      <c r="R72" s="33"/>
    </row>
    <row r="73" spans="1:18" s="29" customFormat="1">
      <c r="A73" s="33"/>
      <c r="B73" s="11"/>
      <c r="C73" s="30"/>
      <c r="D73" s="1695"/>
      <c r="E73" s="1694"/>
      <c r="F73" s="643" t="s">
        <v>277</v>
      </c>
      <c r="G73" s="1709"/>
      <c r="H73" s="1711">
        <v>0</v>
      </c>
      <c r="I73" s="1709"/>
      <c r="J73" s="1711"/>
      <c r="K73" s="1709"/>
      <c r="L73" s="1711">
        <v>0</v>
      </c>
      <c r="M73" s="1709"/>
      <c r="N73" s="2026"/>
      <c r="O73" s="1709"/>
      <c r="P73" s="1711"/>
      <c r="Q73" s="33"/>
      <c r="R73" s="33"/>
    </row>
    <row r="74" spans="1:18" s="29" customFormat="1">
      <c r="A74" s="33"/>
      <c r="B74" s="11"/>
      <c r="C74" s="30"/>
      <c r="D74" s="1700"/>
      <c r="E74" s="1701"/>
      <c r="F74" s="642" t="s">
        <v>751</v>
      </c>
      <c r="G74" s="1709"/>
      <c r="H74" s="1710">
        <v>0</v>
      </c>
      <c r="I74" s="1709"/>
      <c r="J74" s="1710"/>
      <c r="K74" s="1709"/>
      <c r="L74" s="1710">
        <v>0</v>
      </c>
      <c r="M74" s="1709"/>
      <c r="N74" s="2028"/>
      <c r="O74" s="1709"/>
      <c r="P74" s="1710"/>
      <c r="Q74" s="33"/>
      <c r="R74" s="33"/>
    </row>
    <row r="75" spans="1:18" s="29" customFormat="1">
      <c r="A75" s="33"/>
      <c r="B75" s="11"/>
      <c r="C75" s="30">
        <v>17</v>
      </c>
      <c r="D75" s="1705" t="s">
        <v>439</v>
      </c>
      <c r="E75" s="1693" t="s">
        <v>273</v>
      </c>
      <c r="F75" s="632" t="s">
        <v>284</v>
      </c>
      <c r="G75" s="1707" t="s">
        <v>432</v>
      </c>
      <c r="H75" s="1708">
        <v>0</v>
      </c>
      <c r="I75" s="1707" t="s">
        <v>432</v>
      </c>
      <c r="J75" s="1708"/>
      <c r="K75" s="1707" t="s">
        <v>432</v>
      </c>
      <c r="L75" s="1708">
        <v>0</v>
      </c>
      <c r="M75" s="1707" t="s">
        <v>432</v>
      </c>
      <c r="N75" s="1708"/>
      <c r="O75" s="1707" t="s">
        <v>432</v>
      </c>
      <c r="P75" s="2024"/>
      <c r="Q75" s="33"/>
      <c r="R75" s="33"/>
    </row>
    <row r="76" spans="1:18" s="29" customFormat="1">
      <c r="A76" s="33"/>
      <c r="B76" s="11"/>
      <c r="C76" s="30">
        <v>18</v>
      </c>
      <c r="D76" s="1696"/>
      <c r="E76" s="1694" t="s">
        <v>276</v>
      </c>
      <c r="F76" s="635" t="s">
        <v>750</v>
      </c>
      <c r="G76" s="1709" t="s">
        <v>432</v>
      </c>
      <c r="H76" s="1710">
        <v>0</v>
      </c>
      <c r="I76" s="1709" t="s">
        <v>432</v>
      </c>
      <c r="J76" s="1710"/>
      <c r="K76" s="1709" t="s">
        <v>432</v>
      </c>
      <c r="L76" s="1710">
        <v>0</v>
      </c>
      <c r="M76" s="1709" t="s">
        <v>432</v>
      </c>
      <c r="N76" s="1710"/>
      <c r="O76" s="1709" t="s">
        <v>432</v>
      </c>
      <c r="P76" s="2025"/>
      <c r="Q76" s="33"/>
      <c r="R76" s="33"/>
    </row>
    <row r="77" spans="1:18" s="29" customFormat="1">
      <c r="A77" s="33"/>
      <c r="B77" s="11"/>
      <c r="C77" s="30">
        <v>19</v>
      </c>
      <c r="D77" s="1696"/>
      <c r="E77" s="1694"/>
      <c r="F77" s="643" t="s">
        <v>277</v>
      </c>
      <c r="G77" s="1709" t="s">
        <v>432</v>
      </c>
      <c r="H77" s="1711">
        <v>0</v>
      </c>
      <c r="I77" s="1709" t="s">
        <v>432</v>
      </c>
      <c r="J77" s="1711"/>
      <c r="K77" s="1709" t="s">
        <v>432</v>
      </c>
      <c r="L77" s="1711">
        <v>0</v>
      </c>
      <c r="M77" s="1709" t="s">
        <v>432</v>
      </c>
      <c r="N77" s="1711"/>
      <c r="O77" s="1709" t="s">
        <v>432</v>
      </c>
      <c r="P77" s="2026"/>
      <c r="Q77" s="33"/>
      <c r="R77" s="33"/>
    </row>
    <row r="78" spans="1:18" s="29" customFormat="1">
      <c r="A78" s="33"/>
      <c r="B78" s="11"/>
      <c r="C78" s="30">
        <v>20</v>
      </c>
      <c r="D78" s="1706"/>
      <c r="E78" s="1697"/>
      <c r="F78" s="643" t="s">
        <v>751</v>
      </c>
      <c r="G78" s="1709" t="s">
        <v>432</v>
      </c>
      <c r="H78" s="1710">
        <v>0</v>
      </c>
      <c r="I78" s="1709" t="s">
        <v>432</v>
      </c>
      <c r="J78" s="1710"/>
      <c r="K78" s="1709" t="s">
        <v>432</v>
      </c>
      <c r="L78" s="1710">
        <v>0</v>
      </c>
      <c r="M78" s="1709" t="s">
        <v>432</v>
      </c>
      <c r="N78" s="1710"/>
      <c r="O78" s="1709" t="s">
        <v>432</v>
      </c>
      <c r="P78" s="2025"/>
      <c r="Q78" s="33"/>
      <c r="R78" s="33"/>
    </row>
    <row r="79" spans="1:18" s="29" customFormat="1">
      <c r="A79" s="33"/>
      <c r="B79" s="11"/>
      <c r="C79" s="30"/>
      <c r="D79" s="1698"/>
      <c r="E79" s="1699" t="s">
        <v>278</v>
      </c>
      <c r="F79" s="691" t="s">
        <v>279</v>
      </c>
      <c r="G79" s="1709"/>
      <c r="H79" s="1710">
        <v>0</v>
      </c>
      <c r="I79" s="1709"/>
      <c r="J79" s="1710"/>
      <c r="K79" s="1709"/>
      <c r="L79" s="1710">
        <v>0</v>
      </c>
      <c r="M79" s="1709"/>
      <c r="N79" s="1710"/>
      <c r="O79" s="1709"/>
      <c r="P79" s="2025"/>
      <c r="Q79" s="33"/>
      <c r="R79" s="33"/>
    </row>
    <row r="80" spans="1:18" s="29" customFormat="1">
      <c r="A80" s="33"/>
      <c r="B80" s="11"/>
      <c r="C80" s="30"/>
      <c r="D80" s="1695"/>
      <c r="E80" s="1694"/>
      <c r="F80" s="635" t="s">
        <v>750</v>
      </c>
      <c r="G80" s="1709"/>
      <c r="H80" s="1710">
        <v>0</v>
      </c>
      <c r="I80" s="1709"/>
      <c r="J80" s="1710"/>
      <c r="K80" s="1709"/>
      <c r="L80" s="1710">
        <v>0</v>
      </c>
      <c r="M80" s="1709"/>
      <c r="N80" s="1710"/>
      <c r="O80" s="1709"/>
      <c r="P80" s="2025"/>
      <c r="Q80" s="33"/>
      <c r="R80" s="33"/>
    </row>
    <row r="81" spans="1:39" s="29" customFormat="1">
      <c r="A81" s="33"/>
      <c r="B81" s="11"/>
      <c r="C81" s="30"/>
      <c r="D81" s="1695"/>
      <c r="E81" s="1694"/>
      <c r="F81" s="643" t="s">
        <v>277</v>
      </c>
      <c r="G81" s="1709"/>
      <c r="H81" s="1711">
        <v>0</v>
      </c>
      <c r="I81" s="1709"/>
      <c r="J81" s="1711"/>
      <c r="K81" s="1709"/>
      <c r="L81" s="1711">
        <v>0</v>
      </c>
      <c r="M81" s="1709"/>
      <c r="N81" s="1711"/>
      <c r="O81" s="1709"/>
      <c r="P81" s="2026"/>
      <c r="Q81" s="33"/>
      <c r="R81" s="33"/>
    </row>
    <row r="82" spans="1:39" s="29" customFormat="1">
      <c r="A82" s="33"/>
      <c r="B82" s="11"/>
      <c r="C82" s="30"/>
      <c r="D82" s="1700"/>
      <c r="E82" s="1701"/>
      <c r="F82" s="642" t="s">
        <v>751</v>
      </c>
      <c r="G82" s="1709"/>
      <c r="H82" s="1710">
        <v>0</v>
      </c>
      <c r="I82" s="1709"/>
      <c r="J82" s="1710"/>
      <c r="K82" s="1709"/>
      <c r="L82" s="1710">
        <v>0</v>
      </c>
      <c r="M82" s="1709"/>
      <c r="N82" s="1710"/>
      <c r="O82" s="1709"/>
      <c r="P82" s="2028"/>
      <c r="Q82" s="33"/>
      <c r="R82" s="33"/>
    </row>
    <row r="83" spans="1:39" s="29" customFormat="1">
      <c r="A83" s="33"/>
      <c r="B83" s="11"/>
      <c r="C83" s="30">
        <v>21</v>
      </c>
      <c r="D83" s="671" t="s">
        <v>753</v>
      </c>
      <c r="E83" s="1685"/>
      <c r="F83" s="632" t="s">
        <v>1358</v>
      </c>
      <c r="G83" s="1000"/>
      <c r="H83" s="1001">
        <v>100</v>
      </c>
      <c r="I83" s="1000"/>
      <c r="J83" s="1001">
        <v>0</v>
      </c>
      <c r="K83" s="1000"/>
      <c r="L83" s="1001">
        <v>400</v>
      </c>
      <c r="M83" s="1000"/>
      <c r="N83" s="1001">
        <v>0</v>
      </c>
      <c r="O83" s="1000"/>
      <c r="P83" s="1001">
        <v>0</v>
      </c>
      <c r="Q83" s="33"/>
      <c r="R83" s="33"/>
    </row>
    <row r="84" spans="1:39" s="29" customFormat="1">
      <c r="A84" s="33"/>
      <c r="B84" s="11"/>
      <c r="C84" s="30">
        <v>22</v>
      </c>
      <c r="D84" s="680"/>
      <c r="E84" s="1717"/>
      <c r="F84" s="644" t="s">
        <v>750</v>
      </c>
      <c r="G84" s="1004"/>
      <c r="H84" s="1005">
        <v>0</v>
      </c>
      <c r="I84" s="1004"/>
      <c r="J84" s="1005">
        <v>0</v>
      </c>
      <c r="K84" s="1004"/>
      <c r="L84" s="1005">
        <v>0</v>
      </c>
      <c r="M84" s="1004"/>
      <c r="N84" s="1005">
        <v>0</v>
      </c>
      <c r="O84" s="1004"/>
      <c r="P84" s="1005">
        <v>0</v>
      </c>
      <c r="Q84" s="33"/>
      <c r="R84" s="33"/>
    </row>
    <row r="85" spans="1:39" s="29" customFormat="1">
      <c r="A85" s="33"/>
      <c r="B85" s="11">
        <v>2</v>
      </c>
      <c r="C85" s="30">
        <v>1</v>
      </c>
      <c r="D85" s="645" t="s">
        <v>754</v>
      </c>
      <c r="E85" s="1688"/>
      <c r="F85" s="646"/>
      <c r="G85" s="984" t="s">
        <v>432</v>
      </c>
      <c r="H85" s="1006" t="s">
        <v>767</v>
      </c>
      <c r="I85" s="975" t="s">
        <v>432</v>
      </c>
      <c r="J85" s="2033"/>
      <c r="K85" s="975" t="s">
        <v>432</v>
      </c>
      <c r="L85" s="2033" t="s">
        <v>287</v>
      </c>
      <c r="M85" s="975" t="s">
        <v>432</v>
      </c>
      <c r="N85" s="2033"/>
      <c r="O85" s="975"/>
      <c r="P85" s="2033"/>
      <c r="Q85" s="33"/>
      <c r="R85" s="33"/>
    </row>
    <row r="86" spans="1:39" s="29" customFormat="1" ht="22.5">
      <c r="A86" s="33"/>
      <c r="B86" s="11"/>
      <c r="C86" s="30">
        <v>2</v>
      </c>
      <c r="D86" s="2588" t="s">
        <v>764</v>
      </c>
      <c r="E86" s="1689"/>
      <c r="F86" s="648"/>
      <c r="G86" s="975"/>
      <c r="H86" s="1007" t="s">
        <v>757</v>
      </c>
      <c r="I86" s="1014"/>
      <c r="J86" s="2032"/>
      <c r="K86" s="1014"/>
      <c r="L86" s="2032" t="s">
        <v>756</v>
      </c>
      <c r="M86" s="1014"/>
      <c r="N86" s="2032"/>
      <c r="O86" s="1014"/>
      <c r="P86" s="2032"/>
      <c r="Q86" s="33"/>
      <c r="R86" s="33"/>
    </row>
    <row r="87" spans="1:39" s="29" customFormat="1">
      <c r="A87" s="33"/>
      <c r="B87" s="11"/>
      <c r="C87" s="30">
        <v>3</v>
      </c>
      <c r="D87" s="2589"/>
      <c r="E87" s="1690"/>
      <c r="F87" s="649"/>
      <c r="G87" s="1008" t="s">
        <v>432</v>
      </c>
      <c r="H87" s="1009" t="s">
        <v>929</v>
      </c>
      <c r="I87" s="1008" t="s">
        <v>432</v>
      </c>
      <c r="J87" s="1009"/>
      <c r="K87" s="1008" t="s">
        <v>432</v>
      </c>
      <c r="L87" s="1009" t="s">
        <v>93</v>
      </c>
      <c r="M87" s="1008" t="s">
        <v>432</v>
      </c>
      <c r="N87" s="1009"/>
      <c r="O87" s="1008"/>
      <c r="P87" s="1009"/>
      <c r="Q87" s="33"/>
      <c r="R87" s="33"/>
    </row>
    <row r="88" spans="1:39">
      <c r="A88" s="33"/>
      <c r="B88" s="11"/>
      <c r="C88" s="30">
        <v>4</v>
      </c>
      <c r="D88" s="55" t="s">
        <v>226</v>
      </c>
      <c r="E88" s="43"/>
      <c r="F88" s="650"/>
      <c r="G88" s="973" t="s">
        <v>432</v>
      </c>
      <c r="H88" s="1010">
        <v>18.8</v>
      </c>
      <c r="I88" s="973" t="s">
        <v>432</v>
      </c>
      <c r="J88" s="1010"/>
      <c r="K88" s="973" t="s">
        <v>432</v>
      </c>
      <c r="L88" s="1010">
        <v>39</v>
      </c>
      <c r="M88" s="973" t="s">
        <v>432</v>
      </c>
      <c r="N88" s="1010"/>
      <c r="O88" s="973"/>
      <c r="P88" s="1010"/>
      <c r="Q88" s="33"/>
      <c r="R88" s="33"/>
      <c r="S88" s="335"/>
      <c r="T88" s="335"/>
      <c r="U88" s="335"/>
      <c r="V88" s="335"/>
      <c r="W88" s="335"/>
      <c r="X88" s="335"/>
      <c r="Y88" s="335"/>
      <c r="Z88" s="335"/>
      <c r="AA88" s="335"/>
      <c r="AB88" s="335"/>
      <c r="AC88" s="335"/>
      <c r="AD88" s="335"/>
      <c r="AE88" s="335"/>
      <c r="AF88" s="335"/>
      <c r="AG88" s="335"/>
      <c r="AH88" s="335"/>
      <c r="AI88" s="335"/>
      <c r="AJ88" s="335"/>
      <c r="AK88" s="335"/>
      <c r="AL88" s="335"/>
      <c r="AM88" s="335"/>
    </row>
    <row r="89" spans="1:39" s="29" customFormat="1">
      <c r="A89" s="334"/>
      <c r="B89" s="11"/>
      <c r="C89" s="30">
        <v>5</v>
      </c>
      <c r="D89" s="1692" t="s">
        <v>272</v>
      </c>
      <c r="E89" s="1693" t="s">
        <v>273</v>
      </c>
      <c r="F89" s="632" t="s">
        <v>274</v>
      </c>
      <c r="G89" s="1707" t="s">
        <v>432</v>
      </c>
      <c r="H89" s="1708">
        <v>200</v>
      </c>
      <c r="I89" s="1707" t="s">
        <v>432</v>
      </c>
      <c r="J89" s="2024"/>
      <c r="K89" s="1707" t="s">
        <v>432</v>
      </c>
      <c r="L89" s="1708">
        <v>0</v>
      </c>
      <c r="M89" s="1707" t="s">
        <v>432</v>
      </c>
      <c r="N89" s="2024"/>
      <c r="O89" s="1707" t="s">
        <v>432</v>
      </c>
      <c r="P89" s="2024"/>
      <c r="Q89" s="33"/>
      <c r="R89" s="33"/>
    </row>
    <row r="90" spans="1:39" s="29" customFormat="1">
      <c r="A90" s="33"/>
      <c r="B90" s="11"/>
      <c r="C90" s="30">
        <v>6</v>
      </c>
      <c r="D90" s="634" t="s">
        <v>275</v>
      </c>
      <c r="E90" s="1694" t="s">
        <v>276</v>
      </c>
      <c r="F90" s="635" t="s">
        <v>750</v>
      </c>
      <c r="G90" s="1709" t="s">
        <v>432</v>
      </c>
      <c r="H90" s="1710">
        <v>0</v>
      </c>
      <c r="I90" s="1709" t="s">
        <v>432</v>
      </c>
      <c r="J90" s="2025"/>
      <c r="K90" s="1709" t="s">
        <v>432</v>
      </c>
      <c r="L90" s="1710">
        <v>0</v>
      </c>
      <c r="M90" s="1709" t="s">
        <v>432</v>
      </c>
      <c r="N90" s="2025"/>
      <c r="O90" s="1709" t="s">
        <v>432</v>
      </c>
      <c r="P90" s="2025"/>
      <c r="Q90" s="33"/>
      <c r="R90" s="33"/>
    </row>
    <row r="91" spans="1:39" s="29" customFormat="1">
      <c r="A91" s="33"/>
      <c r="B91" s="11"/>
      <c r="C91" s="30">
        <v>7</v>
      </c>
      <c r="D91" s="1695"/>
      <c r="E91" s="1694"/>
      <c r="F91" s="637" t="s">
        <v>277</v>
      </c>
      <c r="G91" s="1709" t="s">
        <v>432</v>
      </c>
      <c r="H91" s="1711">
        <v>60</v>
      </c>
      <c r="I91" s="1709" t="s">
        <v>432</v>
      </c>
      <c r="J91" s="2026"/>
      <c r="K91" s="1709" t="s">
        <v>432</v>
      </c>
      <c r="L91" s="1711">
        <v>0</v>
      </c>
      <c r="M91" s="1709" t="s">
        <v>432</v>
      </c>
      <c r="N91" s="2026"/>
      <c r="O91" s="1709" t="s">
        <v>432</v>
      </c>
      <c r="P91" s="2026"/>
      <c r="Q91" s="33"/>
      <c r="R91" s="33"/>
    </row>
    <row r="92" spans="1:39" s="29" customFormat="1">
      <c r="A92" s="33"/>
      <c r="B92" s="11"/>
      <c r="C92" s="30">
        <v>8</v>
      </c>
      <c r="D92" s="1696"/>
      <c r="E92" s="1697"/>
      <c r="F92" s="643" t="s">
        <v>751</v>
      </c>
      <c r="G92" s="1709" t="s">
        <v>432</v>
      </c>
      <c r="H92" s="1710">
        <v>6</v>
      </c>
      <c r="I92" s="1709" t="s">
        <v>432</v>
      </c>
      <c r="J92" s="2025"/>
      <c r="K92" s="1709" t="s">
        <v>432</v>
      </c>
      <c r="L92" s="1710">
        <v>0</v>
      </c>
      <c r="M92" s="1709" t="s">
        <v>432</v>
      </c>
      <c r="N92" s="2025"/>
      <c r="O92" s="1709" t="s">
        <v>432</v>
      </c>
      <c r="P92" s="2025"/>
      <c r="Q92" s="33"/>
      <c r="R92" s="33"/>
    </row>
    <row r="93" spans="1:39" s="29" customFormat="1">
      <c r="A93" s="33"/>
      <c r="B93" s="11"/>
      <c r="C93" s="30"/>
      <c r="D93" s="1698"/>
      <c r="E93" s="1699" t="s">
        <v>278</v>
      </c>
      <c r="F93" s="691" t="s">
        <v>279</v>
      </c>
      <c r="G93" s="1709"/>
      <c r="H93" s="1710">
        <v>0</v>
      </c>
      <c r="I93" s="1709"/>
      <c r="J93" s="2025"/>
      <c r="K93" s="1709"/>
      <c r="L93" s="1710">
        <v>0</v>
      </c>
      <c r="M93" s="1709"/>
      <c r="N93" s="2025"/>
      <c r="O93" s="1709"/>
      <c r="P93" s="2025"/>
      <c r="Q93" s="33"/>
      <c r="R93" s="33"/>
    </row>
    <row r="94" spans="1:39" s="29" customFormat="1">
      <c r="A94" s="33"/>
      <c r="B94" s="11"/>
      <c r="C94" s="30"/>
      <c r="D94" s="1695"/>
      <c r="E94" s="1694"/>
      <c r="F94" s="635" t="s">
        <v>750</v>
      </c>
      <c r="G94" s="1709"/>
      <c r="H94" s="1710">
        <v>0</v>
      </c>
      <c r="I94" s="1709"/>
      <c r="J94" s="2025"/>
      <c r="K94" s="1709"/>
      <c r="L94" s="1710">
        <v>0</v>
      </c>
      <c r="M94" s="1709"/>
      <c r="N94" s="2025"/>
      <c r="O94" s="1709"/>
      <c r="P94" s="2025"/>
      <c r="Q94" s="33"/>
      <c r="R94" s="33"/>
    </row>
    <row r="95" spans="1:39" s="29" customFormat="1">
      <c r="A95" s="33"/>
      <c r="B95" s="11"/>
      <c r="C95" s="30"/>
      <c r="D95" s="1695"/>
      <c r="E95" s="1694"/>
      <c r="F95" s="637" t="s">
        <v>277</v>
      </c>
      <c r="G95" s="1709"/>
      <c r="H95" s="1711">
        <v>0</v>
      </c>
      <c r="I95" s="1709"/>
      <c r="J95" s="2026"/>
      <c r="K95" s="1709"/>
      <c r="L95" s="1711">
        <v>0</v>
      </c>
      <c r="M95" s="1709"/>
      <c r="N95" s="2026"/>
      <c r="O95" s="1709"/>
      <c r="P95" s="2026"/>
      <c r="Q95" s="33"/>
      <c r="R95" s="33"/>
    </row>
    <row r="96" spans="1:39" s="29" customFormat="1">
      <c r="A96" s="33"/>
      <c r="B96" s="11"/>
      <c r="C96" s="30"/>
      <c r="D96" s="1700"/>
      <c r="E96" s="1701"/>
      <c r="F96" s="637" t="s">
        <v>751</v>
      </c>
      <c r="G96" s="1712"/>
      <c r="H96" s="1713">
        <v>0</v>
      </c>
      <c r="I96" s="1712"/>
      <c r="J96" s="2027"/>
      <c r="K96" s="1712"/>
      <c r="L96" s="1713">
        <v>0</v>
      </c>
      <c r="M96" s="1712"/>
      <c r="N96" s="2027"/>
      <c r="O96" s="1712"/>
      <c r="P96" s="2027"/>
      <c r="Q96" s="33"/>
      <c r="R96" s="33"/>
    </row>
    <row r="97" spans="1:18" s="29" customFormat="1">
      <c r="A97" s="33"/>
      <c r="B97" s="11"/>
      <c r="C97" s="30">
        <v>9</v>
      </c>
      <c r="D97" s="1705" t="s">
        <v>752</v>
      </c>
      <c r="E97" s="1693" t="s">
        <v>273</v>
      </c>
      <c r="F97" s="632" t="s">
        <v>280</v>
      </c>
      <c r="G97" s="1707" t="s">
        <v>432</v>
      </c>
      <c r="H97" s="1708">
        <v>0</v>
      </c>
      <c r="I97" s="1707" t="s">
        <v>432</v>
      </c>
      <c r="J97" s="1708"/>
      <c r="K97" s="1707" t="s">
        <v>432</v>
      </c>
      <c r="L97" s="1708">
        <v>400</v>
      </c>
      <c r="M97" s="1707" t="s">
        <v>432</v>
      </c>
      <c r="N97" s="2024"/>
      <c r="O97" s="1707" t="s">
        <v>432</v>
      </c>
      <c r="P97" s="2024"/>
      <c r="Q97" s="33"/>
      <c r="R97" s="33"/>
    </row>
    <row r="98" spans="1:18" s="29" customFormat="1">
      <c r="A98" s="33"/>
      <c r="B98" s="11"/>
      <c r="C98" s="30">
        <v>10</v>
      </c>
      <c r="D98" s="1696"/>
      <c r="E98" s="1694" t="s">
        <v>276</v>
      </c>
      <c r="F98" s="635" t="s">
        <v>750</v>
      </c>
      <c r="G98" s="1709" t="s">
        <v>432</v>
      </c>
      <c r="H98" s="1710">
        <v>0</v>
      </c>
      <c r="I98" s="1709" t="s">
        <v>432</v>
      </c>
      <c r="J98" s="1710"/>
      <c r="K98" s="1709" t="s">
        <v>432</v>
      </c>
      <c r="L98" s="1710">
        <v>0</v>
      </c>
      <c r="M98" s="1709" t="s">
        <v>432</v>
      </c>
      <c r="N98" s="2025"/>
      <c r="O98" s="1709" t="s">
        <v>432</v>
      </c>
      <c r="P98" s="2025"/>
      <c r="Q98" s="33"/>
      <c r="R98" s="33"/>
    </row>
    <row r="99" spans="1:18" s="29" customFormat="1">
      <c r="A99" s="33"/>
      <c r="B99" s="11"/>
      <c r="C99" s="30">
        <v>11</v>
      </c>
      <c r="D99" s="1696"/>
      <c r="E99" s="1694"/>
      <c r="F99" s="637" t="s">
        <v>277</v>
      </c>
      <c r="G99" s="1709" t="s">
        <v>432</v>
      </c>
      <c r="H99" s="1711">
        <v>0</v>
      </c>
      <c r="I99" s="1709" t="s">
        <v>432</v>
      </c>
      <c r="J99" s="1711"/>
      <c r="K99" s="1709" t="s">
        <v>432</v>
      </c>
      <c r="L99" s="1711">
        <v>800</v>
      </c>
      <c r="M99" s="1709" t="s">
        <v>432</v>
      </c>
      <c r="N99" s="2026"/>
      <c r="O99" s="1709" t="s">
        <v>432</v>
      </c>
      <c r="P99" s="2026"/>
      <c r="Q99" s="33"/>
      <c r="R99" s="33"/>
    </row>
    <row r="100" spans="1:18" s="29" customFormat="1">
      <c r="A100" s="33"/>
      <c r="B100" s="11"/>
      <c r="C100" s="30">
        <v>12</v>
      </c>
      <c r="D100" s="1706"/>
      <c r="E100" s="1697"/>
      <c r="F100" s="643" t="s">
        <v>751</v>
      </c>
      <c r="G100" s="1709" t="s">
        <v>432</v>
      </c>
      <c r="H100" s="1710">
        <v>0</v>
      </c>
      <c r="I100" s="1709" t="s">
        <v>432</v>
      </c>
      <c r="J100" s="1710"/>
      <c r="K100" s="1709" t="s">
        <v>432</v>
      </c>
      <c r="L100" s="1710">
        <v>10</v>
      </c>
      <c r="M100" s="1709" t="s">
        <v>432</v>
      </c>
      <c r="N100" s="2025"/>
      <c r="O100" s="1709" t="s">
        <v>432</v>
      </c>
      <c r="P100" s="2025"/>
      <c r="Q100" s="33"/>
      <c r="R100" s="33"/>
    </row>
    <row r="101" spans="1:18" s="29" customFormat="1">
      <c r="A101" s="33"/>
      <c r="B101" s="11"/>
      <c r="C101" s="30"/>
      <c r="D101" s="1698"/>
      <c r="E101" s="1699" t="s">
        <v>278</v>
      </c>
      <c r="F101" s="691" t="s">
        <v>279</v>
      </c>
      <c r="G101" s="1709"/>
      <c r="H101" s="1710">
        <v>0</v>
      </c>
      <c r="I101" s="1709"/>
      <c r="J101" s="1710"/>
      <c r="K101" s="1709"/>
      <c r="L101" s="1710">
        <v>0</v>
      </c>
      <c r="M101" s="1709"/>
      <c r="N101" s="2025"/>
      <c r="O101" s="1709"/>
      <c r="P101" s="2025"/>
      <c r="Q101" s="33"/>
      <c r="R101" s="33"/>
    </row>
    <row r="102" spans="1:18" s="29" customFormat="1">
      <c r="A102" s="33"/>
      <c r="B102" s="11"/>
      <c r="C102" s="30"/>
      <c r="D102" s="1695"/>
      <c r="E102" s="1694"/>
      <c r="F102" s="635" t="s">
        <v>750</v>
      </c>
      <c r="G102" s="1709"/>
      <c r="H102" s="1710">
        <v>0</v>
      </c>
      <c r="I102" s="1709"/>
      <c r="J102" s="1710"/>
      <c r="K102" s="1709"/>
      <c r="L102" s="1710">
        <v>0</v>
      </c>
      <c r="M102" s="1709"/>
      <c r="N102" s="2025"/>
      <c r="O102" s="1709"/>
      <c r="P102" s="2025"/>
      <c r="Q102" s="33"/>
      <c r="R102" s="33"/>
    </row>
    <row r="103" spans="1:18" s="29" customFormat="1">
      <c r="A103" s="33"/>
      <c r="B103" s="11"/>
      <c r="C103" s="30"/>
      <c r="D103" s="1695"/>
      <c r="E103" s="1694"/>
      <c r="F103" s="637" t="s">
        <v>277</v>
      </c>
      <c r="G103" s="1709"/>
      <c r="H103" s="1711">
        <v>0</v>
      </c>
      <c r="I103" s="1709"/>
      <c r="J103" s="1711"/>
      <c r="K103" s="1709"/>
      <c r="L103" s="1711">
        <v>0</v>
      </c>
      <c r="M103" s="1709"/>
      <c r="N103" s="2026"/>
      <c r="O103" s="1709"/>
      <c r="P103" s="2026"/>
      <c r="Q103" s="33"/>
      <c r="R103" s="33"/>
    </row>
    <row r="104" spans="1:18" s="29" customFormat="1">
      <c r="A104" s="33"/>
      <c r="B104" s="11"/>
      <c r="C104" s="30"/>
      <c r="D104" s="1700"/>
      <c r="E104" s="1701"/>
      <c r="F104" s="642" t="s">
        <v>751</v>
      </c>
      <c r="G104" s="1709"/>
      <c r="H104" s="1710">
        <v>0</v>
      </c>
      <c r="I104" s="1709"/>
      <c r="J104" s="1710"/>
      <c r="K104" s="1709"/>
      <c r="L104" s="1710">
        <v>0</v>
      </c>
      <c r="M104" s="1709"/>
      <c r="N104" s="2028"/>
      <c r="O104" s="1709"/>
      <c r="P104" s="2028"/>
      <c r="Q104" s="33"/>
      <c r="R104" s="33"/>
    </row>
    <row r="105" spans="1:18" s="29" customFormat="1">
      <c r="A105" s="33"/>
      <c r="B105" s="11"/>
      <c r="C105" s="30">
        <v>13</v>
      </c>
      <c r="D105" s="1692" t="s">
        <v>281</v>
      </c>
      <c r="E105" s="1693" t="s">
        <v>273</v>
      </c>
      <c r="F105" s="632" t="s">
        <v>282</v>
      </c>
      <c r="G105" s="1707" t="s">
        <v>432</v>
      </c>
      <c r="H105" s="1708">
        <v>0</v>
      </c>
      <c r="I105" s="1707" t="s">
        <v>432</v>
      </c>
      <c r="J105" s="1708"/>
      <c r="K105" s="1707" t="s">
        <v>432</v>
      </c>
      <c r="L105" s="1708">
        <v>0</v>
      </c>
      <c r="M105" s="1707" t="s">
        <v>432</v>
      </c>
      <c r="N105" s="2024"/>
      <c r="O105" s="1707" t="s">
        <v>432</v>
      </c>
      <c r="P105" s="1708"/>
      <c r="Q105" s="33"/>
      <c r="R105" s="33"/>
    </row>
    <row r="106" spans="1:18" s="29" customFormat="1">
      <c r="A106" s="33"/>
      <c r="B106" s="11"/>
      <c r="C106" s="30">
        <v>14</v>
      </c>
      <c r="D106" s="1706" t="s">
        <v>283</v>
      </c>
      <c r="E106" s="1694" t="s">
        <v>276</v>
      </c>
      <c r="F106" s="635" t="s">
        <v>750</v>
      </c>
      <c r="G106" s="1709" t="s">
        <v>432</v>
      </c>
      <c r="H106" s="1710">
        <v>0</v>
      </c>
      <c r="I106" s="1709" t="s">
        <v>432</v>
      </c>
      <c r="J106" s="1710"/>
      <c r="K106" s="1709" t="s">
        <v>432</v>
      </c>
      <c r="L106" s="1710">
        <v>0</v>
      </c>
      <c r="M106" s="1709" t="s">
        <v>432</v>
      </c>
      <c r="N106" s="2025"/>
      <c r="O106" s="1709" t="s">
        <v>432</v>
      </c>
      <c r="P106" s="1710"/>
      <c r="Q106" s="33"/>
      <c r="R106" s="33"/>
    </row>
    <row r="107" spans="1:18" s="29" customFormat="1">
      <c r="A107" s="33"/>
      <c r="B107" s="11"/>
      <c r="C107" s="30">
        <v>15</v>
      </c>
      <c r="D107" s="1695"/>
      <c r="E107" s="1694"/>
      <c r="F107" s="643" t="s">
        <v>277</v>
      </c>
      <c r="G107" s="1709" t="s">
        <v>432</v>
      </c>
      <c r="H107" s="1711">
        <v>0</v>
      </c>
      <c r="I107" s="1709" t="s">
        <v>432</v>
      </c>
      <c r="J107" s="1711"/>
      <c r="K107" s="1709" t="s">
        <v>432</v>
      </c>
      <c r="L107" s="1711">
        <v>0</v>
      </c>
      <c r="M107" s="1709" t="s">
        <v>432</v>
      </c>
      <c r="N107" s="2026"/>
      <c r="O107" s="1709" t="s">
        <v>432</v>
      </c>
      <c r="P107" s="1711"/>
      <c r="Q107" s="33"/>
      <c r="R107" s="33"/>
    </row>
    <row r="108" spans="1:18" s="29" customFormat="1">
      <c r="A108" s="33"/>
      <c r="B108" s="11"/>
      <c r="C108" s="30">
        <v>16</v>
      </c>
      <c r="D108" s="1696"/>
      <c r="E108" s="1697"/>
      <c r="F108" s="643" t="s">
        <v>751</v>
      </c>
      <c r="G108" s="1709" t="s">
        <v>432</v>
      </c>
      <c r="H108" s="1710">
        <v>0</v>
      </c>
      <c r="I108" s="1709" t="s">
        <v>432</v>
      </c>
      <c r="J108" s="1710"/>
      <c r="K108" s="1709" t="s">
        <v>432</v>
      </c>
      <c r="L108" s="1710">
        <v>0</v>
      </c>
      <c r="M108" s="1709" t="s">
        <v>432</v>
      </c>
      <c r="N108" s="2025"/>
      <c r="O108" s="1709" t="s">
        <v>432</v>
      </c>
      <c r="P108" s="1710"/>
      <c r="Q108" s="33"/>
      <c r="R108" s="33"/>
    </row>
    <row r="109" spans="1:18" s="29" customFormat="1">
      <c r="A109" s="33"/>
      <c r="B109" s="11"/>
      <c r="C109" s="30"/>
      <c r="D109" s="1698"/>
      <c r="E109" s="1699" t="s">
        <v>278</v>
      </c>
      <c r="F109" s="691" t="s">
        <v>279</v>
      </c>
      <c r="G109" s="1709"/>
      <c r="H109" s="1710">
        <v>0</v>
      </c>
      <c r="I109" s="1709"/>
      <c r="J109" s="1710"/>
      <c r="K109" s="1709"/>
      <c r="L109" s="1710">
        <v>0</v>
      </c>
      <c r="M109" s="1709"/>
      <c r="N109" s="2025"/>
      <c r="O109" s="1709"/>
      <c r="P109" s="1710"/>
      <c r="Q109" s="33"/>
      <c r="R109" s="33"/>
    </row>
    <row r="110" spans="1:18" s="29" customFormat="1">
      <c r="A110" s="33"/>
      <c r="B110" s="11"/>
      <c r="C110" s="30"/>
      <c r="D110" s="1695"/>
      <c r="E110" s="1694"/>
      <c r="F110" s="635" t="s">
        <v>750</v>
      </c>
      <c r="G110" s="1709"/>
      <c r="H110" s="1710">
        <v>0</v>
      </c>
      <c r="I110" s="1709"/>
      <c r="J110" s="1710"/>
      <c r="K110" s="1709"/>
      <c r="L110" s="1710">
        <v>0</v>
      </c>
      <c r="M110" s="1709"/>
      <c r="N110" s="2025"/>
      <c r="O110" s="1709"/>
      <c r="P110" s="1710"/>
      <c r="Q110" s="33"/>
      <c r="R110" s="33"/>
    </row>
    <row r="111" spans="1:18" s="29" customFormat="1">
      <c r="A111" s="33"/>
      <c r="B111" s="11"/>
      <c r="C111" s="30"/>
      <c r="D111" s="1695"/>
      <c r="E111" s="1694"/>
      <c r="F111" s="643" t="s">
        <v>277</v>
      </c>
      <c r="G111" s="1709"/>
      <c r="H111" s="1711">
        <v>0</v>
      </c>
      <c r="I111" s="1709"/>
      <c r="J111" s="1711"/>
      <c r="K111" s="1709"/>
      <c r="L111" s="1711">
        <v>0</v>
      </c>
      <c r="M111" s="1709"/>
      <c r="N111" s="2026"/>
      <c r="O111" s="1709"/>
      <c r="P111" s="1711"/>
      <c r="Q111" s="33"/>
      <c r="R111" s="33"/>
    </row>
    <row r="112" spans="1:18" s="29" customFormat="1">
      <c r="A112" s="33"/>
      <c r="B112" s="11"/>
      <c r="C112" s="30"/>
      <c r="D112" s="1700"/>
      <c r="E112" s="1701"/>
      <c r="F112" s="642" t="s">
        <v>751</v>
      </c>
      <c r="G112" s="1709"/>
      <c r="H112" s="1710">
        <v>0</v>
      </c>
      <c r="I112" s="1709"/>
      <c r="J112" s="1710"/>
      <c r="K112" s="1709"/>
      <c r="L112" s="1710">
        <v>0</v>
      </c>
      <c r="M112" s="1709"/>
      <c r="N112" s="2028"/>
      <c r="O112" s="1709"/>
      <c r="P112" s="1710"/>
      <c r="Q112" s="33"/>
      <c r="R112" s="33"/>
    </row>
    <row r="113" spans="1:39" s="29" customFormat="1">
      <c r="A113" s="33"/>
      <c r="B113" s="11"/>
      <c r="C113" s="30">
        <v>17</v>
      </c>
      <c r="D113" s="1705" t="s">
        <v>439</v>
      </c>
      <c r="E113" s="1693" t="s">
        <v>273</v>
      </c>
      <c r="F113" s="632" t="s">
        <v>284</v>
      </c>
      <c r="G113" s="1707" t="s">
        <v>432</v>
      </c>
      <c r="H113" s="1708">
        <v>0</v>
      </c>
      <c r="I113" s="1707" t="s">
        <v>432</v>
      </c>
      <c r="J113" s="1708"/>
      <c r="K113" s="1707" t="s">
        <v>432</v>
      </c>
      <c r="L113" s="1708">
        <v>0</v>
      </c>
      <c r="M113" s="1707" t="s">
        <v>432</v>
      </c>
      <c r="N113" s="1708"/>
      <c r="O113" s="1707" t="s">
        <v>432</v>
      </c>
      <c r="P113" s="2024"/>
      <c r="Q113" s="33"/>
      <c r="R113" s="33"/>
    </row>
    <row r="114" spans="1:39" s="29" customFormat="1">
      <c r="A114" s="33"/>
      <c r="B114" s="11"/>
      <c r="C114" s="30">
        <v>18</v>
      </c>
      <c r="D114" s="1696"/>
      <c r="E114" s="1694" t="s">
        <v>276</v>
      </c>
      <c r="F114" s="635" t="s">
        <v>750</v>
      </c>
      <c r="G114" s="1709" t="s">
        <v>432</v>
      </c>
      <c r="H114" s="1710">
        <v>0</v>
      </c>
      <c r="I114" s="1709" t="s">
        <v>432</v>
      </c>
      <c r="J114" s="1710"/>
      <c r="K114" s="1709" t="s">
        <v>432</v>
      </c>
      <c r="L114" s="1710">
        <v>0</v>
      </c>
      <c r="M114" s="1709" t="s">
        <v>432</v>
      </c>
      <c r="N114" s="1710"/>
      <c r="O114" s="1709" t="s">
        <v>432</v>
      </c>
      <c r="P114" s="2025"/>
      <c r="Q114" s="33"/>
      <c r="R114" s="33"/>
    </row>
    <row r="115" spans="1:39" s="29" customFormat="1">
      <c r="A115" s="33"/>
      <c r="B115" s="11"/>
      <c r="C115" s="30">
        <v>19</v>
      </c>
      <c r="D115" s="1696"/>
      <c r="E115" s="1694"/>
      <c r="F115" s="643" t="s">
        <v>277</v>
      </c>
      <c r="G115" s="1709" t="s">
        <v>432</v>
      </c>
      <c r="H115" s="1711">
        <v>0</v>
      </c>
      <c r="I115" s="1709" t="s">
        <v>432</v>
      </c>
      <c r="J115" s="1711"/>
      <c r="K115" s="1709" t="s">
        <v>432</v>
      </c>
      <c r="L115" s="1711">
        <v>0</v>
      </c>
      <c r="M115" s="1709" t="s">
        <v>432</v>
      </c>
      <c r="N115" s="1711"/>
      <c r="O115" s="1709" t="s">
        <v>432</v>
      </c>
      <c r="P115" s="2026"/>
      <c r="Q115" s="33"/>
      <c r="R115" s="33"/>
    </row>
    <row r="116" spans="1:39" s="29" customFormat="1">
      <c r="A116" s="33"/>
      <c r="B116" s="11"/>
      <c r="C116" s="30">
        <v>20</v>
      </c>
      <c r="D116" s="1706"/>
      <c r="E116" s="1697"/>
      <c r="F116" s="643" t="s">
        <v>751</v>
      </c>
      <c r="G116" s="1709" t="s">
        <v>432</v>
      </c>
      <c r="H116" s="1710">
        <v>0</v>
      </c>
      <c r="I116" s="1709" t="s">
        <v>432</v>
      </c>
      <c r="J116" s="1710"/>
      <c r="K116" s="1709" t="s">
        <v>432</v>
      </c>
      <c r="L116" s="1710">
        <v>0</v>
      </c>
      <c r="M116" s="1709" t="s">
        <v>432</v>
      </c>
      <c r="N116" s="1710"/>
      <c r="O116" s="1709" t="s">
        <v>432</v>
      </c>
      <c r="P116" s="2025"/>
      <c r="Q116" s="33"/>
      <c r="R116" s="33"/>
    </row>
    <row r="117" spans="1:39" s="29" customFormat="1">
      <c r="A117" s="33"/>
      <c r="B117" s="11"/>
      <c r="C117" s="30"/>
      <c r="D117" s="1698"/>
      <c r="E117" s="1699" t="s">
        <v>278</v>
      </c>
      <c r="F117" s="691" t="s">
        <v>279</v>
      </c>
      <c r="G117" s="1709"/>
      <c r="H117" s="1710">
        <v>0</v>
      </c>
      <c r="I117" s="1709"/>
      <c r="J117" s="1710"/>
      <c r="K117" s="1709"/>
      <c r="L117" s="1710">
        <v>0</v>
      </c>
      <c r="M117" s="1709"/>
      <c r="N117" s="1710"/>
      <c r="O117" s="1709"/>
      <c r="P117" s="2025"/>
      <c r="Q117" s="33"/>
      <c r="R117" s="33"/>
    </row>
    <row r="118" spans="1:39" s="29" customFormat="1">
      <c r="A118" s="33"/>
      <c r="B118" s="11"/>
      <c r="C118" s="30"/>
      <c r="D118" s="1695"/>
      <c r="E118" s="1694"/>
      <c r="F118" s="635" t="s">
        <v>750</v>
      </c>
      <c r="G118" s="1709"/>
      <c r="H118" s="1710">
        <v>0</v>
      </c>
      <c r="I118" s="1709"/>
      <c r="J118" s="1710"/>
      <c r="K118" s="1709"/>
      <c r="L118" s="1710">
        <v>0</v>
      </c>
      <c r="M118" s="1709"/>
      <c r="N118" s="1710"/>
      <c r="O118" s="1709"/>
      <c r="P118" s="2025"/>
      <c r="Q118" s="33"/>
      <c r="R118" s="33"/>
    </row>
    <row r="119" spans="1:39" s="29" customFormat="1">
      <c r="A119" s="33"/>
      <c r="B119" s="11"/>
      <c r="C119" s="30"/>
      <c r="D119" s="1695"/>
      <c r="E119" s="1694"/>
      <c r="F119" s="643" t="s">
        <v>277</v>
      </c>
      <c r="G119" s="1709"/>
      <c r="H119" s="1711">
        <v>0</v>
      </c>
      <c r="I119" s="1709"/>
      <c r="J119" s="1711"/>
      <c r="K119" s="1709"/>
      <c r="L119" s="1711">
        <v>0</v>
      </c>
      <c r="M119" s="1709"/>
      <c r="N119" s="1711"/>
      <c r="O119" s="1709"/>
      <c r="P119" s="2026"/>
      <c r="Q119" s="33"/>
      <c r="R119" s="33"/>
    </row>
    <row r="120" spans="1:39" s="29" customFormat="1">
      <c r="A120" s="33"/>
      <c r="B120" s="11"/>
      <c r="C120" s="30"/>
      <c r="D120" s="1700"/>
      <c r="E120" s="1701"/>
      <c r="F120" s="642" t="s">
        <v>751</v>
      </c>
      <c r="G120" s="1709"/>
      <c r="H120" s="1710">
        <v>0</v>
      </c>
      <c r="I120" s="1709"/>
      <c r="J120" s="1710"/>
      <c r="K120" s="1709"/>
      <c r="L120" s="1710">
        <v>0</v>
      </c>
      <c r="M120" s="1709"/>
      <c r="N120" s="1710"/>
      <c r="O120" s="1709"/>
      <c r="P120" s="2028"/>
      <c r="Q120" s="33"/>
      <c r="R120" s="33"/>
    </row>
    <row r="121" spans="1:39" s="29" customFormat="1">
      <c r="A121" s="33"/>
      <c r="B121" s="11"/>
      <c r="C121" s="30">
        <v>21</v>
      </c>
      <c r="D121" s="671" t="s">
        <v>753</v>
      </c>
      <c r="E121" s="1685"/>
      <c r="F121" s="632" t="s">
        <v>1358</v>
      </c>
      <c r="G121" s="1000"/>
      <c r="H121" s="1001">
        <v>200</v>
      </c>
      <c r="I121" s="1000"/>
      <c r="J121" s="1001">
        <v>0</v>
      </c>
      <c r="K121" s="1000"/>
      <c r="L121" s="1001">
        <v>400</v>
      </c>
      <c r="M121" s="1000"/>
      <c r="N121" s="1001">
        <v>0</v>
      </c>
      <c r="O121" s="1000"/>
      <c r="P121" s="1001">
        <v>0</v>
      </c>
      <c r="Q121" s="33"/>
      <c r="R121" s="33"/>
    </row>
    <row r="122" spans="1:39" s="29" customFormat="1">
      <c r="A122" s="33"/>
      <c r="B122" s="11"/>
      <c r="C122" s="30">
        <v>22</v>
      </c>
      <c r="D122" s="680"/>
      <c r="E122" s="1717"/>
      <c r="F122" s="644" t="s">
        <v>750</v>
      </c>
      <c r="G122" s="1004"/>
      <c r="H122" s="1005">
        <v>0</v>
      </c>
      <c r="I122" s="1004"/>
      <c r="J122" s="1005">
        <v>0</v>
      </c>
      <c r="K122" s="1004"/>
      <c r="L122" s="1005">
        <v>0</v>
      </c>
      <c r="M122" s="1004"/>
      <c r="N122" s="1005">
        <v>0</v>
      </c>
      <c r="O122" s="1004"/>
      <c r="P122" s="1005">
        <v>0</v>
      </c>
      <c r="Q122" s="33"/>
      <c r="R122" s="33"/>
    </row>
    <row r="123" spans="1:39" s="29" customFormat="1">
      <c r="B123" s="11">
        <v>3</v>
      </c>
      <c r="C123" s="30">
        <v>1</v>
      </c>
      <c r="D123" s="1688"/>
      <c r="E123" s="1688"/>
      <c r="F123" s="1714"/>
      <c r="G123" s="1715"/>
      <c r="H123" s="1716"/>
      <c r="I123" s="33"/>
      <c r="J123" s="33"/>
      <c r="K123" s="78"/>
      <c r="L123" s="647"/>
      <c r="M123" s="78"/>
      <c r="N123" s="647"/>
      <c r="O123" s="78"/>
      <c r="P123" s="647"/>
      <c r="Q123" s="33"/>
      <c r="R123" s="33"/>
      <c r="S123" s="33"/>
      <c r="T123" s="33"/>
      <c r="U123" s="33"/>
      <c r="V123" s="33"/>
      <c r="W123" s="33"/>
    </row>
    <row r="124" spans="1:39" s="29" customFormat="1">
      <c r="B124" s="11">
        <v>4</v>
      </c>
      <c r="C124" s="30">
        <v>1</v>
      </c>
      <c r="D124" s="334"/>
      <c r="E124" s="334"/>
      <c r="F124" s="334"/>
      <c r="G124" s="334"/>
      <c r="H124" s="334"/>
      <c r="I124" s="334"/>
      <c r="J124" s="334"/>
      <c r="K124" s="78"/>
      <c r="L124" s="647"/>
      <c r="M124" s="78"/>
      <c r="N124" s="647"/>
      <c r="O124" s="78"/>
      <c r="P124" s="647"/>
      <c r="Q124" s="33"/>
      <c r="R124" s="33"/>
      <c r="S124" s="33"/>
      <c r="T124" s="33"/>
      <c r="U124" s="33"/>
      <c r="V124" s="33"/>
      <c r="W124" s="33"/>
    </row>
    <row r="125" spans="1:39" s="29" customFormat="1">
      <c r="B125" s="11"/>
      <c r="C125" s="30">
        <v>2</v>
      </c>
      <c r="D125" s="334"/>
      <c r="E125" s="334"/>
      <c r="F125" s="334"/>
      <c r="G125" s="334"/>
      <c r="H125" s="334"/>
      <c r="I125" s="334"/>
      <c r="J125" s="334"/>
      <c r="K125" s="78"/>
      <c r="L125" s="647"/>
      <c r="M125" s="78"/>
      <c r="N125" s="647"/>
      <c r="O125" s="78"/>
      <c r="P125" s="647"/>
      <c r="Q125" s="33"/>
      <c r="R125" s="33"/>
      <c r="S125" s="33"/>
      <c r="T125" s="33"/>
      <c r="U125" s="33"/>
      <c r="V125" s="33"/>
      <c r="W125" s="33"/>
    </row>
    <row r="126" spans="1:39" s="29" customFormat="1">
      <c r="B126" s="11"/>
      <c r="C126" s="30">
        <v>3</v>
      </c>
      <c r="D126" s="334"/>
      <c r="E126" s="334"/>
      <c r="F126" s="334"/>
      <c r="G126" s="334"/>
      <c r="H126" s="334"/>
      <c r="I126" s="334"/>
      <c r="J126" s="334"/>
      <c r="K126" s="78"/>
      <c r="L126" s="647"/>
      <c r="M126" s="78"/>
      <c r="N126" s="647"/>
      <c r="O126" s="78"/>
      <c r="P126" s="647"/>
      <c r="Q126" s="33"/>
      <c r="R126" s="33"/>
      <c r="S126" s="33"/>
      <c r="T126" s="33"/>
      <c r="U126" s="33"/>
      <c r="V126" s="33"/>
      <c r="W126" s="33"/>
    </row>
    <row r="127" spans="1:39">
      <c r="B127" s="11"/>
      <c r="C127" s="30">
        <v>4</v>
      </c>
      <c r="D127" s="334"/>
      <c r="E127" s="334"/>
      <c r="F127" s="334"/>
      <c r="G127" s="334"/>
      <c r="H127" s="334"/>
      <c r="I127" s="334"/>
      <c r="K127" s="78"/>
      <c r="L127" s="189"/>
      <c r="M127" s="78"/>
      <c r="N127" s="189"/>
      <c r="O127" s="78"/>
      <c r="P127" s="189"/>
      <c r="Q127" s="334"/>
      <c r="R127" s="334"/>
      <c r="S127" s="334"/>
      <c r="X127" s="335"/>
      <c r="Y127" s="335"/>
      <c r="Z127" s="335"/>
      <c r="AA127" s="335"/>
      <c r="AB127" s="335"/>
      <c r="AC127" s="335"/>
      <c r="AD127" s="335"/>
      <c r="AE127" s="335"/>
      <c r="AF127" s="335"/>
      <c r="AG127" s="335"/>
      <c r="AH127" s="335"/>
      <c r="AI127" s="335"/>
      <c r="AJ127" s="335"/>
      <c r="AK127" s="335"/>
      <c r="AL127" s="335"/>
      <c r="AM127" s="335"/>
    </row>
    <row r="128" spans="1:39" s="29" customFormat="1">
      <c r="B128" s="11"/>
      <c r="C128" s="30">
        <v>5</v>
      </c>
      <c r="D128" s="334"/>
      <c r="E128" s="334"/>
      <c r="F128" s="334"/>
      <c r="G128" s="334"/>
      <c r="H128" s="334"/>
      <c r="I128" s="334"/>
      <c r="J128" s="334"/>
      <c r="K128" s="86"/>
      <c r="L128" s="651"/>
      <c r="M128" s="86"/>
      <c r="N128" s="651"/>
      <c r="O128" s="86"/>
      <c r="P128" s="651"/>
      <c r="Q128" s="33"/>
      <c r="R128" s="33"/>
      <c r="S128" s="33"/>
      <c r="T128" s="33"/>
      <c r="U128" s="33"/>
      <c r="V128" s="33"/>
      <c r="W128" s="33"/>
    </row>
    <row r="129" spans="2:23" s="29" customFormat="1">
      <c r="B129" s="11"/>
      <c r="C129" s="30">
        <v>6</v>
      </c>
      <c r="D129" s="334"/>
      <c r="E129" s="334"/>
      <c r="F129" s="334"/>
      <c r="G129" s="334"/>
      <c r="H129" s="334"/>
      <c r="I129" s="334"/>
      <c r="J129" s="334"/>
      <c r="K129" s="86"/>
      <c r="L129" s="651"/>
      <c r="M129" s="86"/>
      <c r="N129" s="651"/>
      <c r="O129" s="86"/>
      <c r="P129" s="651"/>
      <c r="Q129" s="33"/>
      <c r="R129" s="33"/>
      <c r="S129" s="33"/>
      <c r="T129" s="33"/>
      <c r="U129" s="33"/>
      <c r="V129" s="33"/>
      <c r="W129" s="33"/>
    </row>
    <row r="130" spans="2:23" s="29" customFormat="1">
      <c r="B130" s="11"/>
      <c r="C130" s="30">
        <v>7</v>
      </c>
      <c r="D130" s="334"/>
      <c r="E130" s="334"/>
      <c r="F130" s="334"/>
      <c r="G130" s="334"/>
      <c r="H130" s="334"/>
      <c r="I130" s="334"/>
      <c r="J130" s="334"/>
      <c r="K130" s="78"/>
      <c r="L130" s="652"/>
      <c r="M130" s="78"/>
      <c r="N130" s="652"/>
      <c r="O130" s="78"/>
      <c r="P130" s="652"/>
      <c r="Q130" s="33"/>
      <c r="R130" s="33"/>
      <c r="S130" s="33"/>
      <c r="T130" s="33"/>
      <c r="U130" s="33"/>
      <c r="V130" s="33"/>
      <c r="W130" s="33"/>
    </row>
    <row r="131" spans="2:23" s="29" customFormat="1">
      <c r="B131" s="11"/>
      <c r="C131" s="30">
        <v>8</v>
      </c>
      <c r="D131" s="334"/>
      <c r="E131" s="334"/>
      <c r="F131" s="334"/>
      <c r="G131" s="334"/>
      <c r="H131" s="334"/>
      <c r="I131" s="334"/>
      <c r="J131" s="334"/>
      <c r="K131" s="78"/>
      <c r="L131" s="651"/>
      <c r="M131" s="78"/>
      <c r="N131" s="651"/>
      <c r="O131" s="78"/>
      <c r="P131" s="651"/>
      <c r="Q131" s="33"/>
      <c r="R131" s="33"/>
      <c r="S131" s="33"/>
      <c r="T131" s="33"/>
      <c r="U131" s="33"/>
      <c r="V131" s="33"/>
      <c r="W131" s="33"/>
    </row>
    <row r="132" spans="2:23" s="29" customFormat="1">
      <c r="B132" s="11"/>
      <c r="C132" s="30">
        <v>9</v>
      </c>
      <c r="D132" s="334"/>
      <c r="E132" s="334"/>
      <c r="F132" s="334"/>
      <c r="G132" s="334"/>
      <c r="H132" s="334"/>
      <c r="I132" s="334"/>
      <c r="J132" s="334"/>
      <c r="K132" s="86"/>
      <c r="L132" s="651"/>
      <c r="M132" s="86"/>
      <c r="N132" s="651"/>
      <c r="O132" s="86"/>
      <c r="P132" s="651"/>
      <c r="Q132" s="33"/>
      <c r="R132" s="33"/>
      <c r="S132" s="33"/>
      <c r="T132" s="33"/>
      <c r="U132" s="33"/>
      <c r="V132" s="33"/>
      <c r="W132" s="33"/>
    </row>
    <row r="133" spans="2:23" s="29" customFormat="1">
      <c r="B133" s="11"/>
      <c r="C133" s="30">
        <v>10</v>
      </c>
      <c r="D133" s="334"/>
      <c r="E133" s="334"/>
      <c r="F133" s="334"/>
      <c r="G133" s="334"/>
      <c r="H133" s="334"/>
      <c r="I133" s="334"/>
      <c r="J133" s="334"/>
      <c r="K133" s="86"/>
      <c r="L133" s="651"/>
      <c r="M133" s="86"/>
      <c r="N133" s="651"/>
      <c r="O133" s="86"/>
      <c r="P133" s="651"/>
      <c r="Q133" s="33"/>
      <c r="R133" s="33"/>
      <c r="S133" s="33"/>
      <c r="T133" s="33"/>
      <c r="U133" s="33"/>
      <c r="V133" s="33"/>
      <c r="W133" s="33"/>
    </row>
    <row r="134" spans="2:23" s="29" customFormat="1">
      <c r="B134" s="11"/>
      <c r="C134" s="30">
        <v>11</v>
      </c>
      <c r="D134" s="334"/>
      <c r="E134" s="334"/>
      <c r="F134" s="334"/>
      <c r="G134" s="334"/>
      <c r="H134" s="334"/>
      <c r="I134" s="334"/>
      <c r="J134" s="334"/>
      <c r="K134" s="78"/>
      <c r="L134" s="652"/>
      <c r="M134" s="78"/>
      <c r="N134" s="652"/>
      <c r="O134" s="78"/>
      <c r="P134" s="652"/>
      <c r="Q134" s="33"/>
      <c r="R134" s="33"/>
      <c r="S134" s="33"/>
      <c r="T134" s="33"/>
      <c r="U134" s="33"/>
      <c r="V134" s="33"/>
      <c r="W134" s="33"/>
    </row>
    <row r="135" spans="2:23" s="29" customFormat="1">
      <c r="B135" s="11"/>
      <c r="C135" s="30">
        <v>12</v>
      </c>
      <c r="D135" s="334"/>
      <c r="E135" s="334"/>
      <c r="F135" s="334"/>
      <c r="G135" s="334"/>
      <c r="H135" s="334"/>
      <c r="I135" s="334"/>
      <c r="J135" s="334"/>
      <c r="K135" s="78"/>
      <c r="L135" s="651"/>
      <c r="M135" s="78"/>
      <c r="N135" s="651"/>
      <c r="O135" s="78"/>
      <c r="P135" s="651"/>
      <c r="Q135" s="33"/>
      <c r="R135" s="33"/>
      <c r="S135" s="33"/>
      <c r="T135" s="33"/>
      <c r="U135" s="33"/>
      <c r="V135" s="33"/>
      <c r="W135" s="33"/>
    </row>
    <row r="136" spans="2:23" s="29" customFormat="1">
      <c r="B136" s="11"/>
      <c r="C136" s="30">
        <v>13</v>
      </c>
      <c r="D136" s="334"/>
      <c r="E136" s="334"/>
      <c r="F136" s="334"/>
      <c r="G136" s="334"/>
      <c r="H136" s="334"/>
      <c r="I136" s="334"/>
      <c r="J136" s="334"/>
      <c r="K136" s="86"/>
      <c r="L136" s="651"/>
      <c r="M136" s="86"/>
      <c r="N136" s="651"/>
      <c r="O136" s="86"/>
      <c r="P136" s="651"/>
      <c r="Q136" s="33"/>
      <c r="R136" s="33"/>
      <c r="S136" s="33"/>
      <c r="T136" s="33"/>
      <c r="U136" s="33"/>
      <c r="V136" s="33"/>
      <c r="W136" s="33"/>
    </row>
    <row r="137" spans="2:23" s="29" customFormat="1">
      <c r="B137" s="11"/>
      <c r="C137" s="30">
        <v>14</v>
      </c>
      <c r="D137" s="334"/>
      <c r="E137" s="334"/>
      <c r="F137" s="334"/>
      <c r="G137" s="334"/>
      <c r="H137" s="334"/>
      <c r="I137" s="334"/>
      <c r="J137" s="334"/>
      <c r="K137" s="86"/>
      <c r="L137" s="651"/>
      <c r="M137" s="86"/>
      <c r="N137" s="651"/>
      <c r="O137" s="86"/>
      <c r="P137" s="651"/>
      <c r="Q137" s="33"/>
      <c r="R137" s="33"/>
      <c r="S137" s="33"/>
      <c r="T137" s="33"/>
      <c r="U137" s="33"/>
      <c r="V137" s="33"/>
      <c r="W137" s="33"/>
    </row>
    <row r="138" spans="2:23" s="29" customFormat="1">
      <c r="B138" s="11"/>
      <c r="C138" s="30">
        <v>15</v>
      </c>
      <c r="D138" s="334"/>
      <c r="E138" s="334"/>
      <c r="F138" s="334"/>
      <c r="G138" s="334"/>
      <c r="H138" s="334"/>
      <c r="I138" s="334"/>
      <c r="J138" s="334"/>
      <c r="K138" s="78"/>
      <c r="L138" s="652"/>
      <c r="M138" s="78"/>
      <c r="N138" s="652"/>
      <c r="O138" s="78"/>
      <c r="P138" s="652"/>
      <c r="Q138" s="33"/>
      <c r="R138" s="33"/>
      <c r="S138" s="33"/>
      <c r="T138" s="33"/>
      <c r="U138" s="33"/>
      <c r="V138" s="33"/>
      <c r="W138" s="33"/>
    </row>
    <row r="139" spans="2:23" s="29" customFormat="1">
      <c r="B139" s="11"/>
      <c r="C139" s="30">
        <v>16</v>
      </c>
      <c r="D139" s="334"/>
      <c r="E139" s="334"/>
      <c r="F139" s="334"/>
      <c r="G139" s="334"/>
      <c r="H139" s="334"/>
      <c r="I139" s="334"/>
      <c r="J139" s="334"/>
      <c r="K139" s="78"/>
      <c r="L139" s="651"/>
      <c r="M139" s="78"/>
      <c r="N139" s="651"/>
      <c r="O139" s="78"/>
      <c r="P139" s="651"/>
      <c r="Q139" s="33"/>
      <c r="R139" s="33"/>
      <c r="S139" s="33"/>
      <c r="T139" s="33"/>
      <c r="U139" s="33"/>
      <c r="V139" s="33"/>
      <c r="W139" s="33"/>
    </row>
    <row r="140" spans="2:23" s="29" customFormat="1">
      <c r="B140" s="11"/>
      <c r="C140" s="30">
        <v>17</v>
      </c>
      <c r="D140" s="334"/>
      <c r="E140" s="334"/>
      <c r="F140" s="334"/>
      <c r="G140" s="334"/>
      <c r="H140" s="334"/>
      <c r="I140" s="334"/>
      <c r="J140" s="334"/>
      <c r="K140" s="86"/>
      <c r="L140" s="651"/>
      <c r="M140" s="86"/>
      <c r="N140" s="651"/>
      <c r="O140" s="86"/>
      <c r="P140" s="651"/>
      <c r="Q140" s="33"/>
      <c r="R140" s="33"/>
      <c r="S140" s="33"/>
      <c r="T140" s="33"/>
      <c r="U140" s="33"/>
      <c r="V140" s="33"/>
      <c r="W140" s="33"/>
    </row>
    <row r="141" spans="2:23" s="29" customFormat="1">
      <c r="B141" s="11"/>
      <c r="C141" s="30">
        <v>18</v>
      </c>
      <c r="D141" s="334"/>
      <c r="E141" s="334"/>
      <c r="F141" s="334"/>
      <c r="G141" s="334"/>
      <c r="H141" s="334"/>
      <c r="I141" s="334"/>
      <c r="J141" s="334"/>
      <c r="K141" s="86"/>
      <c r="L141" s="651"/>
      <c r="M141" s="86"/>
      <c r="N141" s="651"/>
      <c r="O141" s="86"/>
      <c r="P141" s="651"/>
      <c r="Q141" s="33"/>
      <c r="R141" s="33"/>
      <c r="S141" s="33"/>
      <c r="T141" s="33"/>
      <c r="U141" s="33"/>
      <c r="V141" s="33"/>
      <c r="W141" s="33"/>
    </row>
    <row r="142" spans="2:23" s="29" customFormat="1">
      <c r="B142" s="11"/>
      <c r="C142" s="30">
        <v>19</v>
      </c>
      <c r="D142" s="334"/>
      <c r="E142" s="334"/>
      <c r="F142" s="334"/>
      <c r="G142" s="334"/>
      <c r="H142" s="334"/>
      <c r="I142" s="334"/>
      <c r="J142" s="334"/>
      <c r="K142" s="78"/>
      <c r="L142" s="652"/>
      <c r="M142" s="78"/>
      <c r="N142" s="652"/>
      <c r="O142" s="78"/>
      <c r="P142" s="652"/>
      <c r="Q142" s="33"/>
      <c r="R142" s="33"/>
      <c r="S142" s="33"/>
      <c r="T142" s="33"/>
      <c r="U142" s="33"/>
      <c r="V142" s="33"/>
      <c r="W142" s="33"/>
    </row>
    <row r="143" spans="2:23" s="29" customFormat="1">
      <c r="B143" s="11"/>
      <c r="C143" s="30">
        <v>20</v>
      </c>
      <c r="D143" s="334"/>
      <c r="E143" s="334"/>
      <c r="F143" s="334"/>
      <c r="G143" s="334"/>
      <c r="H143" s="334"/>
      <c r="I143" s="334"/>
      <c r="J143" s="334"/>
      <c r="K143" s="78"/>
      <c r="L143" s="651"/>
      <c r="M143" s="78"/>
      <c r="N143" s="651"/>
      <c r="O143" s="78"/>
      <c r="P143" s="651"/>
      <c r="Q143" s="33"/>
      <c r="R143" s="33"/>
      <c r="S143" s="33"/>
      <c r="T143" s="33"/>
      <c r="U143" s="33"/>
      <c r="V143" s="33"/>
      <c r="W143" s="33"/>
    </row>
    <row r="144" spans="2:23" s="29" customFormat="1">
      <c r="B144" s="11"/>
      <c r="C144" s="30">
        <v>21</v>
      </c>
      <c r="D144" s="334"/>
      <c r="E144" s="334"/>
      <c r="F144" s="334"/>
      <c r="G144" s="334"/>
      <c r="H144" s="334"/>
      <c r="I144" s="334"/>
      <c r="J144" s="334"/>
      <c r="K144" s="86"/>
      <c r="L144" s="651"/>
      <c r="M144" s="86"/>
      <c r="N144" s="651"/>
      <c r="O144" s="86"/>
      <c r="P144" s="651"/>
      <c r="Q144" s="33"/>
      <c r="R144" s="33"/>
      <c r="S144" s="33"/>
      <c r="T144" s="33"/>
      <c r="U144" s="33"/>
      <c r="V144" s="33"/>
      <c r="W144" s="33"/>
    </row>
    <row r="145" spans="2:39" s="29" customFormat="1">
      <c r="B145" s="11"/>
      <c r="C145" s="30">
        <v>22</v>
      </c>
      <c r="D145" s="334"/>
      <c r="E145" s="334"/>
      <c r="F145" s="334"/>
      <c r="G145" s="334"/>
      <c r="H145" s="334"/>
      <c r="I145" s="334"/>
      <c r="J145" s="334"/>
      <c r="K145" s="653"/>
      <c r="L145" s="651"/>
      <c r="M145" s="653"/>
      <c r="N145" s="651"/>
      <c r="O145" s="653"/>
      <c r="P145" s="651"/>
      <c r="Q145" s="33"/>
      <c r="R145" s="33"/>
      <c r="S145" s="33"/>
      <c r="T145" s="33"/>
      <c r="U145" s="33"/>
      <c r="V145" s="33"/>
      <c r="W145" s="33"/>
    </row>
    <row r="146" spans="2:39" s="29" customFormat="1">
      <c r="B146" s="11">
        <v>5</v>
      </c>
      <c r="C146" s="11">
        <v>1</v>
      </c>
      <c r="D146" s="334"/>
      <c r="E146" s="334"/>
      <c r="F146" s="334"/>
      <c r="G146" s="334"/>
      <c r="H146" s="334"/>
      <c r="I146" s="334"/>
      <c r="J146" s="334"/>
      <c r="K146" s="78"/>
      <c r="L146" s="647"/>
      <c r="M146" s="78"/>
      <c r="N146" s="647"/>
      <c r="O146" s="78"/>
      <c r="P146" s="647"/>
      <c r="Q146" s="33"/>
      <c r="R146" s="33"/>
      <c r="S146" s="33"/>
      <c r="T146" s="33"/>
      <c r="U146" s="33"/>
      <c r="V146" s="33"/>
      <c r="W146" s="33"/>
    </row>
    <row r="147" spans="2:39" s="29" customFormat="1">
      <c r="B147" s="11"/>
      <c r="C147" s="11">
        <v>2</v>
      </c>
      <c r="D147" s="334"/>
      <c r="E147" s="334"/>
      <c r="F147" s="334"/>
      <c r="G147" s="334"/>
      <c r="H147" s="334"/>
      <c r="I147" s="334"/>
      <c r="J147" s="334"/>
      <c r="K147" s="78"/>
      <c r="L147" s="647"/>
      <c r="M147" s="78"/>
      <c r="N147" s="647"/>
      <c r="O147" s="78"/>
      <c r="P147" s="647"/>
      <c r="Q147" s="33"/>
      <c r="R147" s="33"/>
      <c r="S147" s="33"/>
      <c r="T147" s="33"/>
      <c r="U147" s="33"/>
      <c r="V147" s="33"/>
      <c r="W147" s="33"/>
    </row>
    <row r="148" spans="2:39" s="29" customFormat="1">
      <c r="B148" s="11"/>
      <c r="C148" s="11">
        <v>3</v>
      </c>
      <c r="D148" s="334"/>
      <c r="E148" s="334"/>
      <c r="F148" s="334"/>
      <c r="G148" s="334"/>
      <c r="H148" s="334"/>
      <c r="I148" s="334"/>
      <c r="J148" s="334"/>
      <c r="K148" s="78"/>
      <c r="L148" s="647"/>
      <c r="M148" s="78"/>
      <c r="N148" s="647"/>
      <c r="O148" s="78"/>
      <c r="P148" s="647"/>
      <c r="Q148" s="33"/>
      <c r="R148" s="33"/>
      <c r="S148" s="33"/>
      <c r="T148" s="33"/>
      <c r="U148" s="33"/>
      <c r="V148" s="33"/>
      <c r="W148" s="33"/>
    </row>
    <row r="149" spans="2:39">
      <c r="B149" s="11"/>
      <c r="C149" s="11">
        <v>4</v>
      </c>
      <c r="D149" s="334"/>
      <c r="E149" s="334"/>
      <c r="F149" s="334"/>
      <c r="G149" s="334"/>
      <c r="H149" s="334"/>
      <c r="I149" s="334"/>
      <c r="K149" s="78"/>
      <c r="L149" s="189"/>
      <c r="M149" s="78"/>
      <c r="N149" s="189"/>
      <c r="O149" s="78"/>
      <c r="P149" s="189"/>
      <c r="Q149" s="334"/>
      <c r="R149" s="334"/>
      <c r="S149" s="334"/>
      <c r="X149" s="335"/>
      <c r="Y149" s="335"/>
      <c r="Z149" s="335"/>
      <c r="AA149" s="335"/>
      <c r="AB149" s="335"/>
      <c r="AC149" s="335"/>
      <c r="AD149" s="335"/>
      <c r="AE149" s="335"/>
      <c r="AF149" s="335"/>
      <c r="AG149" s="335"/>
      <c r="AH149" s="335"/>
      <c r="AI149" s="335"/>
      <c r="AJ149" s="335"/>
      <c r="AK149" s="335"/>
      <c r="AL149" s="335"/>
      <c r="AM149" s="335"/>
    </row>
    <row r="150" spans="2:39" s="29" customFormat="1">
      <c r="B150" s="11"/>
      <c r="C150" s="11">
        <v>5</v>
      </c>
      <c r="D150" s="334"/>
      <c r="E150" s="334"/>
      <c r="F150" s="334"/>
      <c r="G150" s="334"/>
      <c r="H150" s="334"/>
      <c r="I150" s="334"/>
      <c r="J150" s="334"/>
      <c r="K150" s="86"/>
      <c r="L150" s="651"/>
      <c r="M150" s="86"/>
      <c r="N150" s="651"/>
      <c r="O150" s="86"/>
      <c r="P150" s="651"/>
      <c r="Q150" s="33"/>
      <c r="R150" s="33"/>
      <c r="S150" s="33"/>
      <c r="T150" s="33"/>
      <c r="U150" s="33"/>
      <c r="V150" s="33"/>
      <c r="W150" s="33"/>
    </row>
    <row r="151" spans="2:39" s="29" customFormat="1">
      <c r="B151" s="11"/>
      <c r="C151" s="11">
        <v>6</v>
      </c>
      <c r="D151" s="334"/>
      <c r="E151" s="334"/>
      <c r="F151" s="334"/>
      <c r="G151" s="334"/>
      <c r="H151" s="334"/>
      <c r="I151" s="334"/>
      <c r="J151" s="334"/>
      <c r="K151" s="86"/>
      <c r="L151" s="651"/>
      <c r="M151" s="86"/>
      <c r="N151" s="651"/>
      <c r="O151" s="86"/>
      <c r="P151" s="651"/>
      <c r="Q151" s="33"/>
      <c r="R151" s="33"/>
      <c r="S151" s="33"/>
      <c r="T151" s="33"/>
      <c r="U151" s="33"/>
      <c r="V151" s="33"/>
      <c r="W151" s="33"/>
    </row>
    <row r="152" spans="2:39" s="29" customFormat="1">
      <c r="B152" s="11"/>
      <c r="C152" s="11">
        <v>7</v>
      </c>
      <c r="D152" s="334"/>
      <c r="E152" s="334"/>
      <c r="F152" s="334"/>
      <c r="G152" s="334"/>
      <c r="H152" s="334"/>
      <c r="I152" s="334"/>
      <c r="J152" s="334"/>
      <c r="K152" s="78"/>
      <c r="L152" s="652"/>
      <c r="M152" s="78"/>
      <c r="N152" s="652"/>
      <c r="O152" s="78"/>
      <c r="P152" s="652"/>
      <c r="Q152" s="33"/>
      <c r="R152" s="33"/>
      <c r="S152" s="33"/>
      <c r="T152" s="33"/>
      <c r="U152" s="33"/>
      <c r="V152" s="33"/>
      <c r="W152" s="33"/>
    </row>
    <row r="153" spans="2:39" s="29" customFormat="1">
      <c r="B153" s="11"/>
      <c r="C153" s="11">
        <v>8</v>
      </c>
      <c r="D153" s="334"/>
      <c r="E153" s="334"/>
      <c r="F153" s="334"/>
      <c r="G153" s="334"/>
      <c r="H153" s="334"/>
      <c r="I153" s="334"/>
      <c r="J153" s="334"/>
      <c r="K153" s="78"/>
      <c r="L153" s="651"/>
      <c r="M153" s="78"/>
      <c r="N153" s="651"/>
      <c r="O153" s="78"/>
      <c r="P153" s="651"/>
      <c r="Q153" s="33"/>
      <c r="R153" s="33"/>
      <c r="S153" s="33"/>
      <c r="T153" s="33"/>
      <c r="U153" s="33"/>
      <c r="V153" s="33"/>
      <c r="W153" s="33"/>
    </row>
    <row r="154" spans="2:39" s="29" customFormat="1">
      <c r="B154" s="11"/>
      <c r="C154" s="11">
        <v>9</v>
      </c>
      <c r="D154" s="334"/>
      <c r="E154" s="334"/>
      <c r="F154" s="334"/>
      <c r="G154" s="334"/>
      <c r="H154" s="334"/>
      <c r="I154" s="334"/>
      <c r="J154" s="334"/>
      <c r="K154" s="86"/>
      <c r="L154" s="651"/>
      <c r="M154" s="86"/>
      <c r="N154" s="651"/>
      <c r="O154" s="86"/>
      <c r="P154" s="651"/>
      <c r="Q154" s="33"/>
      <c r="R154" s="33"/>
      <c r="S154" s="33"/>
      <c r="T154" s="33"/>
      <c r="U154" s="33"/>
      <c r="V154" s="33"/>
      <c r="W154" s="33"/>
      <c r="X154" s="33"/>
      <c r="Y154" s="33"/>
      <c r="Z154" s="33"/>
      <c r="AA154" s="33"/>
    </row>
    <row r="155" spans="2:39" s="29" customFormat="1">
      <c r="B155" s="11"/>
      <c r="C155" s="11">
        <v>10</v>
      </c>
      <c r="D155" s="334"/>
      <c r="E155" s="334"/>
      <c r="F155" s="334"/>
      <c r="G155" s="334"/>
      <c r="H155" s="334"/>
      <c r="I155" s="334"/>
      <c r="J155" s="334"/>
      <c r="K155" s="86"/>
      <c r="L155" s="651"/>
      <c r="M155" s="86"/>
      <c r="N155" s="651"/>
      <c r="O155" s="86"/>
      <c r="P155" s="651"/>
      <c r="Q155" s="33"/>
      <c r="R155" s="33"/>
      <c r="S155" s="33"/>
      <c r="T155" s="33"/>
      <c r="U155" s="33"/>
      <c r="V155" s="33"/>
      <c r="W155" s="33"/>
      <c r="X155" s="33"/>
      <c r="Y155" s="33"/>
      <c r="Z155" s="33"/>
      <c r="AA155" s="33"/>
    </row>
    <row r="156" spans="2:39" s="29" customFormat="1">
      <c r="B156" s="11"/>
      <c r="C156" s="11">
        <v>11</v>
      </c>
      <c r="D156" s="334"/>
      <c r="E156" s="334"/>
      <c r="F156" s="334"/>
      <c r="G156" s="334"/>
      <c r="H156" s="334"/>
      <c r="I156" s="334"/>
      <c r="J156" s="334"/>
      <c r="K156" s="78"/>
      <c r="L156" s="652"/>
      <c r="M156" s="78"/>
      <c r="N156" s="652"/>
      <c r="O156" s="78"/>
      <c r="P156" s="652"/>
      <c r="Q156" s="33"/>
      <c r="R156" s="33"/>
      <c r="S156" s="33"/>
      <c r="T156" s="33"/>
      <c r="U156" s="33"/>
      <c r="V156" s="33"/>
      <c r="W156" s="33"/>
      <c r="X156" s="33"/>
      <c r="Y156" s="33"/>
      <c r="Z156" s="33"/>
      <c r="AA156" s="33"/>
    </row>
    <row r="157" spans="2:39" s="29" customFormat="1">
      <c r="B157" s="11"/>
      <c r="C157" s="11">
        <v>12</v>
      </c>
      <c r="D157" s="334"/>
      <c r="E157" s="334"/>
      <c r="F157" s="334"/>
      <c r="G157" s="334"/>
      <c r="H157" s="334"/>
      <c r="I157" s="334"/>
      <c r="J157" s="334"/>
      <c r="K157" s="78"/>
      <c r="L157" s="651"/>
      <c r="M157" s="78"/>
      <c r="N157" s="651"/>
      <c r="O157" s="78"/>
      <c r="P157" s="651"/>
      <c r="Q157" s="33"/>
      <c r="R157" s="33"/>
      <c r="S157" s="33"/>
      <c r="T157" s="33"/>
      <c r="U157" s="33"/>
      <c r="V157" s="33"/>
      <c r="W157" s="33"/>
      <c r="X157" s="33"/>
      <c r="Y157" s="33"/>
      <c r="Z157" s="33"/>
      <c r="AA157" s="33"/>
    </row>
    <row r="158" spans="2:39" s="29" customFormat="1">
      <c r="B158" s="11"/>
      <c r="C158" s="11">
        <v>13</v>
      </c>
      <c r="D158" s="334"/>
      <c r="E158" s="334"/>
      <c r="F158" s="334"/>
      <c r="G158" s="334"/>
      <c r="H158" s="334"/>
      <c r="I158" s="334"/>
      <c r="J158" s="334"/>
      <c r="K158" s="86"/>
      <c r="L158" s="651"/>
      <c r="M158" s="86"/>
      <c r="N158" s="651"/>
      <c r="O158" s="86"/>
      <c r="P158" s="651"/>
      <c r="Q158" s="33"/>
      <c r="R158" s="33"/>
      <c r="S158" s="33"/>
      <c r="T158" s="33"/>
      <c r="U158" s="33"/>
      <c r="V158" s="33"/>
      <c r="W158" s="33"/>
      <c r="X158" s="33"/>
      <c r="Y158" s="33"/>
      <c r="Z158" s="33"/>
      <c r="AA158" s="33"/>
    </row>
    <row r="159" spans="2:39" s="29" customFormat="1">
      <c r="B159" s="11"/>
      <c r="C159" s="11">
        <v>14</v>
      </c>
      <c r="D159" s="334"/>
      <c r="E159" s="334"/>
      <c r="F159" s="334"/>
      <c r="G159" s="334"/>
      <c r="H159" s="334"/>
      <c r="I159" s="334"/>
      <c r="J159" s="334"/>
      <c r="K159" s="86"/>
      <c r="L159" s="651"/>
      <c r="M159" s="86"/>
      <c r="N159" s="651"/>
      <c r="O159" s="86"/>
      <c r="P159" s="651"/>
      <c r="Q159" s="33"/>
      <c r="R159" s="33"/>
      <c r="S159" s="33"/>
      <c r="T159" s="33"/>
      <c r="U159" s="33"/>
      <c r="V159" s="33"/>
      <c r="W159" s="33"/>
      <c r="X159" s="33"/>
      <c r="Y159" s="33"/>
      <c r="Z159" s="33"/>
      <c r="AA159" s="33"/>
    </row>
    <row r="160" spans="2:39" s="29" customFormat="1">
      <c r="B160" s="11"/>
      <c r="C160" s="11">
        <v>15</v>
      </c>
      <c r="D160" s="334"/>
      <c r="E160" s="334"/>
      <c r="F160" s="334"/>
      <c r="G160" s="334"/>
      <c r="H160" s="334"/>
      <c r="I160" s="334"/>
      <c r="J160" s="334"/>
      <c r="K160" s="78"/>
      <c r="L160" s="652"/>
      <c r="M160" s="78"/>
      <c r="N160" s="652"/>
      <c r="O160" s="78"/>
      <c r="P160" s="652"/>
      <c r="Q160" s="33"/>
      <c r="R160" s="33"/>
      <c r="S160" s="33"/>
      <c r="T160" s="33"/>
      <c r="U160" s="33"/>
      <c r="V160" s="33"/>
      <c r="W160" s="33"/>
      <c r="X160" s="33"/>
      <c r="Y160" s="33"/>
      <c r="Z160" s="33"/>
      <c r="AA160" s="33"/>
    </row>
    <row r="161" spans="2:39" s="29" customFormat="1">
      <c r="B161" s="11"/>
      <c r="C161" s="11">
        <v>16</v>
      </c>
      <c r="D161" s="334"/>
      <c r="E161" s="334"/>
      <c r="F161" s="334"/>
      <c r="G161" s="334"/>
      <c r="H161" s="334"/>
      <c r="I161" s="334"/>
      <c r="J161" s="334"/>
      <c r="K161" s="78"/>
      <c r="L161" s="651"/>
      <c r="M161" s="78"/>
      <c r="N161" s="651"/>
      <c r="O161" s="78"/>
      <c r="P161" s="651"/>
      <c r="Q161" s="33"/>
      <c r="R161" s="33"/>
      <c r="S161" s="33"/>
      <c r="T161" s="33"/>
      <c r="U161" s="33"/>
      <c r="V161" s="33"/>
      <c r="W161" s="33"/>
      <c r="X161" s="33"/>
      <c r="Y161" s="33"/>
      <c r="Z161" s="33"/>
      <c r="AA161" s="33"/>
    </row>
    <row r="162" spans="2:39" s="29" customFormat="1">
      <c r="B162" s="11"/>
      <c r="C162" s="11">
        <v>17</v>
      </c>
      <c r="D162" s="334"/>
      <c r="E162" s="334"/>
      <c r="F162" s="334"/>
      <c r="G162" s="334"/>
      <c r="H162" s="334"/>
      <c r="I162" s="334"/>
      <c r="J162" s="334"/>
      <c r="K162" s="86"/>
      <c r="L162" s="651"/>
      <c r="M162" s="86"/>
      <c r="N162" s="651"/>
      <c r="O162" s="86"/>
      <c r="P162" s="651"/>
      <c r="Q162" s="33"/>
      <c r="R162" s="33"/>
      <c r="S162" s="33"/>
      <c r="T162" s="33"/>
      <c r="U162" s="33"/>
      <c r="V162" s="33"/>
      <c r="W162" s="33"/>
      <c r="X162" s="33"/>
      <c r="Y162" s="33"/>
      <c r="Z162" s="33"/>
      <c r="AA162" s="33"/>
    </row>
    <row r="163" spans="2:39" s="29" customFormat="1">
      <c r="B163" s="11"/>
      <c r="C163" s="11">
        <v>18</v>
      </c>
      <c r="D163" s="334"/>
      <c r="E163" s="334"/>
      <c r="F163" s="334"/>
      <c r="G163" s="334"/>
      <c r="H163" s="334"/>
      <c r="I163" s="334"/>
      <c r="J163" s="334"/>
      <c r="K163" s="86"/>
      <c r="L163" s="651"/>
      <c r="M163" s="86"/>
      <c r="N163" s="651"/>
      <c r="O163" s="86"/>
      <c r="P163" s="651"/>
      <c r="Q163" s="33"/>
      <c r="R163" s="33"/>
      <c r="S163" s="33"/>
      <c r="T163" s="33"/>
      <c r="U163" s="33"/>
      <c r="V163" s="33"/>
      <c r="W163" s="33"/>
      <c r="X163" s="33"/>
      <c r="Y163" s="33"/>
      <c r="Z163" s="33"/>
      <c r="AA163" s="33"/>
    </row>
    <row r="164" spans="2:39" s="29" customFormat="1">
      <c r="B164" s="11"/>
      <c r="C164" s="11">
        <v>19</v>
      </c>
      <c r="D164" s="334"/>
      <c r="E164" s="334"/>
      <c r="F164" s="334"/>
      <c r="G164" s="334"/>
      <c r="H164" s="334"/>
      <c r="I164" s="334"/>
      <c r="J164" s="334"/>
      <c r="K164" s="78"/>
      <c r="L164" s="652"/>
      <c r="M164" s="78"/>
      <c r="N164" s="652"/>
      <c r="O164" s="78"/>
      <c r="P164" s="652"/>
      <c r="Q164" s="33"/>
      <c r="R164" s="33"/>
      <c r="S164" s="33"/>
      <c r="T164" s="33"/>
      <c r="U164" s="33"/>
      <c r="V164" s="33"/>
      <c r="W164" s="33"/>
      <c r="X164" s="33"/>
      <c r="Y164" s="33"/>
      <c r="Z164" s="33"/>
      <c r="AA164" s="33"/>
    </row>
    <row r="165" spans="2:39" s="29" customFormat="1">
      <c r="B165" s="11"/>
      <c r="C165" s="11">
        <v>20</v>
      </c>
      <c r="D165" s="334"/>
      <c r="E165" s="334"/>
      <c r="F165" s="334"/>
      <c r="G165" s="334"/>
      <c r="H165" s="334"/>
      <c r="I165" s="334"/>
      <c r="J165" s="334"/>
      <c r="K165" s="78"/>
      <c r="L165" s="651"/>
      <c r="M165" s="78"/>
      <c r="N165" s="651"/>
      <c r="O165" s="78"/>
      <c r="P165" s="651"/>
      <c r="Q165" s="33"/>
      <c r="R165" s="33"/>
      <c r="S165" s="33"/>
      <c r="T165" s="33"/>
      <c r="U165" s="33"/>
      <c r="V165" s="33"/>
      <c r="W165" s="33"/>
      <c r="X165" s="33"/>
      <c r="Y165" s="33"/>
      <c r="Z165" s="33"/>
      <c r="AA165" s="33"/>
    </row>
    <row r="166" spans="2:39" s="29" customFormat="1">
      <c r="B166" s="11"/>
      <c r="C166" s="11">
        <v>21</v>
      </c>
      <c r="D166" s="334"/>
      <c r="E166" s="334"/>
      <c r="F166" s="334"/>
      <c r="G166" s="334"/>
      <c r="H166" s="334"/>
      <c r="I166" s="334"/>
      <c r="J166" s="334"/>
      <c r="K166" s="86"/>
      <c r="L166" s="651"/>
      <c r="M166" s="86"/>
      <c r="N166" s="651"/>
      <c r="O166" s="86"/>
      <c r="P166" s="651"/>
      <c r="Q166" s="33"/>
      <c r="R166" s="33"/>
      <c r="S166" s="33"/>
      <c r="T166" s="33"/>
      <c r="U166" s="33"/>
      <c r="V166" s="33"/>
      <c r="W166" s="33"/>
      <c r="X166" s="33"/>
      <c r="Y166" s="33"/>
      <c r="Z166" s="33"/>
      <c r="AA166" s="33"/>
    </row>
    <row r="167" spans="2:39" s="29" customFormat="1">
      <c r="B167" s="11"/>
      <c r="C167" s="11">
        <v>22</v>
      </c>
      <c r="D167" s="334"/>
      <c r="E167" s="334"/>
      <c r="F167" s="334"/>
      <c r="G167" s="334"/>
      <c r="H167" s="334"/>
      <c r="I167" s="334"/>
      <c r="J167" s="334"/>
      <c r="K167" s="653"/>
      <c r="L167" s="651"/>
      <c r="M167" s="653"/>
      <c r="N167" s="651"/>
      <c r="O167" s="653"/>
      <c r="P167" s="651"/>
      <c r="Q167" s="33"/>
      <c r="R167" s="33"/>
      <c r="S167" s="33"/>
      <c r="T167" s="33"/>
      <c r="U167" s="33"/>
      <c r="V167" s="33"/>
      <c r="W167" s="33"/>
      <c r="X167" s="33"/>
      <c r="Y167" s="33"/>
      <c r="Z167" s="33"/>
      <c r="AA167" s="33"/>
    </row>
    <row r="168" spans="2:39" s="29" customFormat="1">
      <c r="B168" s="11">
        <v>6</v>
      </c>
      <c r="C168" s="11">
        <v>1</v>
      </c>
      <c r="D168" s="334"/>
      <c r="E168" s="334"/>
      <c r="F168" s="334"/>
      <c r="G168" s="334"/>
      <c r="H168" s="334"/>
      <c r="I168" s="334"/>
      <c r="J168" s="334"/>
      <c r="K168" s="78"/>
      <c r="L168" s="647"/>
      <c r="M168" s="78"/>
      <c r="N168" s="647"/>
      <c r="O168" s="78"/>
      <c r="P168" s="647"/>
      <c r="Q168" s="33"/>
      <c r="R168" s="33"/>
      <c r="S168" s="33"/>
      <c r="T168" s="33"/>
      <c r="U168" s="33"/>
      <c r="V168" s="33"/>
      <c r="W168" s="33"/>
      <c r="X168" s="33"/>
      <c r="Y168" s="33"/>
      <c r="Z168" s="33"/>
      <c r="AA168" s="33"/>
    </row>
    <row r="169" spans="2:39" s="29" customFormat="1">
      <c r="B169" s="11"/>
      <c r="C169" s="11">
        <v>2</v>
      </c>
      <c r="D169" s="334"/>
      <c r="E169" s="334"/>
      <c r="F169" s="334"/>
      <c r="G169" s="334"/>
      <c r="H169" s="334"/>
      <c r="I169" s="334"/>
      <c r="J169" s="334"/>
      <c r="K169" s="78"/>
      <c r="L169" s="647"/>
      <c r="M169" s="78"/>
      <c r="N169" s="647"/>
      <c r="O169" s="78"/>
      <c r="P169" s="647"/>
      <c r="Q169" s="33"/>
      <c r="R169" s="33"/>
      <c r="S169" s="33"/>
      <c r="T169" s="33"/>
      <c r="U169" s="33"/>
      <c r="V169" s="33"/>
      <c r="W169" s="33"/>
      <c r="X169" s="33"/>
      <c r="Y169" s="33"/>
      <c r="Z169" s="33"/>
      <c r="AA169" s="33"/>
    </row>
    <row r="170" spans="2:39" s="29" customFormat="1">
      <c r="B170" s="11"/>
      <c r="C170" s="11">
        <v>3</v>
      </c>
      <c r="D170" s="334"/>
      <c r="E170" s="334"/>
      <c r="F170" s="334"/>
      <c r="G170" s="334"/>
      <c r="H170" s="334"/>
      <c r="I170" s="334"/>
      <c r="J170" s="334"/>
      <c r="K170" s="78"/>
      <c r="L170" s="647"/>
      <c r="M170" s="78"/>
      <c r="N170" s="647"/>
      <c r="O170" s="78"/>
      <c r="P170" s="647"/>
      <c r="Q170" s="33"/>
      <c r="R170" s="33"/>
      <c r="S170" s="33"/>
      <c r="T170" s="33"/>
      <c r="U170" s="33"/>
      <c r="V170" s="33"/>
      <c r="W170" s="33"/>
      <c r="X170" s="33"/>
      <c r="Y170" s="33"/>
      <c r="Z170" s="33"/>
      <c r="AA170" s="33"/>
    </row>
    <row r="171" spans="2:39">
      <c r="B171" s="11"/>
      <c r="C171" s="11">
        <v>4</v>
      </c>
      <c r="D171" s="334"/>
      <c r="E171" s="334"/>
      <c r="F171" s="334"/>
      <c r="G171" s="334"/>
      <c r="H171" s="334"/>
      <c r="I171" s="334"/>
      <c r="K171" s="78"/>
      <c r="L171" s="189"/>
      <c r="M171" s="78"/>
      <c r="N171" s="189"/>
      <c r="O171" s="78"/>
      <c r="P171" s="189"/>
      <c r="Q171" s="334"/>
      <c r="R171" s="334"/>
      <c r="S171" s="334"/>
      <c r="AB171" s="335"/>
      <c r="AC171" s="335"/>
      <c r="AD171" s="335"/>
      <c r="AE171" s="335"/>
      <c r="AF171" s="335"/>
      <c r="AG171" s="335"/>
      <c r="AH171" s="335"/>
      <c r="AI171" s="335"/>
      <c r="AJ171" s="335"/>
      <c r="AK171" s="335"/>
      <c r="AL171" s="335"/>
      <c r="AM171" s="335"/>
    </row>
    <row r="172" spans="2:39" s="29" customFormat="1">
      <c r="B172" s="11"/>
      <c r="C172" s="11">
        <v>5</v>
      </c>
      <c r="D172" s="334"/>
      <c r="E172" s="334"/>
      <c r="F172" s="334"/>
      <c r="G172" s="334"/>
      <c r="H172" s="334"/>
      <c r="I172" s="334"/>
      <c r="J172" s="334"/>
      <c r="K172" s="86"/>
      <c r="L172" s="651"/>
      <c r="M172" s="86"/>
      <c r="N172" s="651"/>
      <c r="O172" s="86"/>
      <c r="P172" s="651"/>
      <c r="Q172" s="33"/>
      <c r="R172" s="33"/>
      <c r="S172" s="33"/>
      <c r="T172" s="33"/>
      <c r="U172" s="33"/>
      <c r="V172" s="33"/>
      <c r="W172" s="33"/>
      <c r="X172" s="33"/>
      <c r="Y172" s="33"/>
      <c r="Z172" s="33"/>
      <c r="AA172" s="33"/>
    </row>
    <row r="173" spans="2:39" s="29" customFormat="1">
      <c r="B173" s="11"/>
      <c r="C173" s="11">
        <v>6</v>
      </c>
      <c r="D173" s="334"/>
      <c r="E173" s="334"/>
      <c r="F173" s="334"/>
      <c r="G173" s="334"/>
      <c r="H173" s="334"/>
      <c r="I173" s="334"/>
      <c r="J173" s="334"/>
      <c r="K173" s="86"/>
      <c r="L173" s="651"/>
      <c r="M173" s="86"/>
      <c r="N173" s="651"/>
      <c r="O173" s="86"/>
      <c r="P173" s="651"/>
      <c r="Q173" s="33"/>
      <c r="R173" s="33"/>
      <c r="S173" s="33"/>
      <c r="T173" s="33"/>
      <c r="U173" s="33"/>
      <c r="V173" s="33"/>
      <c r="W173" s="33"/>
      <c r="X173" s="33"/>
      <c r="Y173" s="33"/>
      <c r="Z173" s="33"/>
      <c r="AA173" s="33"/>
    </row>
    <row r="174" spans="2:39" s="29" customFormat="1">
      <c r="B174" s="11"/>
      <c r="C174" s="11">
        <v>7</v>
      </c>
      <c r="D174" s="334"/>
      <c r="E174" s="334"/>
      <c r="F174" s="334"/>
      <c r="G174" s="334"/>
      <c r="H174" s="334"/>
      <c r="I174" s="334"/>
      <c r="J174" s="334"/>
      <c r="K174" s="78"/>
      <c r="L174" s="652"/>
      <c r="M174" s="78"/>
      <c r="N174" s="652"/>
      <c r="O174" s="78"/>
      <c r="P174" s="652"/>
      <c r="Q174" s="33"/>
      <c r="R174" s="33"/>
      <c r="S174" s="33"/>
      <c r="T174" s="33"/>
      <c r="U174" s="33"/>
      <c r="V174" s="33"/>
      <c r="W174" s="33"/>
      <c r="X174" s="33"/>
      <c r="Y174" s="33"/>
      <c r="Z174" s="33"/>
      <c r="AA174" s="33"/>
    </row>
    <row r="175" spans="2:39" s="29" customFormat="1">
      <c r="B175" s="11"/>
      <c r="C175" s="11">
        <v>8</v>
      </c>
      <c r="D175" s="334"/>
      <c r="E175" s="334"/>
      <c r="F175" s="334"/>
      <c r="G175" s="334"/>
      <c r="H175" s="334"/>
      <c r="I175" s="334"/>
      <c r="J175" s="334"/>
      <c r="K175" s="78"/>
      <c r="L175" s="651"/>
      <c r="M175" s="78"/>
      <c r="N175" s="651"/>
      <c r="O175" s="78"/>
      <c r="P175" s="651"/>
      <c r="Q175" s="33"/>
      <c r="R175" s="33"/>
      <c r="S175" s="33"/>
      <c r="T175" s="33"/>
      <c r="U175" s="33"/>
      <c r="V175" s="33"/>
      <c r="W175" s="33"/>
      <c r="X175" s="33"/>
      <c r="Y175" s="33"/>
      <c r="Z175" s="33"/>
      <c r="AA175" s="33"/>
    </row>
    <row r="176" spans="2:39" s="29" customFormat="1">
      <c r="B176" s="11"/>
      <c r="C176" s="11">
        <v>9</v>
      </c>
      <c r="D176" s="334"/>
      <c r="E176" s="334"/>
      <c r="F176" s="334"/>
      <c r="G176" s="334"/>
      <c r="H176" s="334"/>
      <c r="I176" s="334"/>
      <c r="J176" s="334"/>
      <c r="K176" s="86"/>
      <c r="L176" s="651"/>
      <c r="M176" s="86"/>
      <c r="N176" s="651"/>
      <c r="O176" s="86"/>
      <c r="P176" s="651"/>
      <c r="Q176" s="33"/>
      <c r="R176" s="33"/>
      <c r="S176" s="33"/>
      <c r="T176" s="33"/>
      <c r="U176" s="33"/>
      <c r="V176" s="33"/>
      <c r="W176" s="33"/>
      <c r="X176" s="33"/>
      <c r="Y176" s="33"/>
      <c r="Z176" s="33"/>
      <c r="AA176" s="33"/>
    </row>
    <row r="177" spans="2:27" s="29" customFormat="1">
      <c r="B177" s="11"/>
      <c r="C177" s="11">
        <v>10</v>
      </c>
      <c r="D177" s="334"/>
      <c r="E177" s="334"/>
      <c r="F177" s="334"/>
      <c r="G177" s="334"/>
      <c r="H177" s="334"/>
      <c r="I177" s="334"/>
      <c r="J177" s="334"/>
      <c r="K177" s="86"/>
      <c r="L177" s="651"/>
      <c r="M177" s="86"/>
      <c r="N177" s="651"/>
      <c r="O177" s="86"/>
      <c r="P177" s="651"/>
      <c r="Q177" s="33"/>
      <c r="R177" s="33"/>
      <c r="S177" s="33"/>
      <c r="T177" s="33"/>
      <c r="U177" s="33"/>
      <c r="V177" s="33"/>
      <c r="W177" s="33"/>
      <c r="X177" s="33"/>
      <c r="Y177" s="33"/>
      <c r="Z177" s="33"/>
      <c r="AA177" s="33"/>
    </row>
    <row r="178" spans="2:27" s="29" customFormat="1">
      <c r="B178" s="11"/>
      <c r="C178" s="11">
        <v>11</v>
      </c>
      <c r="D178" s="334"/>
      <c r="E178" s="334"/>
      <c r="F178" s="334"/>
      <c r="G178" s="334"/>
      <c r="H178" s="334"/>
      <c r="I178" s="334"/>
      <c r="J178" s="334"/>
      <c r="K178" s="78"/>
      <c r="L178" s="652"/>
      <c r="M178" s="78"/>
      <c r="N178" s="652"/>
      <c r="O178" s="78"/>
      <c r="P178" s="652"/>
      <c r="Q178" s="33"/>
      <c r="R178" s="33"/>
      <c r="S178" s="33"/>
      <c r="T178" s="33"/>
      <c r="U178" s="33"/>
      <c r="V178" s="33"/>
      <c r="W178" s="33"/>
      <c r="X178" s="33"/>
      <c r="Y178" s="33"/>
      <c r="Z178" s="33"/>
      <c r="AA178" s="33"/>
    </row>
    <row r="179" spans="2:27" s="29" customFormat="1">
      <c r="B179" s="11"/>
      <c r="C179" s="11">
        <v>12</v>
      </c>
      <c r="D179" s="334"/>
      <c r="E179" s="334"/>
      <c r="F179" s="334"/>
      <c r="G179" s="334"/>
      <c r="H179" s="334"/>
      <c r="I179" s="334"/>
      <c r="J179" s="334"/>
      <c r="K179" s="78"/>
      <c r="L179" s="651"/>
      <c r="M179" s="78"/>
      <c r="N179" s="651"/>
      <c r="O179" s="78"/>
      <c r="P179" s="651"/>
      <c r="Q179" s="33"/>
      <c r="R179" s="33"/>
      <c r="S179" s="33"/>
      <c r="T179" s="33"/>
      <c r="U179" s="33"/>
      <c r="V179" s="33"/>
      <c r="W179" s="33"/>
      <c r="X179" s="33"/>
      <c r="Y179" s="33"/>
      <c r="Z179" s="33"/>
      <c r="AA179" s="33"/>
    </row>
    <row r="180" spans="2:27" s="29" customFormat="1">
      <c r="B180" s="11"/>
      <c r="C180" s="11">
        <v>13</v>
      </c>
      <c r="D180" s="334"/>
      <c r="E180" s="334"/>
      <c r="F180" s="334"/>
      <c r="G180" s="334"/>
      <c r="H180" s="334"/>
      <c r="I180" s="334"/>
      <c r="J180" s="334"/>
      <c r="K180" s="86"/>
      <c r="L180" s="651"/>
      <c r="M180" s="86"/>
      <c r="N180" s="651"/>
      <c r="O180" s="86"/>
      <c r="P180" s="651"/>
      <c r="Q180" s="33"/>
      <c r="R180" s="33"/>
      <c r="S180" s="33"/>
      <c r="T180" s="33"/>
      <c r="U180" s="33"/>
      <c r="V180" s="33"/>
      <c r="W180" s="33"/>
      <c r="X180" s="33"/>
      <c r="Y180" s="33"/>
      <c r="Z180" s="33"/>
      <c r="AA180" s="33"/>
    </row>
    <row r="181" spans="2:27" s="29" customFormat="1">
      <c r="B181" s="11"/>
      <c r="C181" s="11">
        <v>14</v>
      </c>
      <c r="D181" s="334"/>
      <c r="E181" s="334"/>
      <c r="F181" s="334"/>
      <c r="G181" s="334"/>
      <c r="H181" s="334"/>
      <c r="I181" s="334"/>
      <c r="J181" s="334"/>
      <c r="K181" s="86"/>
      <c r="L181" s="651"/>
      <c r="M181" s="86"/>
      <c r="N181" s="651"/>
      <c r="O181" s="86"/>
      <c r="P181" s="651"/>
      <c r="Q181" s="33"/>
      <c r="R181" s="33"/>
      <c r="S181" s="33"/>
      <c r="T181" s="33"/>
      <c r="U181" s="33"/>
      <c r="V181" s="33"/>
      <c r="W181" s="33"/>
      <c r="X181" s="33"/>
      <c r="Y181" s="33"/>
      <c r="Z181" s="33"/>
      <c r="AA181" s="33"/>
    </row>
    <row r="182" spans="2:27" s="29" customFormat="1">
      <c r="B182" s="11"/>
      <c r="C182" s="11">
        <v>15</v>
      </c>
      <c r="D182" s="334"/>
      <c r="E182" s="334"/>
      <c r="F182" s="334"/>
      <c r="G182" s="334"/>
      <c r="H182" s="334"/>
      <c r="I182" s="334"/>
      <c r="J182" s="334"/>
      <c r="K182" s="78"/>
      <c r="L182" s="652"/>
      <c r="M182" s="78"/>
      <c r="N182" s="652"/>
      <c r="O182" s="78"/>
      <c r="P182" s="652"/>
      <c r="Q182" s="33"/>
      <c r="R182" s="33"/>
      <c r="S182" s="33"/>
      <c r="T182" s="33"/>
      <c r="U182" s="33"/>
      <c r="V182" s="33"/>
      <c r="W182" s="33"/>
      <c r="X182" s="33"/>
      <c r="Y182" s="33"/>
      <c r="Z182" s="33"/>
      <c r="AA182" s="33"/>
    </row>
    <row r="183" spans="2:27" s="29" customFormat="1">
      <c r="B183" s="11"/>
      <c r="C183" s="11">
        <v>16</v>
      </c>
      <c r="D183" s="334"/>
      <c r="E183" s="334"/>
      <c r="F183" s="334"/>
      <c r="G183" s="334"/>
      <c r="H183" s="334"/>
      <c r="I183" s="334"/>
      <c r="J183" s="334"/>
      <c r="K183" s="78"/>
      <c r="L183" s="651"/>
      <c r="M183" s="78"/>
      <c r="N183" s="651"/>
      <c r="O183" s="78"/>
      <c r="P183" s="651"/>
      <c r="Q183" s="33"/>
      <c r="R183" s="33"/>
      <c r="S183" s="33"/>
      <c r="T183" s="33"/>
      <c r="U183" s="33"/>
      <c r="V183" s="33"/>
      <c r="W183" s="33"/>
      <c r="X183" s="33"/>
      <c r="Y183" s="33"/>
      <c r="Z183" s="33"/>
      <c r="AA183" s="33"/>
    </row>
    <row r="184" spans="2:27" s="29" customFormat="1">
      <c r="B184" s="11"/>
      <c r="C184" s="11">
        <v>17</v>
      </c>
      <c r="D184" s="334"/>
      <c r="E184" s="334"/>
      <c r="F184" s="334"/>
      <c r="G184" s="334"/>
      <c r="H184" s="334"/>
      <c r="I184" s="334"/>
      <c r="J184" s="334"/>
      <c r="K184" s="86"/>
      <c r="L184" s="651"/>
      <c r="M184" s="86"/>
      <c r="N184" s="651"/>
      <c r="O184" s="86"/>
      <c r="P184" s="651"/>
      <c r="Q184" s="33"/>
      <c r="R184" s="33"/>
      <c r="S184" s="33"/>
      <c r="T184" s="33"/>
      <c r="U184" s="33"/>
      <c r="V184" s="33"/>
      <c r="W184" s="33"/>
      <c r="X184" s="33"/>
      <c r="Y184" s="33"/>
      <c r="Z184" s="33"/>
      <c r="AA184" s="33"/>
    </row>
    <row r="185" spans="2:27" s="29" customFormat="1">
      <c r="B185" s="11"/>
      <c r="C185" s="11">
        <v>18</v>
      </c>
      <c r="D185" s="334"/>
      <c r="E185" s="334"/>
      <c r="F185" s="334"/>
      <c r="G185" s="334"/>
      <c r="H185" s="334"/>
      <c r="I185" s="334"/>
      <c r="J185" s="334"/>
      <c r="K185" s="86"/>
      <c r="L185" s="651"/>
      <c r="M185" s="86"/>
      <c r="N185" s="651"/>
      <c r="O185" s="86"/>
      <c r="P185" s="651"/>
      <c r="Q185" s="33"/>
      <c r="R185" s="33"/>
      <c r="S185" s="33"/>
      <c r="T185" s="33"/>
      <c r="U185" s="33"/>
      <c r="V185" s="33"/>
      <c r="W185" s="33"/>
      <c r="X185" s="33"/>
      <c r="Y185" s="33"/>
      <c r="Z185" s="33"/>
      <c r="AA185" s="33"/>
    </row>
    <row r="186" spans="2:27" s="29" customFormat="1">
      <c r="B186" s="11"/>
      <c r="C186" s="11">
        <v>19</v>
      </c>
      <c r="D186" s="334"/>
      <c r="E186" s="334"/>
      <c r="F186" s="334"/>
      <c r="G186" s="334"/>
      <c r="H186" s="334"/>
      <c r="I186" s="334"/>
      <c r="J186" s="334"/>
      <c r="K186" s="78"/>
      <c r="L186" s="652"/>
      <c r="M186" s="78"/>
      <c r="N186" s="652"/>
      <c r="O186" s="78"/>
      <c r="P186" s="652"/>
      <c r="Q186" s="33"/>
      <c r="R186" s="33"/>
      <c r="S186" s="33"/>
      <c r="T186" s="33"/>
      <c r="U186" s="33"/>
      <c r="V186" s="33"/>
      <c r="W186" s="33"/>
      <c r="X186" s="33"/>
      <c r="Y186" s="33"/>
      <c r="Z186" s="33"/>
      <c r="AA186" s="33"/>
    </row>
    <row r="187" spans="2:27" s="29" customFormat="1">
      <c r="B187" s="11"/>
      <c r="C187" s="11">
        <v>20</v>
      </c>
      <c r="D187" s="334"/>
      <c r="E187" s="334"/>
      <c r="F187" s="334"/>
      <c r="G187" s="334"/>
      <c r="H187" s="334"/>
      <c r="I187" s="334"/>
      <c r="J187" s="334"/>
      <c r="K187" s="78"/>
      <c r="L187" s="651"/>
      <c r="M187" s="78"/>
      <c r="N187" s="651"/>
      <c r="O187" s="78"/>
      <c r="P187" s="651"/>
      <c r="Q187" s="33"/>
      <c r="R187" s="33"/>
      <c r="S187" s="33"/>
      <c r="T187" s="33"/>
      <c r="U187" s="33"/>
      <c r="V187" s="33"/>
      <c r="W187" s="33"/>
      <c r="X187" s="33"/>
      <c r="Y187" s="33"/>
      <c r="Z187" s="33"/>
      <c r="AA187" s="33"/>
    </row>
    <row r="188" spans="2:27" s="29" customFormat="1">
      <c r="B188" s="11"/>
      <c r="C188" s="11">
        <v>21</v>
      </c>
      <c r="D188" s="334"/>
      <c r="E188" s="334"/>
      <c r="F188" s="334"/>
      <c r="G188" s="334"/>
      <c r="H188" s="334"/>
      <c r="I188" s="334"/>
      <c r="J188" s="334"/>
      <c r="K188" s="86"/>
      <c r="L188" s="651"/>
      <c r="M188" s="86"/>
      <c r="N188" s="651"/>
      <c r="O188" s="86"/>
      <c r="P188" s="651"/>
      <c r="Q188" s="33"/>
      <c r="R188" s="33"/>
      <c r="S188" s="33"/>
      <c r="T188" s="33"/>
      <c r="U188" s="33"/>
      <c r="V188" s="33"/>
      <c r="W188" s="33"/>
      <c r="X188" s="33"/>
      <c r="Y188" s="33"/>
      <c r="Z188" s="33"/>
      <c r="AA188" s="33"/>
    </row>
    <row r="189" spans="2:27" s="29" customFormat="1">
      <c r="B189" s="11"/>
      <c r="C189" s="11">
        <v>22</v>
      </c>
      <c r="D189" s="334"/>
      <c r="E189" s="334"/>
      <c r="F189" s="334"/>
      <c r="G189" s="334"/>
      <c r="H189" s="334"/>
      <c r="I189" s="334"/>
      <c r="J189" s="334"/>
      <c r="K189" s="653"/>
      <c r="L189" s="651"/>
      <c r="M189" s="653"/>
      <c r="N189" s="651"/>
      <c r="O189" s="653"/>
      <c r="P189" s="651"/>
      <c r="Q189" s="33"/>
      <c r="R189" s="33"/>
      <c r="S189" s="33"/>
      <c r="T189" s="33"/>
      <c r="U189" s="33"/>
      <c r="V189" s="33"/>
      <c r="W189" s="33"/>
      <c r="X189" s="33"/>
      <c r="Y189" s="33"/>
      <c r="Z189" s="33"/>
      <c r="AA189" s="33"/>
    </row>
    <row r="190" spans="2:27" s="29" customFormat="1">
      <c r="B190" s="11">
        <v>7</v>
      </c>
      <c r="C190" s="11">
        <v>1</v>
      </c>
      <c r="D190" s="334"/>
      <c r="E190" s="334"/>
      <c r="F190" s="334"/>
      <c r="G190" s="334"/>
      <c r="H190" s="334"/>
      <c r="I190" s="334"/>
      <c r="J190" s="334"/>
      <c r="K190" s="78"/>
      <c r="L190" s="647"/>
      <c r="M190" s="78"/>
      <c r="N190" s="647"/>
      <c r="O190" s="78"/>
      <c r="P190" s="647"/>
      <c r="Q190" s="33"/>
      <c r="R190" s="33"/>
      <c r="S190" s="33"/>
      <c r="T190" s="33"/>
      <c r="U190" s="33"/>
      <c r="V190" s="33"/>
      <c r="W190" s="33"/>
      <c r="X190" s="33"/>
      <c r="Y190" s="33"/>
      <c r="Z190" s="33"/>
      <c r="AA190" s="33"/>
    </row>
    <row r="191" spans="2:27" s="29" customFormat="1">
      <c r="B191" s="11"/>
      <c r="C191" s="11">
        <v>2</v>
      </c>
      <c r="D191" s="334"/>
      <c r="E191" s="334"/>
      <c r="F191" s="334"/>
      <c r="G191" s="334"/>
      <c r="H191" s="334"/>
      <c r="I191" s="334"/>
      <c r="J191" s="334"/>
      <c r="K191" s="78"/>
      <c r="L191" s="647"/>
      <c r="M191" s="78"/>
      <c r="N191" s="647"/>
      <c r="O191" s="78"/>
      <c r="P191" s="647"/>
      <c r="Q191" s="33"/>
      <c r="R191" s="33"/>
      <c r="S191" s="33"/>
      <c r="T191" s="33"/>
      <c r="U191" s="33"/>
      <c r="V191" s="33"/>
      <c r="W191" s="33"/>
      <c r="X191" s="33"/>
      <c r="Y191" s="33"/>
      <c r="Z191" s="33"/>
      <c r="AA191" s="33"/>
    </row>
    <row r="192" spans="2:27" s="29" customFormat="1">
      <c r="B192" s="11"/>
      <c r="C192" s="11">
        <v>3</v>
      </c>
      <c r="D192" s="334"/>
      <c r="E192" s="334"/>
      <c r="F192" s="334"/>
      <c r="G192" s="334"/>
      <c r="H192" s="334"/>
      <c r="I192" s="334"/>
      <c r="J192" s="334"/>
      <c r="K192" s="78"/>
      <c r="L192" s="647"/>
      <c r="M192" s="78"/>
      <c r="N192" s="647"/>
      <c r="O192" s="78"/>
      <c r="P192" s="647"/>
      <c r="Q192" s="33"/>
      <c r="R192" s="33"/>
      <c r="S192" s="33"/>
      <c r="T192" s="33"/>
      <c r="U192" s="33"/>
      <c r="V192" s="33"/>
      <c r="W192" s="33"/>
      <c r="X192" s="33"/>
      <c r="Y192" s="33"/>
      <c r="Z192" s="33"/>
      <c r="AA192" s="33"/>
    </row>
    <row r="193" spans="2:39">
      <c r="B193" s="11"/>
      <c r="C193" s="11">
        <v>4</v>
      </c>
      <c r="D193" s="334"/>
      <c r="E193" s="334"/>
      <c r="F193" s="334"/>
      <c r="G193" s="334"/>
      <c r="H193" s="334"/>
      <c r="I193" s="334"/>
      <c r="K193" s="78"/>
      <c r="L193" s="189"/>
      <c r="M193" s="78"/>
      <c r="N193" s="189"/>
      <c r="O193" s="78"/>
      <c r="P193" s="189"/>
      <c r="Q193" s="334"/>
      <c r="R193" s="334"/>
      <c r="S193" s="334"/>
      <c r="AB193" s="335"/>
      <c r="AC193" s="335"/>
      <c r="AD193" s="335"/>
      <c r="AE193" s="335"/>
      <c r="AF193" s="335"/>
      <c r="AG193" s="335"/>
      <c r="AH193" s="335"/>
      <c r="AI193" s="335"/>
      <c r="AJ193" s="335"/>
      <c r="AK193" s="335"/>
      <c r="AL193" s="335"/>
      <c r="AM193" s="335"/>
    </row>
    <row r="194" spans="2:39" s="29" customFormat="1">
      <c r="B194" s="11"/>
      <c r="C194" s="11">
        <v>5</v>
      </c>
      <c r="D194" s="334"/>
      <c r="E194" s="334"/>
      <c r="F194" s="334"/>
      <c r="G194" s="334"/>
      <c r="H194" s="334"/>
      <c r="I194" s="334"/>
      <c r="J194" s="334"/>
      <c r="K194" s="86"/>
      <c r="L194" s="651"/>
      <c r="M194" s="86"/>
      <c r="N194" s="651"/>
      <c r="O194" s="86"/>
      <c r="P194" s="651"/>
      <c r="Q194" s="33"/>
      <c r="R194" s="33"/>
      <c r="S194" s="33"/>
      <c r="T194" s="33"/>
      <c r="U194" s="33"/>
      <c r="V194" s="33"/>
      <c r="W194" s="33"/>
      <c r="X194" s="33"/>
      <c r="Y194" s="33"/>
      <c r="Z194" s="33"/>
      <c r="AA194" s="33"/>
    </row>
    <row r="195" spans="2:39" s="29" customFormat="1">
      <c r="B195" s="11"/>
      <c r="C195" s="11">
        <v>6</v>
      </c>
      <c r="D195" s="334"/>
      <c r="E195" s="334"/>
      <c r="F195" s="334"/>
      <c r="G195" s="334"/>
      <c r="H195" s="334"/>
      <c r="I195" s="334"/>
      <c r="J195" s="334"/>
      <c r="K195" s="86"/>
      <c r="L195" s="651"/>
      <c r="M195" s="86"/>
      <c r="N195" s="651"/>
      <c r="O195" s="86"/>
      <c r="P195" s="651"/>
      <c r="Q195" s="33"/>
      <c r="R195" s="33"/>
      <c r="S195" s="33"/>
      <c r="T195" s="33"/>
      <c r="U195" s="33"/>
      <c r="V195" s="33"/>
      <c r="W195" s="33"/>
      <c r="X195" s="33"/>
      <c r="Y195" s="33"/>
      <c r="Z195" s="33"/>
      <c r="AA195" s="33"/>
    </row>
    <row r="196" spans="2:39" s="29" customFormat="1">
      <c r="B196" s="11"/>
      <c r="C196" s="11">
        <v>7</v>
      </c>
      <c r="D196" s="334"/>
      <c r="E196" s="334"/>
      <c r="F196" s="334"/>
      <c r="G196" s="334"/>
      <c r="H196" s="334"/>
      <c r="I196" s="334"/>
      <c r="J196" s="334"/>
      <c r="K196" s="78"/>
      <c r="L196" s="652"/>
      <c r="M196" s="78"/>
      <c r="N196" s="652"/>
      <c r="O196" s="78"/>
      <c r="P196" s="652"/>
      <c r="Q196" s="33"/>
      <c r="R196" s="33"/>
      <c r="S196" s="33"/>
      <c r="T196" s="33"/>
      <c r="U196" s="33"/>
      <c r="V196" s="33"/>
      <c r="W196" s="33"/>
      <c r="X196" s="33"/>
      <c r="Y196" s="33"/>
      <c r="Z196" s="33"/>
      <c r="AA196" s="33"/>
    </row>
    <row r="197" spans="2:39" s="29" customFormat="1">
      <c r="B197" s="11"/>
      <c r="C197" s="11">
        <v>8</v>
      </c>
      <c r="D197" s="334"/>
      <c r="E197" s="334"/>
      <c r="F197" s="334"/>
      <c r="G197" s="334"/>
      <c r="H197" s="334"/>
      <c r="I197" s="334"/>
      <c r="J197" s="334"/>
      <c r="K197" s="78"/>
      <c r="L197" s="651"/>
      <c r="M197" s="78"/>
      <c r="N197" s="651"/>
      <c r="O197" s="78"/>
      <c r="P197" s="651"/>
      <c r="Q197" s="33"/>
      <c r="R197" s="33"/>
      <c r="S197" s="33"/>
      <c r="T197" s="33"/>
      <c r="U197" s="33"/>
      <c r="V197" s="33"/>
      <c r="W197" s="33"/>
      <c r="X197" s="33"/>
      <c r="Y197" s="33"/>
      <c r="Z197" s="33"/>
      <c r="AA197" s="33"/>
    </row>
    <row r="198" spans="2:39" s="29" customFormat="1">
      <c r="B198" s="11"/>
      <c r="C198" s="11">
        <v>9</v>
      </c>
      <c r="D198" s="334"/>
      <c r="E198" s="334"/>
      <c r="F198" s="334"/>
      <c r="G198" s="334"/>
      <c r="H198" s="334"/>
      <c r="I198" s="334"/>
      <c r="J198" s="334"/>
      <c r="K198" s="86"/>
      <c r="L198" s="651"/>
      <c r="M198" s="86"/>
      <c r="N198" s="651"/>
      <c r="O198" s="86"/>
      <c r="P198" s="651"/>
      <c r="Q198" s="33"/>
      <c r="R198" s="33"/>
      <c r="S198" s="33"/>
      <c r="T198" s="33"/>
      <c r="U198" s="33"/>
      <c r="V198" s="33"/>
      <c r="W198" s="33"/>
      <c r="X198" s="33"/>
      <c r="Y198" s="33"/>
      <c r="Z198" s="33"/>
      <c r="AA198" s="33"/>
    </row>
    <row r="199" spans="2:39" s="29" customFormat="1">
      <c r="B199" s="11"/>
      <c r="C199" s="11">
        <v>10</v>
      </c>
      <c r="D199" s="334"/>
      <c r="E199" s="334"/>
      <c r="F199" s="334"/>
      <c r="G199" s="334"/>
      <c r="H199" s="334"/>
      <c r="I199" s="334"/>
      <c r="J199" s="334"/>
      <c r="K199" s="86"/>
      <c r="L199" s="651"/>
      <c r="M199" s="86"/>
      <c r="N199" s="651"/>
      <c r="O199" s="86"/>
      <c r="P199" s="651"/>
      <c r="Q199" s="33"/>
      <c r="R199" s="33"/>
      <c r="S199" s="33"/>
      <c r="T199" s="33"/>
      <c r="U199" s="33"/>
      <c r="V199" s="33"/>
      <c r="W199" s="33"/>
      <c r="X199" s="33"/>
      <c r="Y199" s="33"/>
      <c r="Z199" s="33"/>
      <c r="AA199" s="33"/>
    </row>
    <row r="200" spans="2:39" s="29" customFormat="1">
      <c r="B200" s="11"/>
      <c r="C200" s="11">
        <v>11</v>
      </c>
      <c r="D200" s="334"/>
      <c r="E200" s="334"/>
      <c r="F200" s="334"/>
      <c r="G200" s="334"/>
      <c r="H200" s="334"/>
      <c r="I200" s="334"/>
      <c r="J200" s="334"/>
      <c r="K200" s="78"/>
      <c r="L200" s="652"/>
      <c r="M200" s="78"/>
      <c r="N200" s="652"/>
      <c r="O200" s="78"/>
      <c r="P200" s="652"/>
      <c r="Q200" s="33"/>
      <c r="R200" s="33"/>
      <c r="S200" s="33"/>
      <c r="T200" s="33"/>
      <c r="U200" s="33"/>
      <c r="V200" s="33"/>
      <c r="W200" s="33"/>
      <c r="X200" s="33"/>
      <c r="Y200" s="33"/>
      <c r="Z200" s="33"/>
      <c r="AA200" s="33"/>
    </row>
    <row r="201" spans="2:39" s="29" customFormat="1">
      <c r="B201" s="11"/>
      <c r="C201" s="11">
        <v>12</v>
      </c>
      <c r="D201" s="334"/>
      <c r="E201" s="334"/>
      <c r="F201" s="334"/>
      <c r="G201" s="334"/>
      <c r="H201" s="334"/>
      <c r="I201" s="334"/>
      <c r="J201" s="334"/>
      <c r="K201" s="78"/>
      <c r="L201" s="651"/>
      <c r="M201" s="78"/>
      <c r="N201" s="651"/>
      <c r="O201" s="78"/>
      <c r="P201" s="651"/>
      <c r="Q201" s="33"/>
      <c r="R201" s="33"/>
      <c r="S201" s="33"/>
      <c r="T201" s="33"/>
      <c r="U201" s="33"/>
      <c r="V201" s="33"/>
      <c r="W201" s="33"/>
      <c r="X201" s="33"/>
      <c r="Y201" s="33"/>
      <c r="Z201" s="33"/>
      <c r="AA201" s="33"/>
    </row>
    <row r="202" spans="2:39" s="29" customFormat="1">
      <c r="B202" s="11"/>
      <c r="C202" s="11">
        <v>13</v>
      </c>
      <c r="D202" s="334"/>
      <c r="E202" s="334"/>
      <c r="F202" s="334"/>
      <c r="G202" s="334"/>
      <c r="H202" s="334"/>
      <c r="I202" s="334"/>
      <c r="J202" s="334"/>
      <c r="K202" s="86"/>
      <c r="L202" s="651"/>
      <c r="M202" s="86"/>
      <c r="N202" s="651"/>
      <c r="O202" s="86"/>
      <c r="P202" s="651"/>
      <c r="Q202" s="33"/>
      <c r="R202" s="33"/>
      <c r="S202" s="33"/>
      <c r="T202" s="33"/>
      <c r="U202" s="33"/>
      <c r="V202" s="33"/>
      <c r="W202" s="33"/>
      <c r="X202" s="33"/>
      <c r="Y202" s="33"/>
      <c r="Z202" s="33"/>
      <c r="AA202" s="33"/>
    </row>
    <row r="203" spans="2:39" s="29" customFormat="1">
      <c r="B203" s="11"/>
      <c r="C203" s="11">
        <v>14</v>
      </c>
      <c r="D203" s="334"/>
      <c r="E203" s="334"/>
      <c r="F203" s="334"/>
      <c r="G203" s="334"/>
      <c r="H203" s="334"/>
      <c r="I203" s="334"/>
      <c r="J203" s="334"/>
      <c r="K203" s="86"/>
      <c r="L203" s="651"/>
      <c r="M203" s="86"/>
      <c r="N203" s="651"/>
      <c r="O203" s="86"/>
      <c r="P203" s="651"/>
      <c r="Q203" s="33"/>
      <c r="R203" s="33"/>
      <c r="S203" s="33"/>
      <c r="T203" s="33"/>
      <c r="U203" s="33"/>
      <c r="V203" s="33"/>
      <c r="W203" s="33"/>
      <c r="X203" s="33"/>
      <c r="Y203" s="33"/>
      <c r="Z203" s="33"/>
      <c r="AA203" s="33"/>
    </row>
    <row r="204" spans="2:39" s="29" customFormat="1">
      <c r="B204" s="11"/>
      <c r="C204" s="11">
        <v>15</v>
      </c>
      <c r="D204" s="334"/>
      <c r="E204" s="334"/>
      <c r="F204" s="334"/>
      <c r="G204" s="334"/>
      <c r="H204" s="334"/>
      <c r="I204" s="334"/>
      <c r="J204" s="334"/>
      <c r="K204" s="78"/>
      <c r="L204" s="652"/>
      <c r="M204" s="78"/>
      <c r="N204" s="652"/>
      <c r="O204" s="78"/>
      <c r="P204" s="652"/>
      <c r="Q204" s="33"/>
      <c r="R204" s="33"/>
      <c r="S204" s="33"/>
      <c r="T204" s="33"/>
      <c r="U204" s="33"/>
      <c r="V204" s="33"/>
      <c r="W204" s="33"/>
      <c r="X204" s="33"/>
      <c r="Y204" s="33"/>
      <c r="Z204" s="33"/>
      <c r="AA204" s="33"/>
    </row>
    <row r="205" spans="2:39" s="29" customFormat="1">
      <c r="B205" s="11"/>
      <c r="C205" s="11">
        <v>16</v>
      </c>
      <c r="D205" s="334"/>
      <c r="E205" s="334"/>
      <c r="F205" s="334"/>
      <c r="G205" s="334"/>
      <c r="H205" s="334"/>
      <c r="I205" s="334"/>
      <c r="J205" s="334"/>
      <c r="K205" s="78"/>
      <c r="L205" s="651"/>
      <c r="M205" s="78"/>
      <c r="N205" s="651"/>
      <c r="O205" s="78"/>
      <c r="P205" s="651"/>
      <c r="Q205" s="33"/>
      <c r="R205" s="33"/>
      <c r="S205" s="33"/>
      <c r="T205" s="33"/>
      <c r="U205" s="33"/>
      <c r="V205" s="33"/>
      <c r="W205" s="33"/>
      <c r="X205" s="33"/>
      <c r="Y205" s="33"/>
      <c r="Z205" s="33"/>
      <c r="AA205" s="33"/>
    </row>
    <row r="206" spans="2:39" s="29" customFormat="1">
      <c r="B206" s="11"/>
      <c r="C206" s="11">
        <v>17</v>
      </c>
      <c r="D206" s="334"/>
      <c r="E206" s="334"/>
      <c r="F206" s="334"/>
      <c r="G206" s="334"/>
      <c r="H206" s="334"/>
      <c r="I206" s="334"/>
      <c r="J206" s="334"/>
      <c r="K206" s="86"/>
      <c r="L206" s="651"/>
      <c r="M206" s="86"/>
      <c r="N206" s="651"/>
      <c r="O206" s="86"/>
      <c r="P206" s="651"/>
      <c r="Q206" s="33"/>
      <c r="R206" s="33"/>
      <c r="S206" s="33"/>
      <c r="T206" s="33"/>
      <c r="U206" s="33"/>
      <c r="V206" s="33"/>
      <c r="W206" s="33"/>
      <c r="X206" s="33"/>
      <c r="Y206" s="33"/>
      <c r="Z206" s="33"/>
      <c r="AA206" s="33"/>
    </row>
    <row r="207" spans="2:39" s="29" customFormat="1">
      <c r="B207" s="11"/>
      <c r="C207" s="11">
        <v>18</v>
      </c>
      <c r="D207" s="334"/>
      <c r="E207" s="334"/>
      <c r="F207" s="334"/>
      <c r="G207" s="334"/>
      <c r="H207" s="334"/>
      <c r="I207" s="334"/>
      <c r="J207" s="334"/>
      <c r="K207" s="86"/>
      <c r="L207" s="651"/>
      <c r="M207" s="86"/>
      <c r="N207" s="651"/>
      <c r="O207" s="86"/>
      <c r="P207" s="651"/>
      <c r="Q207" s="33"/>
      <c r="R207" s="33"/>
      <c r="S207" s="33"/>
      <c r="T207" s="33"/>
      <c r="U207" s="33"/>
      <c r="V207" s="33"/>
      <c r="W207" s="33"/>
      <c r="X207" s="33"/>
      <c r="Y207" s="33"/>
      <c r="Z207" s="33"/>
      <c r="AA207" s="33"/>
    </row>
    <row r="208" spans="2:39" s="29" customFormat="1">
      <c r="B208" s="11"/>
      <c r="C208" s="11">
        <v>19</v>
      </c>
      <c r="D208" s="334"/>
      <c r="E208" s="334"/>
      <c r="F208" s="334"/>
      <c r="G208" s="334"/>
      <c r="H208" s="334"/>
      <c r="I208" s="334"/>
      <c r="J208" s="334"/>
      <c r="K208" s="78"/>
      <c r="L208" s="652"/>
      <c r="M208" s="78"/>
      <c r="N208" s="652"/>
      <c r="O208" s="78"/>
      <c r="P208" s="652"/>
      <c r="Q208" s="33"/>
      <c r="R208" s="33"/>
      <c r="S208" s="33"/>
      <c r="T208" s="33"/>
      <c r="U208" s="33"/>
      <c r="V208" s="33"/>
      <c r="W208" s="33"/>
      <c r="X208" s="33"/>
      <c r="Y208" s="33"/>
      <c r="Z208" s="33"/>
      <c r="AA208" s="33"/>
    </row>
    <row r="209" spans="2:39" s="29" customFormat="1">
      <c r="B209" s="11"/>
      <c r="C209" s="11">
        <v>20</v>
      </c>
      <c r="D209" s="334"/>
      <c r="E209" s="334"/>
      <c r="F209" s="334"/>
      <c r="G209" s="334"/>
      <c r="H209" s="334"/>
      <c r="I209" s="334"/>
      <c r="J209" s="334"/>
      <c r="K209" s="78"/>
      <c r="L209" s="651"/>
      <c r="M209" s="78"/>
      <c r="N209" s="651"/>
      <c r="O209" s="78"/>
      <c r="P209" s="651"/>
      <c r="Q209" s="33"/>
      <c r="R209" s="33"/>
      <c r="S209" s="33"/>
      <c r="T209" s="33"/>
      <c r="U209" s="33"/>
      <c r="V209" s="33"/>
      <c r="W209" s="33"/>
      <c r="X209" s="33"/>
      <c r="Y209" s="33"/>
      <c r="Z209" s="33"/>
      <c r="AA209" s="33"/>
    </row>
    <row r="210" spans="2:39" s="29" customFormat="1">
      <c r="B210" s="11"/>
      <c r="C210" s="11">
        <v>21</v>
      </c>
      <c r="D210" s="334"/>
      <c r="E210" s="334"/>
      <c r="F210" s="334"/>
      <c r="G210" s="334"/>
      <c r="H210" s="334"/>
      <c r="I210" s="334"/>
      <c r="J210" s="334"/>
      <c r="K210" s="86"/>
      <c r="L210" s="651"/>
      <c r="M210" s="86"/>
      <c r="N210" s="651"/>
      <c r="O210" s="86"/>
      <c r="P210" s="651"/>
      <c r="Q210" s="33"/>
      <c r="R210" s="33"/>
      <c r="S210" s="33"/>
      <c r="T210" s="33"/>
      <c r="U210" s="33"/>
      <c r="V210" s="33"/>
      <c r="W210" s="33"/>
      <c r="X210" s="33"/>
      <c r="Y210" s="33"/>
      <c r="Z210" s="33"/>
      <c r="AA210" s="33"/>
    </row>
    <row r="211" spans="2:39" s="29" customFormat="1">
      <c r="B211" s="11"/>
      <c r="C211" s="11">
        <v>22</v>
      </c>
      <c r="D211" s="334"/>
      <c r="E211" s="334"/>
      <c r="F211" s="334"/>
      <c r="G211" s="334"/>
      <c r="H211" s="334"/>
      <c r="I211" s="334"/>
      <c r="J211" s="334"/>
      <c r="K211" s="653"/>
      <c r="L211" s="651"/>
      <c r="M211" s="653"/>
      <c r="N211" s="651"/>
      <c r="O211" s="653"/>
      <c r="P211" s="651"/>
      <c r="Q211" s="33"/>
      <c r="R211" s="33"/>
      <c r="S211" s="33"/>
      <c r="T211" s="33"/>
      <c r="U211" s="33"/>
      <c r="V211" s="33"/>
      <c r="W211" s="33"/>
      <c r="X211" s="33"/>
      <c r="Y211" s="33"/>
      <c r="Z211" s="33"/>
      <c r="AA211" s="33"/>
    </row>
    <row r="212" spans="2:39" s="29" customFormat="1">
      <c r="B212" s="11">
        <v>8</v>
      </c>
      <c r="C212" s="11">
        <v>1</v>
      </c>
      <c r="D212" s="334"/>
      <c r="E212" s="334"/>
      <c r="F212" s="334"/>
      <c r="G212" s="334"/>
      <c r="H212" s="334"/>
      <c r="I212" s="334"/>
      <c r="J212" s="334"/>
      <c r="K212" s="78"/>
      <c r="L212" s="647"/>
      <c r="M212" s="78"/>
      <c r="N212" s="647"/>
      <c r="O212" s="78"/>
      <c r="P212" s="647"/>
      <c r="Q212" s="33"/>
      <c r="R212" s="33"/>
      <c r="S212" s="33"/>
      <c r="T212" s="33"/>
      <c r="U212" s="33"/>
      <c r="V212" s="33"/>
      <c r="W212" s="33"/>
      <c r="X212" s="33"/>
      <c r="Y212" s="33"/>
      <c r="Z212" s="33"/>
      <c r="AA212" s="33"/>
    </row>
    <row r="213" spans="2:39" s="29" customFormat="1">
      <c r="B213" s="11"/>
      <c r="C213" s="11">
        <v>2</v>
      </c>
      <c r="D213" s="334"/>
      <c r="E213" s="334"/>
      <c r="F213" s="334"/>
      <c r="G213" s="334"/>
      <c r="H213" s="334"/>
      <c r="I213" s="334"/>
      <c r="J213" s="334"/>
      <c r="K213" s="78"/>
      <c r="L213" s="647"/>
      <c r="M213" s="78"/>
      <c r="N213" s="647"/>
      <c r="O213" s="78"/>
      <c r="P213" s="647"/>
      <c r="Q213" s="33"/>
      <c r="R213" s="33"/>
      <c r="S213" s="33"/>
      <c r="T213" s="33"/>
      <c r="U213" s="33"/>
      <c r="V213" s="33"/>
      <c r="W213" s="33"/>
      <c r="X213" s="33"/>
      <c r="Y213" s="33"/>
      <c r="Z213" s="33"/>
      <c r="AA213" s="33"/>
    </row>
    <row r="214" spans="2:39" s="29" customFormat="1">
      <c r="B214" s="11"/>
      <c r="C214" s="11">
        <v>3</v>
      </c>
      <c r="D214" s="334"/>
      <c r="E214" s="334"/>
      <c r="F214" s="334"/>
      <c r="G214" s="334"/>
      <c r="H214" s="334"/>
      <c r="I214" s="334"/>
      <c r="J214" s="334"/>
      <c r="K214" s="78"/>
      <c r="L214" s="647"/>
      <c r="M214" s="78"/>
      <c r="N214" s="647"/>
      <c r="O214" s="78"/>
      <c r="P214" s="647"/>
      <c r="Q214" s="33"/>
      <c r="R214" s="33"/>
      <c r="S214" s="33"/>
      <c r="T214" s="33"/>
      <c r="U214" s="33"/>
      <c r="V214" s="33"/>
      <c r="W214" s="33"/>
      <c r="X214" s="33"/>
      <c r="Y214" s="33"/>
      <c r="Z214" s="33"/>
      <c r="AA214" s="33"/>
    </row>
    <row r="215" spans="2:39">
      <c r="B215" s="11"/>
      <c r="C215" s="11">
        <v>4</v>
      </c>
      <c r="D215" s="334"/>
      <c r="E215" s="334"/>
      <c r="F215" s="334"/>
      <c r="G215" s="334"/>
      <c r="H215" s="334"/>
      <c r="I215" s="334"/>
      <c r="K215" s="78"/>
      <c r="L215" s="189"/>
      <c r="M215" s="78"/>
      <c r="N215" s="189"/>
      <c r="O215" s="78"/>
      <c r="P215" s="189"/>
      <c r="Q215" s="334"/>
      <c r="R215" s="334"/>
      <c r="S215" s="334"/>
      <c r="AB215" s="335"/>
      <c r="AC215" s="335"/>
      <c r="AD215" s="335"/>
      <c r="AE215" s="335"/>
      <c r="AF215" s="335"/>
      <c r="AG215" s="335"/>
      <c r="AH215" s="335"/>
      <c r="AI215" s="335"/>
      <c r="AJ215" s="335"/>
      <c r="AK215" s="335"/>
      <c r="AL215" s="335"/>
      <c r="AM215" s="335"/>
    </row>
    <row r="216" spans="2:39" s="29" customFormat="1">
      <c r="B216" s="11"/>
      <c r="C216" s="11">
        <v>5</v>
      </c>
      <c r="D216" s="334"/>
      <c r="E216" s="334"/>
      <c r="F216" s="334"/>
      <c r="G216" s="334"/>
      <c r="H216" s="334"/>
      <c r="I216" s="334"/>
      <c r="J216" s="334"/>
      <c r="K216" s="86"/>
      <c r="L216" s="651"/>
      <c r="M216" s="86"/>
      <c r="N216" s="651"/>
      <c r="O216" s="86"/>
      <c r="P216" s="651"/>
      <c r="Q216" s="33"/>
      <c r="R216" s="33"/>
      <c r="S216" s="33"/>
      <c r="T216" s="33"/>
      <c r="U216" s="33"/>
      <c r="V216" s="33"/>
      <c r="W216" s="33"/>
      <c r="X216" s="33"/>
      <c r="Y216" s="33"/>
      <c r="Z216" s="33"/>
      <c r="AA216" s="33"/>
    </row>
    <row r="217" spans="2:39" s="29" customFormat="1">
      <c r="B217" s="11"/>
      <c r="C217" s="11">
        <v>6</v>
      </c>
      <c r="D217" s="334"/>
      <c r="E217" s="334"/>
      <c r="F217" s="334"/>
      <c r="G217" s="334"/>
      <c r="H217" s="334"/>
      <c r="I217" s="334"/>
      <c r="J217" s="334"/>
      <c r="K217" s="86"/>
      <c r="L217" s="651"/>
      <c r="M217" s="86"/>
      <c r="N217" s="651"/>
      <c r="O217" s="86"/>
      <c r="P217" s="651"/>
      <c r="Q217" s="33"/>
      <c r="R217" s="33"/>
      <c r="S217" s="33"/>
      <c r="T217" s="33"/>
      <c r="U217" s="33"/>
      <c r="V217" s="33"/>
      <c r="W217" s="33"/>
      <c r="X217" s="33"/>
      <c r="Y217" s="33"/>
      <c r="Z217" s="33"/>
      <c r="AA217" s="33"/>
    </row>
    <row r="218" spans="2:39" s="29" customFormat="1">
      <c r="B218" s="11"/>
      <c r="C218" s="11">
        <v>7</v>
      </c>
      <c r="D218" s="334"/>
      <c r="E218" s="334"/>
      <c r="F218" s="334"/>
      <c r="G218" s="334"/>
      <c r="H218" s="334"/>
      <c r="I218" s="334"/>
      <c r="J218" s="334"/>
      <c r="K218" s="78"/>
      <c r="L218" s="652"/>
      <c r="M218" s="78"/>
      <c r="N218" s="652"/>
      <c r="O218" s="78"/>
      <c r="P218" s="652"/>
      <c r="Q218" s="33"/>
      <c r="R218" s="33"/>
      <c r="S218" s="33"/>
      <c r="T218" s="33"/>
      <c r="U218" s="33"/>
      <c r="V218" s="33"/>
      <c r="W218" s="33"/>
      <c r="X218" s="33"/>
      <c r="Y218" s="33"/>
      <c r="Z218" s="33"/>
      <c r="AA218" s="33"/>
    </row>
    <row r="219" spans="2:39" s="29" customFormat="1">
      <c r="B219" s="11"/>
      <c r="C219" s="11">
        <v>8</v>
      </c>
      <c r="D219" s="334"/>
      <c r="E219" s="334"/>
      <c r="F219" s="334"/>
      <c r="G219" s="334"/>
      <c r="H219" s="334"/>
      <c r="I219" s="334"/>
      <c r="J219" s="334"/>
      <c r="K219" s="78"/>
      <c r="L219" s="651"/>
      <c r="M219" s="78"/>
      <c r="N219" s="651"/>
      <c r="O219" s="78"/>
      <c r="P219" s="651"/>
      <c r="Q219" s="33"/>
      <c r="R219" s="33"/>
      <c r="S219" s="33"/>
      <c r="T219" s="33"/>
      <c r="U219" s="33"/>
      <c r="V219" s="33"/>
      <c r="W219" s="33"/>
      <c r="X219" s="33"/>
      <c r="Y219" s="33"/>
      <c r="Z219" s="33"/>
      <c r="AA219" s="33"/>
    </row>
    <row r="220" spans="2:39" s="29" customFormat="1">
      <c r="B220" s="11"/>
      <c r="C220" s="11">
        <v>9</v>
      </c>
      <c r="D220" s="334"/>
      <c r="E220" s="334"/>
      <c r="F220" s="334"/>
      <c r="G220" s="334"/>
      <c r="H220" s="334"/>
      <c r="I220" s="334"/>
      <c r="J220" s="334"/>
      <c r="K220" s="86"/>
      <c r="L220" s="651"/>
      <c r="M220" s="86"/>
      <c r="N220" s="651"/>
      <c r="O220" s="86"/>
      <c r="P220" s="651"/>
      <c r="Q220" s="33"/>
      <c r="R220" s="33"/>
      <c r="S220" s="33"/>
      <c r="T220" s="33"/>
      <c r="U220" s="33"/>
      <c r="V220" s="33"/>
      <c r="W220" s="33"/>
      <c r="X220" s="33"/>
      <c r="Y220" s="33"/>
      <c r="Z220" s="33"/>
      <c r="AA220" s="33"/>
    </row>
    <row r="221" spans="2:39" s="29" customFormat="1">
      <c r="B221" s="11"/>
      <c r="C221" s="11">
        <v>10</v>
      </c>
      <c r="D221" s="334"/>
      <c r="E221" s="334"/>
      <c r="F221" s="334"/>
      <c r="G221" s="334"/>
      <c r="H221" s="334"/>
      <c r="I221" s="334"/>
      <c r="J221" s="334"/>
      <c r="K221" s="86"/>
      <c r="L221" s="651"/>
      <c r="M221" s="86"/>
      <c r="N221" s="651"/>
      <c r="O221" s="86"/>
      <c r="P221" s="651"/>
      <c r="Q221" s="33"/>
      <c r="R221" s="33"/>
      <c r="S221" s="33"/>
      <c r="T221" s="33"/>
      <c r="U221" s="33"/>
      <c r="V221" s="33"/>
      <c r="W221" s="33"/>
      <c r="X221" s="33"/>
      <c r="Y221" s="33"/>
      <c r="Z221" s="33"/>
      <c r="AA221" s="33"/>
    </row>
    <row r="222" spans="2:39" s="29" customFormat="1">
      <c r="B222" s="11"/>
      <c r="C222" s="11">
        <v>11</v>
      </c>
      <c r="D222" s="334"/>
      <c r="E222" s="334"/>
      <c r="F222" s="334"/>
      <c r="G222" s="334"/>
      <c r="H222" s="334"/>
      <c r="I222" s="334"/>
      <c r="J222" s="334"/>
      <c r="K222" s="78"/>
      <c r="L222" s="652"/>
      <c r="M222" s="78"/>
      <c r="N222" s="652"/>
      <c r="O222" s="78"/>
      <c r="P222" s="652"/>
      <c r="Q222" s="33"/>
      <c r="R222" s="33"/>
      <c r="S222" s="33"/>
      <c r="T222" s="33"/>
      <c r="U222" s="33"/>
      <c r="V222" s="33"/>
      <c r="W222" s="33"/>
      <c r="X222" s="33"/>
      <c r="Y222" s="33"/>
      <c r="Z222" s="33"/>
      <c r="AA222" s="33"/>
    </row>
    <row r="223" spans="2:39" s="29" customFormat="1">
      <c r="B223" s="11"/>
      <c r="C223" s="11">
        <v>12</v>
      </c>
      <c r="D223" s="334"/>
      <c r="E223" s="334"/>
      <c r="F223" s="334"/>
      <c r="G223" s="334"/>
      <c r="H223" s="334"/>
      <c r="I223" s="334"/>
      <c r="J223" s="334"/>
      <c r="K223" s="78"/>
      <c r="L223" s="651"/>
      <c r="M223" s="78"/>
      <c r="N223" s="651"/>
      <c r="O223" s="78"/>
      <c r="P223" s="651"/>
      <c r="Q223" s="33"/>
      <c r="R223" s="33"/>
      <c r="S223" s="33"/>
      <c r="T223" s="33"/>
      <c r="U223" s="33"/>
      <c r="V223" s="33"/>
      <c r="W223" s="33"/>
      <c r="X223" s="33"/>
      <c r="Y223" s="33"/>
      <c r="Z223" s="33"/>
      <c r="AA223" s="33"/>
    </row>
    <row r="224" spans="2:39" s="29" customFormat="1">
      <c r="B224" s="11"/>
      <c r="C224" s="11">
        <v>13</v>
      </c>
      <c r="D224" s="334"/>
      <c r="E224" s="334"/>
      <c r="F224" s="334"/>
      <c r="G224" s="334"/>
      <c r="H224" s="334"/>
      <c r="I224" s="334"/>
      <c r="J224" s="334"/>
      <c r="K224" s="86"/>
      <c r="L224" s="651"/>
      <c r="M224" s="86"/>
      <c r="N224" s="651"/>
      <c r="O224" s="86"/>
      <c r="P224" s="651"/>
      <c r="Q224" s="33"/>
      <c r="R224" s="33"/>
      <c r="S224" s="33"/>
      <c r="T224" s="33"/>
      <c r="U224" s="33"/>
      <c r="V224" s="33"/>
      <c r="W224" s="33"/>
      <c r="X224" s="33"/>
      <c r="Y224" s="33"/>
      <c r="Z224" s="33"/>
      <c r="AA224" s="33"/>
    </row>
    <row r="225" spans="2:39" s="29" customFormat="1">
      <c r="B225" s="11"/>
      <c r="C225" s="11">
        <v>14</v>
      </c>
      <c r="D225" s="334"/>
      <c r="E225" s="334"/>
      <c r="F225" s="334"/>
      <c r="G225" s="334"/>
      <c r="H225" s="334"/>
      <c r="I225" s="334"/>
      <c r="J225" s="334"/>
      <c r="K225" s="86"/>
      <c r="L225" s="651"/>
      <c r="M225" s="86"/>
      <c r="N225" s="651"/>
      <c r="O225" s="86"/>
      <c r="P225" s="651"/>
      <c r="Q225" s="33"/>
      <c r="R225" s="33"/>
      <c r="S225" s="33"/>
      <c r="T225" s="33"/>
      <c r="U225" s="33"/>
      <c r="V225" s="33"/>
      <c r="W225" s="33"/>
      <c r="X225" s="33"/>
      <c r="Y225" s="33"/>
      <c r="Z225" s="33"/>
      <c r="AA225" s="33"/>
    </row>
    <row r="226" spans="2:39" s="29" customFormat="1">
      <c r="B226" s="11"/>
      <c r="C226" s="11">
        <v>15</v>
      </c>
      <c r="D226" s="334"/>
      <c r="E226" s="334"/>
      <c r="F226" s="334"/>
      <c r="G226" s="334"/>
      <c r="H226" s="334"/>
      <c r="I226" s="334"/>
      <c r="J226" s="334"/>
      <c r="K226" s="78"/>
      <c r="L226" s="652"/>
      <c r="M226" s="78"/>
      <c r="N226" s="652"/>
      <c r="O226" s="78"/>
      <c r="P226" s="652"/>
      <c r="Q226" s="33"/>
      <c r="R226" s="33"/>
      <c r="S226" s="33"/>
      <c r="T226" s="33"/>
      <c r="U226" s="33"/>
      <c r="V226" s="33"/>
      <c r="W226" s="33"/>
      <c r="X226" s="33"/>
      <c r="Y226" s="33"/>
      <c r="Z226" s="33"/>
      <c r="AA226" s="33"/>
    </row>
    <row r="227" spans="2:39" s="29" customFormat="1">
      <c r="B227" s="11"/>
      <c r="C227" s="11">
        <v>16</v>
      </c>
      <c r="D227" s="334"/>
      <c r="E227" s="334"/>
      <c r="F227" s="334"/>
      <c r="G227" s="334"/>
      <c r="H227" s="334"/>
      <c r="I227" s="334"/>
      <c r="J227" s="334"/>
      <c r="K227" s="78"/>
      <c r="L227" s="651"/>
      <c r="M227" s="78"/>
      <c r="N227" s="651"/>
      <c r="O227" s="78"/>
      <c r="P227" s="651"/>
      <c r="Q227" s="33"/>
      <c r="R227" s="33"/>
      <c r="S227" s="33"/>
      <c r="T227" s="33"/>
      <c r="U227" s="33"/>
      <c r="V227" s="33"/>
      <c r="W227" s="33"/>
      <c r="X227" s="33"/>
      <c r="Y227" s="33"/>
      <c r="Z227" s="33"/>
      <c r="AA227" s="33"/>
    </row>
    <row r="228" spans="2:39" s="29" customFormat="1">
      <c r="B228" s="11"/>
      <c r="C228" s="11">
        <v>17</v>
      </c>
      <c r="D228" s="334"/>
      <c r="E228" s="334"/>
      <c r="F228" s="334"/>
      <c r="G228" s="334"/>
      <c r="H228" s="334"/>
      <c r="I228" s="334"/>
      <c r="J228" s="334"/>
      <c r="K228" s="86"/>
      <c r="L228" s="651"/>
      <c r="M228" s="86"/>
      <c r="N228" s="651"/>
      <c r="O228" s="86"/>
      <c r="P228" s="651"/>
      <c r="Q228" s="33"/>
      <c r="R228" s="33"/>
      <c r="S228" s="33"/>
      <c r="T228" s="33"/>
      <c r="U228" s="33"/>
      <c r="V228" s="33"/>
      <c r="W228" s="33"/>
      <c r="X228" s="33"/>
      <c r="Y228" s="33"/>
      <c r="Z228" s="33"/>
      <c r="AA228" s="33"/>
    </row>
    <row r="229" spans="2:39" s="29" customFormat="1">
      <c r="B229" s="11"/>
      <c r="C229" s="11">
        <v>18</v>
      </c>
      <c r="D229" s="334"/>
      <c r="E229" s="334"/>
      <c r="F229" s="334"/>
      <c r="G229" s="334"/>
      <c r="H229" s="334"/>
      <c r="I229" s="334"/>
      <c r="J229" s="334"/>
      <c r="K229" s="86"/>
      <c r="L229" s="651"/>
      <c r="M229" s="86"/>
      <c r="N229" s="651"/>
      <c r="O229" s="86"/>
      <c r="P229" s="651"/>
      <c r="Q229" s="33"/>
      <c r="R229" s="33"/>
      <c r="S229" s="33"/>
      <c r="T229" s="33"/>
      <c r="U229" s="33"/>
      <c r="V229" s="33"/>
      <c r="W229" s="33"/>
      <c r="X229" s="33"/>
      <c r="Y229" s="33"/>
      <c r="Z229" s="33"/>
      <c r="AA229" s="33"/>
    </row>
    <row r="230" spans="2:39" s="29" customFormat="1">
      <c r="B230" s="11"/>
      <c r="C230" s="11">
        <v>19</v>
      </c>
      <c r="D230" s="334"/>
      <c r="E230" s="334"/>
      <c r="F230" s="334"/>
      <c r="G230" s="334"/>
      <c r="H230" s="334"/>
      <c r="I230" s="334"/>
      <c r="J230" s="334"/>
      <c r="K230" s="78"/>
      <c r="L230" s="652"/>
      <c r="M230" s="78"/>
      <c r="N230" s="652"/>
      <c r="O230" s="78"/>
      <c r="P230" s="652"/>
      <c r="Q230" s="33"/>
      <c r="R230" s="33"/>
      <c r="S230" s="33"/>
      <c r="T230" s="33"/>
      <c r="U230" s="33"/>
      <c r="V230" s="33"/>
      <c r="W230" s="33"/>
      <c r="X230" s="33"/>
      <c r="Y230" s="33"/>
      <c r="Z230" s="33"/>
      <c r="AA230" s="33"/>
    </row>
    <row r="231" spans="2:39" s="29" customFormat="1">
      <c r="B231" s="11"/>
      <c r="C231" s="11">
        <v>20</v>
      </c>
      <c r="D231" s="334"/>
      <c r="E231" s="334"/>
      <c r="F231" s="334"/>
      <c r="G231" s="334"/>
      <c r="H231" s="334"/>
      <c r="I231" s="334"/>
      <c r="J231" s="334"/>
      <c r="K231" s="78"/>
      <c r="L231" s="651"/>
      <c r="M231" s="78"/>
      <c r="N231" s="651"/>
      <c r="O231" s="78"/>
      <c r="P231" s="651"/>
      <c r="Q231" s="33"/>
      <c r="R231" s="33"/>
      <c r="S231" s="33"/>
      <c r="T231" s="33"/>
      <c r="U231" s="33"/>
      <c r="V231" s="33"/>
      <c r="W231" s="33"/>
      <c r="X231" s="33"/>
      <c r="Y231" s="33"/>
      <c r="Z231" s="33"/>
      <c r="AA231" s="33"/>
    </row>
    <row r="232" spans="2:39" s="29" customFormat="1">
      <c r="B232" s="11"/>
      <c r="C232" s="11">
        <v>21</v>
      </c>
      <c r="D232" s="334"/>
      <c r="E232" s="334"/>
      <c r="F232" s="334"/>
      <c r="G232" s="334"/>
      <c r="H232" s="334"/>
      <c r="I232" s="334"/>
      <c r="J232" s="334"/>
      <c r="K232" s="86"/>
      <c r="L232" s="651"/>
      <c r="M232" s="86"/>
      <c r="N232" s="651"/>
      <c r="O232" s="86"/>
      <c r="P232" s="651"/>
      <c r="Q232" s="33"/>
      <c r="R232" s="33"/>
      <c r="S232" s="33"/>
      <c r="T232" s="33"/>
      <c r="U232" s="33"/>
      <c r="V232" s="33"/>
      <c r="W232" s="33"/>
      <c r="X232" s="33"/>
      <c r="Y232" s="33"/>
      <c r="Z232" s="33"/>
      <c r="AA232" s="33"/>
    </row>
    <row r="233" spans="2:39" s="29" customFormat="1">
      <c r="B233" s="11"/>
      <c r="C233" s="11">
        <v>22</v>
      </c>
      <c r="D233" s="334"/>
      <c r="E233" s="334"/>
      <c r="F233" s="334"/>
      <c r="G233" s="334"/>
      <c r="H233" s="334"/>
      <c r="I233" s="334"/>
      <c r="J233" s="334"/>
      <c r="K233" s="653"/>
      <c r="L233" s="651"/>
      <c r="M233" s="653"/>
      <c r="N233" s="651"/>
      <c r="O233" s="653"/>
      <c r="P233" s="651"/>
      <c r="Q233" s="33"/>
      <c r="R233" s="33"/>
      <c r="S233" s="33"/>
      <c r="T233" s="33"/>
      <c r="U233" s="33"/>
      <c r="V233" s="33"/>
      <c r="W233" s="33"/>
      <c r="X233" s="33"/>
      <c r="Y233" s="33"/>
      <c r="Z233" s="33"/>
      <c r="AA233" s="33"/>
    </row>
    <row r="234" spans="2:39" s="29" customFormat="1">
      <c r="B234" s="11">
        <v>9</v>
      </c>
      <c r="C234" s="11">
        <v>1</v>
      </c>
      <c r="D234" s="334"/>
      <c r="E234" s="334"/>
      <c r="F234" s="334"/>
      <c r="G234" s="334"/>
      <c r="H234" s="334"/>
      <c r="I234" s="334"/>
      <c r="J234" s="334"/>
      <c r="K234" s="78"/>
      <c r="L234" s="647"/>
      <c r="M234" s="78"/>
      <c r="N234" s="647"/>
      <c r="O234" s="78"/>
      <c r="P234" s="647"/>
      <c r="Q234" s="33"/>
      <c r="R234" s="33"/>
      <c r="S234" s="33"/>
      <c r="T234" s="33"/>
      <c r="U234" s="33"/>
      <c r="V234" s="33"/>
      <c r="W234" s="33"/>
      <c r="X234" s="33"/>
      <c r="Y234" s="33"/>
      <c r="Z234" s="33"/>
      <c r="AA234" s="33"/>
    </row>
    <row r="235" spans="2:39" s="29" customFormat="1">
      <c r="B235" s="11"/>
      <c r="C235" s="11">
        <v>2</v>
      </c>
      <c r="D235" s="334"/>
      <c r="E235" s="334"/>
      <c r="F235" s="334"/>
      <c r="G235" s="334"/>
      <c r="H235" s="334"/>
      <c r="I235" s="334"/>
      <c r="J235" s="334"/>
      <c r="K235" s="78"/>
      <c r="L235" s="647"/>
      <c r="M235" s="78"/>
      <c r="N235" s="647"/>
      <c r="O235" s="78"/>
      <c r="P235" s="647"/>
      <c r="Q235" s="33"/>
      <c r="R235" s="33"/>
      <c r="S235" s="33"/>
      <c r="T235" s="33"/>
      <c r="U235" s="33"/>
      <c r="V235" s="33"/>
      <c r="W235" s="33"/>
      <c r="X235" s="33"/>
      <c r="Y235" s="33"/>
      <c r="Z235" s="33"/>
      <c r="AA235" s="33"/>
    </row>
    <row r="236" spans="2:39" s="29" customFormat="1">
      <c r="B236" s="11"/>
      <c r="C236" s="11">
        <v>3</v>
      </c>
      <c r="D236" s="334"/>
      <c r="E236" s="334"/>
      <c r="F236" s="334"/>
      <c r="G236" s="334"/>
      <c r="H236" s="334"/>
      <c r="I236" s="334"/>
      <c r="J236" s="334"/>
      <c r="K236" s="78"/>
      <c r="L236" s="647"/>
      <c r="M236" s="78"/>
      <c r="N236" s="647"/>
      <c r="O236" s="78"/>
      <c r="P236" s="647"/>
      <c r="Q236" s="33"/>
      <c r="R236" s="33"/>
      <c r="S236" s="33"/>
      <c r="T236" s="33"/>
      <c r="U236" s="33"/>
      <c r="V236" s="33"/>
      <c r="W236" s="33"/>
      <c r="X236" s="33"/>
      <c r="Y236" s="33"/>
      <c r="Z236" s="33"/>
      <c r="AA236" s="33"/>
    </row>
    <row r="237" spans="2:39">
      <c r="B237" s="11"/>
      <c r="C237" s="11">
        <v>4</v>
      </c>
      <c r="D237" s="334"/>
      <c r="E237" s="334"/>
      <c r="F237" s="334"/>
      <c r="G237" s="334"/>
      <c r="H237" s="334"/>
      <c r="I237" s="334"/>
      <c r="K237" s="78"/>
      <c r="L237" s="189"/>
      <c r="M237" s="78"/>
      <c r="N237" s="189"/>
      <c r="O237" s="78"/>
      <c r="P237" s="189"/>
      <c r="Q237" s="334"/>
      <c r="R237" s="334"/>
      <c r="S237" s="334"/>
      <c r="AB237" s="335"/>
      <c r="AC237" s="335"/>
      <c r="AD237" s="335"/>
      <c r="AE237" s="335"/>
      <c r="AF237" s="335"/>
      <c r="AG237" s="335"/>
      <c r="AH237" s="335"/>
      <c r="AI237" s="335"/>
      <c r="AJ237" s="335"/>
      <c r="AK237" s="335"/>
      <c r="AL237" s="335"/>
      <c r="AM237" s="335"/>
    </row>
    <row r="238" spans="2:39" s="29" customFormat="1">
      <c r="B238" s="11"/>
      <c r="C238" s="11">
        <v>5</v>
      </c>
      <c r="D238" s="334"/>
      <c r="E238" s="334"/>
      <c r="F238" s="334"/>
      <c r="G238" s="334"/>
      <c r="H238" s="334"/>
      <c r="I238" s="334"/>
      <c r="J238" s="334"/>
      <c r="K238" s="86"/>
      <c r="L238" s="651"/>
      <c r="M238" s="86"/>
      <c r="N238" s="651"/>
      <c r="O238" s="86"/>
      <c r="P238" s="651"/>
      <c r="Q238" s="33"/>
      <c r="R238" s="33"/>
      <c r="S238" s="33"/>
      <c r="T238" s="33"/>
      <c r="U238" s="33"/>
      <c r="V238" s="33"/>
      <c r="W238" s="33"/>
      <c r="X238" s="33"/>
      <c r="Y238" s="33"/>
      <c r="Z238" s="33"/>
      <c r="AA238" s="33"/>
    </row>
    <row r="239" spans="2:39" s="29" customFormat="1">
      <c r="B239" s="11"/>
      <c r="C239" s="11">
        <v>6</v>
      </c>
      <c r="D239" s="334"/>
      <c r="E239" s="334"/>
      <c r="F239" s="334"/>
      <c r="G239" s="334"/>
      <c r="H239" s="334"/>
      <c r="I239" s="334"/>
      <c r="J239" s="334"/>
      <c r="K239" s="86"/>
      <c r="L239" s="651"/>
      <c r="M239" s="86"/>
      <c r="N239" s="651"/>
      <c r="O239" s="86"/>
      <c r="P239" s="651"/>
      <c r="Q239" s="33"/>
      <c r="R239" s="33"/>
      <c r="S239" s="33"/>
      <c r="T239" s="33"/>
      <c r="U239" s="33"/>
      <c r="V239" s="33"/>
      <c r="W239" s="33"/>
      <c r="X239" s="33"/>
      <c r="Y239" s="33"/>
      <c r="Z239" s="33"/>
      <c r="AA239" s="33"/>
    </row>
    <row r="240" spans="2:39" s="29" customFormat="1">
      <c r="B240" s="11"/>
      <c r="C240" s="11">
        <v>7</v>
      </c>
      <c r="D240" s="334"/>
      <c r="E240" s="334"/>
      <c r="F240" s="334"/>
      <c r="G240" s="334"/>
      <c r="H240" s="334"/>
      <c r="I240" s="334"/>
      <c r="J240" s="334"/>
      <c r="K240" s="78"/>
      <c r="L240" s="652"/>
      <c r="M240" s="78"/>
      <c r="N240" s="652"/>
      <c r="O240" s="78"/>
      <c r="P240" s="652"/>
      <c r="Q240" s="33"/>
      <c r="R240" s="33"/>
      <c r="S240" s="33"/>
      <c r="T240" s="33"/>
      <c r="U240" s="33"/>
      <c r="V240" s="33"/>
      <c r="W240" s="33"/>
      <c r="X240" s="33"/>
      <c r="Y240" s="33"/>
      <c r="Z240" s="33"/>
      <c r="AA240" s="33"/>
    </row>
    <row r="241" spans="2:27" s="29" customFormat="1">
      <c r="B241" s="11"/>
      <c r="C241" s="11">
        <v>8</v>
      </c>
      <c r="D241" s="334"/>
      <c r="E241" s="334"/>
      <c r="F241" s="334"/>
      <c r="G241" s="334"/>
      <c r="H241" s="334"/>
      <c r="I241" s="334"/>
      <c r="J241" s="334"/>
      <c r="K241" s="78"/>
      <c r="L241" s="651"/>
      <c r="M241" s="78"/>
      <c r="N241" s="651"/>
      <c r="O241" s="78"/>
      <c r="P241" s="651"/>
      <c r="Q241" s="33"/>
      <c r="R241" s="33"/>
      <c r="S241" s="33"/>
      <c r="T241" s="33"/>
      <c r="U241" s="33"/>
      <c r="V241" s="33"/>
      <c r="W241" s="33"/>
      <c r="X241" s="33"/>
      <c r="Y241" s="33"/>
      <c r="Z241" s="33"/>
      <c r="AA241" s="33"/>
    </row>
    <row r="242" spans="2:27" s="29" customFormat="1">
      <c r="B242" s="11"/>
      <c r="C242" s="11">
        <v>9</v>
      </c>
      <c r="D242" s="334"/>
      <c r="E242" s="334"/>
      <c r="F242" s="334"/>
      <c r="G242" s="334"/>
      <c r="H242" s="334"/>
      <c r="I242" s="334"/>
      <c r="J242" s="334"/>
      <c r="K242" s="86"/>
      <c r="L242" s="651"/>
      <c r="M242" s="86"/>
      <c r="N242" s="651"/>
      <c r="O242" s="86"/>
      <c r="P242" s="651"/>
      <c r="Q242" s="33"/>
      <c r="R242" s="33"/>
      <c r="S242" s="33"/>
      <c r="T242" s="33"/>
      <c r="U242" s="33"/>
      <c r="V242" s="33"/>
      <c r="W242" s="33"/>
      <c r="X242" s="33"/>
      <c r="Y242" s="33"/>
      <c r="Z242" s="33"/>
      <c r="AA242" s="33"/>
    </row>
    <row r="243" spans="2:27" s="29" customFormat="1">
      <c r="B243" s="11"/>
      <c r="C243" s="11">
        <v>10</v>
      </c>
      <c r="D243" s="334"/>
      <c r="E243" s="334"/>
      <c r="F243" s="334"/>
      <c r="G243" s="334"/>
      <c r="H243" s="334"/>
      <c r="I243" s="334"/>
      <c r="J243" s="334"/>
      <c r="K243" s="86"/>
      <c r="L243" s="651"/>
      <c r="M243" s="86"/>
      <c r="N243" s="651"/>
      <c r="O243" s="86"/>
      <c r="P243" s="651"/>
      <c r="Q243" s="33"/>
      <c r="R243" s="33"/>
      <c r="S243" s="33"/>
      <c r="T243" s="33"/>
      <c r="U243" s="33"/>
      <c r="V243" s="33"/>
      <c r="W243" s="33"/>
      <c r="X243" s="33"/>
      <c r="Y243" s="33"/>
      <c r="Z243" s="33"/>
      <c r="AA243" s="33"/>
    </row>
    <row r="244" spans="2:27" s="29" customFormat="1">
      <c r="B244" s="11"/>
      <c r="C244" s="11">
        <v>11</v>
      </c>
      <c r="D244" s="334"/>
      <c r="E244" s="334"/>
      <c r="F244" s="334"/>
      <c r="G244" s="334"/>
      <c r="H244" s="334"/>
      <c r="I244" s="334"/>
      <c r="J244" s="334"/>
      <c r="K244" s="78"/>
      <c r="L244" s="652"/>
      <c r="M244" s="78"/>
      <c r="N244" s="652"/>
      <c r="O244" s="78"/>
      <c r="P244" s="652"/>
      <c r="Q244" s="33"/>
      <c r="R244" s="33"/>
      <c r="S244" s="33"/>
      <c r="T244" s="33"/>
      <c r="U244" s="33"/>
      <c r="V244" s="33"/>
      <c r="W244" s="33"/>
      <c r="X244" s="33"/>
      <c r="Y244" s="33"/>
      <c r="Z244" s="33"/>
      <c r="AA244" s="33"/>
    </row>
    <row r="245" spans="2:27" s="29" customFormat="1">
      <c r="B245" s="11"/>
      <c r="C245" s="11">
        <v>12</v>
      </c>
      <c r="D245" s="334"/>
      <c r="E245" s="334"/>
      <c r="F245" s="334"/>
      <c r="G245" s="334"/>
      <c r="H245" s="334"/>
      <c r="I245" s="334"/>
      <c r="J245" s="334"/>
      <c r="K245" s="78"/>
      <c r="L245" s="651"/>
      <c r="M245" s="78"/>
      <c r="N245" s="651"/>
      <c r="O245" s="78"/>
      <c r="P245" s="651"/>
      <c r="Q245" s="33"/>
      <c r="R245" s="33"/>
      <c r="S245" s="33"/>
      <c r="T245" s="33"/>
      <c r="U245" s="33"/>
      <c r="V245" s="33"/>
      <c r="W245" s="33"/>
      <c r="X245" s="33"/>
      <c r="Y245" s="33"/>
      <c r="Z245" s="33"/>
      <c r="AA245" s="33"/>
    </row>
    <row r="246" spans="2:27" s="29" customFormat="1">
      <c r="B246" s="11"/>
      <c r="C246" s="11">
        <v>13</v>
      </c>
      <c r="D246" s="334"/>
      <c r="E246" s="334"/>
      <c r="F246" s="334"/>
      <c r="G246" s="334"/>
      <c r="H246" s="334"/>
      <c r="I246" s="334"/>
      <c r="J246" s="334"/>
      <c r="K246" s="86"/>
      <c r="L246" s="651"/>
      <c r="M246" s="86"/>
      <c r="N246" s="651"/>
      <c r="O246" s="86"/>
      <c r="P246" s="651"/>
      <c r="Q246" s="33"/>
      <c r="R246" s="33"/>
      <c r="S246" s="33"/>
      <c r="T246" s="33"/>
      <c r="U246" s="33"/>
      <c r="V246" s="33"/>
      <c r="W246" s="33"/>
      <c r="X246" s="33"/>
      <c r="Y246" s="33"/>
      <c r="Z246" s="33"/>
      <c r="AA246" s="33"/>
    </row>
    <row r="247" spans="2:27" s="29" customFormat="1">
      <c r="B247" s="11"/>
      <c r="C247" s="11">
        <v>14</v>
      </c>
      <c r="D247" s="334"/>
      <c r="E247" s="334"/>
      <c r="F247" s="334"/>
      <c r="G247" s="334"/>
      <c r="H247" s="334"/>
      <c r="I247" s="334"/>
      <c r="J247" s="334"/>
      <c r="K247" s="86"/>
      <c r="L247" s="651"/>
      <c r="M247" s="86"/>
      <c r="N247" s="651"/>
      <c r="O247" s="86"/>
      <c r="P247" s="651"/>
      <c r="Q247" s="33"/>
      <c r="R247" s="33"/>
      <c r="S247" s="33"/>
      <c r="T247" s="33"/>
      <c r="U247" s="33"/>
      <c r="V247" s="33"/>
      <c r="W247" s="33"/>
      <c r="X247" s="33"/>
      <c r="Y247" s="33"/>
      <c r="Z247" s="33"/>
      <c r="AA247" s="33"/>
    </row>
    <row r="248" spans="2:27" s="29" customFormat="1">
      <c r="B248" s="11"/>
      <c r="C248" s="11">
        <v>15</v>
      </c>
      <c r="D248" s="334"/>
      <c r="E248" s="334"/>
      <c r="F248" s="334"/>
      <c r="G248" s="334"/>
      <c r="H248" s="334"/>
      <c r="I248" s="334"/>
      <c r="J248" s="334"/>
      <c r="K248" s="78"/>
      <c r="L248" s="652"/>
      <c r="M248" s="78"/>
      <c r="N248" s="652"/>
      <c r="O248" s="78"/>
      <c r="P248" s="652"/>
      <c r="Q248" s="33"/>
      <c r="R248" s="33"/>
      <c r="S248" s="33"/>
      <c r="T248" s="33"/>
      <c r="U248" s="33"/>
      <c r="V248" s="33"/>
      <c r="W248" s="33"/>
      <c r="X248" s="33"/>
      <c r="Y248" s="33"/>
      <c r="Z248" s="33"/>
      <c r="AA248" s="33"/>
    </row>
    <row r="249" spans="2:27" s="29" customFormat="1">
      <c r="B249" s="11"/>
      <c r="C249" s="11">
        <v>16</v>
      </c>
      <c r="D249" s="334"/>
      <c r="E249" s="334"/>
      <c r="F249" s="334"/>
      <c r="G249" s="334"/>
      <c r="H249" s="334"/>
      <c r="I249" s="334"/>
      <c r="J249" s="334"/>
      <c r="K249" s="78"/>
      <c r="L249" s="651"/>
      <c r="M249" s="78"/>
      <c r="N249" s="651"/>
      <c r="O249" s="78"/>
      <c r="P249" s="651"/>
      <c r="Q249" s="33"/>
      <c r="R249" s="33"/>
      <c r="S249" s="33"/>
      <c r="T249" s="33"/>
      <c r="U249" s="33"/>
      <c r="V249" s="33"/>
      <c r="W249" s="33"/>
      <c r="X249" s="33"/>
      <c r="Y249" s="33"/>
      <c r="Z249" s="33"/>
      <c r="AA249" s="33"/>
    </row>
    <row r="250" spans="2:27" s="29" customFormat="1">
      <c r="B250" s="11"/>
      <c r="C250" s="11">
        <v>17</v>
      </c>
      <c r="D250" s="334"/>
      <c r="E250" s="334"/>
      <c r="F250" s="334"/>
      <c r="G250" s="334"/>
      <c r="H250" s="334"/>
      <c r="I250" s="334"/>
      <c r="J250" s="334"/>
      <c r="K250" s="86"/>
      <c r="L250" s="651"/>
      <c r="M250" s="86"/>
      <c r="N250" s="651"/>
      <c r="O250" s="86"/>
      <c r="P250" s="651"/>
      <c r="Q250" s="33"/>
      <c r="R250" s="33"/>
      <c r="S250" s="33"/>
      <c r="T250" s="33"/>
      <c r="U250" s="33"/>
      <c r="V250" s="33"/>
      <c r="W250" s="33"/>
      <c r="X250" s="33"/>
      <c r="Y250" s="33"/>
      <c r="Z250" s="33"/>
      <c r="AA250" s="33"/>
    </row>
    <row r="251" spans="2:27" s="29" customFormat="1">
      <c r="B251" s="11"/>
      <c r="C251" s="11">
        <v>18</v>
      </c>
      <c r="D251" s="334"/>
      <c r="E251" s="334"/>
      <c r="F251" s="334"/>
      <c r="G251" s="334"/>
      <c r="H251" s="334"/>
      <c r="I251" s="334"/>
      <c r="J251" s="334"/>
      <c r="K251" s="86"/>
      <c r="L251" s="651"/>
      <c r="M251" s="86"/>
      <c r="N251" s="651"/>
      <c r="O251" s="86"/>
      <c r="P251" s="651"/>
      <c r="Q251" s="33"/>
      <c r="R251" s="33"/>
      <c r="S251" s="33"/>
      <c r="T251" s="33"/>
      <c r="U251" s="33"/>
      <c r="V251" s="33"/>
      <c r="W251" s="33"/>
      <c r="X251" s="33"/>
      <c r="Y251" s="33"/>
      <c r="Z251" s="33"/>
      <c r="AA251" s="33"/>
    </row>
    <row r="252" spans="2:27" s="29" customFormat="1">
      <c r="B252" s="11"/>
      <c r="C252" s="11">
        <v>19</v>
      </c>
      <c r="D252" s="334"/>
      <c r="E252" s="334"/>
      <c r="F252" s="334"/>
      <c r="G252" s="334"/>
      <c r="H252" s="334"/>
      <c r="I252" s="334"/>
      <c r="J252" s="334"/>
      <c r="K252" s="78"/>
      <c r="L252" s="652"/>
      <c r="M252" s="78"/>
      <c r="N252" s="652"/>
      <c r="O252" s="78"/>
      <c r="P252" s="652"/>
      <c r="Q252" s="33"/>
      <c r="R252" s="33"/>
      <c r="S252" s="33"/>
      <c r="T252" s="33"/>
      <c r="U252" s="33"/>
      <c r="V252" s="33"/>
      <c r="W252" s="33"/>
      <c r="X252" s="33"/>
      <c r="Y252" s="33"/>
      <c r="Z252" s="33"/>
      <c r="AA252" s="33"/>
    </row>
    <row r="253" spans="2:27" s="29" customFormat="1">
      <c r="B253" s="11"/>
      <c r="C253" s="11">
        <v>20</v>
      </c>
      <c r="D253" s="334"/>
      <c r="E253" s="334"/>
      <c r="F253" s="334"/>
      <c r="G253" s="334"/>
      <c r="H253" s="334"/>
      <c r="I253" s="334"/>
      <c r="J253" s="334"/>
      <c r="K253" s="78"/>
      <c r="L253" s="651"/>
      <c r="M253" s="78"/>
      <c r="N253" s="651"/>
      <c r="O253" s="78"/>
      <c r="P253" s="651"/>
      <c r="Q253" s="33"/>
      <c r="R253" s="33"/>
      <c r="S253" s="33"/>
      <c r="T253" s="33"/>
      <c r="U253" s="33"/>
      <c r="V253" s="33"/>
      <c r="W253" s="33"/>
      <c r="X253" s="33"/>
      <c r="Y253" s="33"/>
      <c r="Z253" s="33"/>
      <c r="AA253" s="33"/>
    </row>
    <row r="254" spans="2:27" s="29" customFormat="1">
      <c r="B254" s="11"/>
      <c r="C254" s="11">
        <v>21</v>
      </c>
      <c r="D254" s="334"/>
      <c r="E254" s="334"/>
      <c r="F254" s="334"/>
      <c r="G254" s="334"/>
      <c r="H254" s="334"/>
      <c r="I254" s="334"/>
      <c r="J254" s="334"/>
      <c r="K254" s="86"/>
      <c r="L254" s="651"/>
      <c r="M254" s="86"/>
      <c r="N254" s="651"/>
      <c r="O254" s="86"/>
      <c r="P254" s="651"/>
      <c r="Q254" s="33"/>
      <c r="R254" s="33"/>
      <c r="S254" s="33"/>
      <c r="T254" s="33"/>
      <c r="U254" s="33"/>
      <c r="V254" s="33"/>
      <c r="W254" s="33"/>
      <c r="X254" s="33"/>
      <c r="Y254" s="33"/>
      <c r="Z254" s="33"/>
      <c r="AA254" s="33"/>
    </row>
    <row r="255" spans="2:27" s="29" customFormat="1">
      <c r="B255" s="11"/>
      <c r="C255" s="11">
        <v>22</v>
      </c>
      <c r="D255" s="334"/>
      <c r="E255" s="334"/>
      <c r="F255" s="334"/>
      <c r="G255" s="334"/>
      <c r="H255" s="334"/>
      <c r="I255" s="334"/>
      <c r="J255" s="334"/>
      <c r="K255" s="653"/>
      <c r="L255" s="651"/>
      <c r="M255" s="653"/>
      <c r="N255" s="651"/>
      <c r="O255" s="653"/>
      <c r="P255" s="651"/>
      <c r="Q255" s="33"/>
      <c r="R255" s="33"/>
      <c r="S255" s="33"/>
      <c r="T255" s="33"/>
      <c r="U255" s="33"/>
      <c r="V255" s="33"/>
      <c r="W255" s="33"/>
      <c r="X255" s="33"/>
      <c r="Y255" s="33"/>
      <c r="Z255" s="33"/>
      <c r="AA255" s="33"/>
    </row>
    <row r="256" spans="2:27" s="29" customFormat="1">
      <c r="B256" s="11">
        <v>10</v>
      </c>
      <c r="C256" s="11">
        <v>1</v>
      </c>
      <c r="D256" s="334"/>
      <c r="E256" s="334"/>
      <c r="F256" s="334"/>
      <c r="G256" s="334"/>
      <c r="H256" s="334"/>
      <c r="I256" s="334"/>
      <c r="J256" s="334"/>
      <c r="K256" s="78"/>
      <c r="L256" s="647"/>
      <c r="M256" s="78"/>
      <c r="N256" s="647"/>
      <c r="O256" s="78"/>
      <c r="P256" s="647"/>
      <c r="Q256" s="33"/>
      <c r="R256" s="33"/>
      <c r="S256" s="33"/>
      <c r="T256" s="33"/>
      <c r="U256" s="33"/>
      <c r="V256" s="33"/>
      <c r="W256" s="33"/>
      <c r="X256" s="33"/>
      <c r="Y256" s="33"/>
      <c r="Z256" s="33"/>
      <c r="AA256" s="33"/>
    </row>
    <row r="257" spans="2:39" s="29" customFormat="1">
      <c r="B257" s="11"/>
      <c r="C257" s="11">
        <v>2</v>
      </c>
      <c r="D257" s="334"/>
      <c r="E257" s="334"/>
      <c r="F257" s="334"/>
      <c r="G257" s="334"/>
      <c r="H257" s="334"/>
      <c r="I257" s="334"/>
      <c r="J257" s="334"/>
      <c r="K257" s="78"/>
      <c r="L257" s="647"/>
      <c r="M257" s="78"/>
      <c r="N257" s="647"/>
      <c r="O257" s="78"/>
      <c r="P257" s="647"/>
      <c r="Q257" s="33"/>
      <c r="R257" s="33"/>
      <c r="S257" s="33"/>
      <c r="T257" s="33"/>
      <c r="U257" s="33"/>
      <c r="V257" s="33"/>
      <c r="W257" s="33"/>
      <c r="X257" s="33"/>
      <c r="Y257" s="33"/>
      <c r="Z257" s="33"/>
      <c r="AA257" s="33"/>
    </row>
    <row r="258" spans="2:39" s="29" customFormat="1">
      <c r="B258" s="11"/>
      <c r="C258" s="11">
        <v>3</v>
      </c>
      <c r="D258" s="334"/>
      <c r="E258" s="334"/>
      <c r="F258" s="334"/>
      <c r="G258" s="334"/>
      <c r="H258" s="334"/>
      <c r="I258" s="334"/>
      <c r="J258" s="334"/>
      <c r="K258" s="78"/>
      <c r="L258" s="647"/>
      <c r="M258" s="78"/>
      <c r="N258" s="647"/>
      <c r="O258" s="78"/>
      <c r="P258" s="647"/>
      <c r="Q258" s="33"/>
      <c r="R258" s="33"/>
      <c r="S258" s="33"/>
      <c r="T258" s="33"/>
      <c r="U258" s="33"/>
      <c r="V258" s="33"/>
      <c r="W258" s="33"/>
      <c r="X258" s="33"/>
      <c r="Y258" s="33"/>
      <c r="Z258" s="33"/>
      <c r="AA258" s="33"/>
    </row>
    <row r="259" spans="2:39">
      <c r="B259" s="11"/>
      <c r="C259" s="11">
        <v>4</v>
      </c>
      <c r="D259" s="334"/>
      <c r="E259" s="334"/>
      <c r="F259" s="334"/>
      <c r="G259" s="334"/>
      <c r="H259" s="334"/>
      <c r="I259" s="334"/>
      <c r="K259" s="78"/>
      <c r="L259" s="189"/>
      <c r="M259" s="78"/>
      <c r="N259" s="189"/>
      <c r="O259" s="78"/>
      <c r="P259" s="189"/>
      <c r="Q259" s="334"/>
      <c r="R259" s="334"/>
      <c r="S259" s="334"/>
      <c r="AB259" s="335"/>
      <c r="AC259" s="335"/>
      <c r="AD259" s="335"/>
      <c r="AE259" s="335"/>
      <c r="AF259" s="335"/>
      <c r="AG259" s="335"/>
      <c r="AH259" s="335"/>
      <c r="AI259" s="335"/>
      <c r="AJ259" s="335"/>
      <c r="AK259" s="335"/>
      <c r="AL259" s="335"/>
      <c r="AM259" s="335"/>
    </row>
    <row r="260" spans="2:39" s="29" customFormat="1">
      <c r="B260" s="11"/>
      <c r="C260" s="11">
        <v>5</v>
      </c>
      <c r="D260" s="334"/>
      <c r="E260" s="334"/>
      <c r="F260" s="334"/>
      <c r="G260" s="334"/>
      <c r="H260" s="334"/>
      <c r="I260" s="334"/>
      <c r="J260" s="334"/>
      <c r="K260" s="86"/>
      <c r="L260" s="651"/>
      <c r="M260" s="86"/>
      <c r="N260" s="651"/>
      <c r="O260" s="86"/>
      <c r="P260" s="651"/>
      <c r="Q260" s="33"/>
      <c r="R260" s="33"/>
      <c r="S260" s="33"/>
      <c r="T260" s="33"/>
      <c r="U260" s="33"/>
      <c r="V260" s="33"/>
      <c r="W260" s="33"/>
      <c r="X260" s="33"/>
      <c r="Y260" s="33"/>
      <c r="Z260" s="33"/>
      <c r="AA260" s="33"/>
    </row>
    <row r="261" spans="2:39" s="29" customFormat="1">
      <c r="B261" s="11"/>
      <c r="C261" s="11">
        <v>6</v>
      </c>
      <c r="D261" s="334"/>
      <c r="E261" s="334"/>
      <c r="F261" s="334"/>
      <c r="G261" s="334"/>
      <c r="H261" s="334"/>
      <c r="I261" s="334"/>
      <c r="J261" s="334"/>
      <c r="K261" s="86"/>
      <c r="L261" s="651"/>
      <c r="M261" s="86"/>
      <c r="N261" s="651"/>
      <c r="O261" s="86"/>
      <c r="P261" s="651"/>
      <c r="Q261" s="33"/>
      <c r="R261" s="33"/>
      <c r="S261" s="33"/>
      <c r="T261" s="33"/>
      <c r="U261" s="33"/>
      <c r="V261" s="33"/>
      <c r="W261" s="33"/>
      <c r="X261" s="33"/>
      <c r="Y261" s="33"/>
      <c r="Z261" s="33"/>
      <c r="AA261" s="33"/>
    </row>
    <row r="262" spans="2:39" s="29" customFormat="1">
      <c r="B262" s="11"/>
      <c r="C262" s="11">
        <v>7</v>
      </c>
      <c r="D262" s="334"/>
      <c r="E262" s="334"/>
      <c r="F262" s="334"/>
      <c r="G262" s="334"/>
      <c r="H262" s="334"/>
      <c r="I262" s="334"/>
      <c r="J262" s="334"/>
      <c r="K262" s="78"/>
      <c r="L262" s="652"/>
      <c r="M262" s="78"/>
      <c r="N262" s="652"/>
      <c r="O262" s="78"/>
      <c r="P262" s="652"/>
      <c r="Q262" s="33"/>
      <c r="R262" s="33"/>
      <c r="S262" s="33"/>
      <c r="T262" s="33"/>
      <c r="U262" s="33"/>
      <c r="V262" s="33"/>
      <c r="W262" s="33"/>
      <c r="X262" s="33"/>
      <c r="Y262" s="33"/>
      <c r="Z262" s="33"/>
      <c r="AA262" s="33"/>
    </row>
    <row r="263" spans="2:39" s="29" customFormat="1">
      <c r="B263" s="11"/>
      <c r="C263" s="11">
        <v>8</v>
      </c>
      <c r="D263" s="334"/>
      <c r="E263" s="334"/>
      <c r="F263" s="334"/>
      <c r="G263" s="334"/>
      <c r="H263" s="334"/>
      <c r="I263" s="334"/>
      <c r="J263" s="334"/>
      <c r="K263" s="78"/>
      <c r="L263" s="651"/>
      <c r="M263" s="78"/>
      <c r="N263" s="651"/>
      <c r="O263" s="78"/>
      <c r="P263" s="651"/>
      <c r="Q263" s="33"/>
      <c r="R263" s="33"/>
      <c r="S263" s="33"/>
      <c r="T263" s="33"/>
      <c r="U263" s="33"/>
      <c r="V263" s="33"/>
      <c r="W263" s="33"/>
      <c r="X263" s="33"/>
      <c r="Y263" s="33"/>
      <c r="Z263" s="33"/>
      <c r="AA263" s="33"/>
    </row>
    <row r="264" spans="2:39" s="29" customFormat="1">
      <c r="B264" s="11"/>
      <c r="C264" s="11">
        <v>9</v>
      </c>
      <c r="D264" s="334"/>
      <c r="E264" s="334"/>
      <c r="F264" s="334"/>
      <c r="G264" s="334"/>
      <c r="H264" s="334"/>
      <c r="I264" s="334"/>
      <c r="J264" s="334"/>
      <c r="K264" s="86"/>
      <c r="L264" s="651"/>
      <c r="M264" s="86"/>
      <c r="N264" s="651"/>
      <c r="O264" s="86"/>
      <c r="P264" s="651"/>
      <c r="Q264" s="33"/>
      <c r="R264" s="33"/>
      <c r="S264" s="33"/>
      <c r="T264" s="33"/>
      <c r="U264" s="33"/>
      <c r="V264" s="33"/>
      <c r="W264" s="33"/>
      <c r="X264" s="33"/>
      <c r="Y264" s="33"/>
      <c r="Z264" s="33"/>
      <c r="AA264" s="33"/>
    </row>
    <row r="265" spans="2:39" s="29" customFormat="1">
      <c r="B265" s="11"/>
      <c r="C265" s="11">
        <v>10</v>
      </c>
      <c r="D265" s="334"/>
      <c r="E265" s="334"/>
      <c r="F265" s="334"/>
      <c r="G265" s="334"/>
      <c r="H265" s="334"/>
      <c r="I265" s="334"/>
      <c r="J265" s="334"/>
      <c r="K265" s="86"/>
      <c r="L265" s="651"/>
      <c r="M265" s="86"/>
      <c r="N265" s="651"/>
      <c r="O265" s="86"/>
      <c r="P265" s="651"/>
      <c r="Q265" s="33"/>
      <c r="R265" s="33"/>
      <c r="S265" s="33"/>
      <c r="T265" s="33"/>
      <c r="U265" s="33"/>
      <c r="V265" s="33"/>
      <c r="W265" s="33"/>
      <c r="X265" s="33"/>
      <c r="Y265" s="33"/>
      <c r="Z265" s="33"/>
      <c r="AA265" s="33"/>
    </row>
    <row r="266" spans="2:39" s="29" customFormat="1">
      <c r="B266" s="11"/>
      <c r="C266" s="11">
        <v>11</v>
      </c>
      <c r="D266" s="334"/>
      <c r="E266" s="334"/>
      <c r="F266" s="334"/>
      <c r="G266" s="334"/>
      <c r="H266" s="334"/>
      <c r="I266" s="334"/>
      <c r="J266" s="334"/>
      <c r="K266" s="78"/>
      <c r="L266" s="652"/>
      <c r="M266" s="78"/>
      <c r="N266" s="652"/>
      <c r="O266" s="78"/>
      <c r="P266" s="652"/>
      <c r="Q266" s="33"/>
      <c r="R266" s="33"/>
      <c r="S266" s="33"/>
      <c r="T266" s="33"/>
      <c r="U266" s="33"/>
      <c r="V266" s="33"/>
      <c r="W266" s="33"/>
      <c r="X266" s="33"/>
      <c r="Y266" s="33"/>
      <c r="Z266" s="33"/>
      <c r="AA266" s="33"/>
    </row>
    <row r="267" spans="2:39" s="29" customFormat="1">
      <c r="B267" s="11"/>
      <c r="C267" s="11">
        <v>12</v>
      </c>
      <c r="D267" s="334"/>
      <c r="E267" s="334"/>
      <c r="F267" s="334"/>
      <c r="G267" s="334"/>
      <c r="H267" s="334"/>
      <c r="I267" s="334"/>
      <c r="J267" s="334"/>
      <c r="K267" s="78"/>
      <c r="L267" s="651"/>
      <c r="M267" s="78"/>
      <c r="N267" s="651"/>
      <c r="O267" s="78"/>
      <c r="P267" s="651"/>
      <c r="Q267" s="33"/>
      <c r="R267" s="33"/>
      <c r="S267" s="33"/>
      <c r="T267" s="33"/>
      <c r="U267" s="33"/>
      <c r="V267" s="33"/>
      <c r="W267" s="33"/>
      <c r="X267" s="33"/>
      <c r="Y267" s="33"/>
      <c r="Z267" s="33"/>
      <c r="AA267" s="33"/>
    </row>
    <row r="268" spans="2:39" s="29" customFormat="1">
      <c r="B268" s="11"/>
      <c r="C268" s="11">
        <v>13</v>
      </c>
      <c r="D268" s="334"/>
      <c r="E268" s="334"/>
      <c r="F268" s="334"/>
      <c r="G268" s="334"/>
      <c r="H268" s="334"/>
      <c r="I268" s="334"/>
      <c r="J268" s="334"/>
      <c r="K268" s="86"/>
      <c r="L268" s="651"/>
      <c r="M268" s="86"/>
      <c r="N268" s="651"/>
      <c r="O268" s="86"/>
      <c r="P268" s="651"/>
      <c r="Q268" s="33"/>
      <c r="R268" s="33"/>
      <c r="S268" s="33"/>
      <c r="T268" s="33"/>
      <c r="U268" s="33"/>
      <c r="V268" s="33"/>
      <c r="W268" s="33"/>
      <c r="X268" s="33"/>
      <c r="Y268" s="33"/>
      <c r="Z268" s="33"/>
      <c r="AA268" s="33"/>
    </row>
    <row r="269" spans="2:39" s="29" customFormat="1">
      <c r="B269" s="11"/>
      <c r="C269" s="11">
        <v>14</v>
      </c>
      <c r="D269" s="334"/>
      <c r="E269" s="334"/>
      <c r="F269" s="334"/>
      <c r="G269" s="334"/>
      <c r="H269" s="334"/>
      <c r="I269" s="334"/>
      <c r="J269" s="334"/>
      <c r="K269" s="86"/>
      <c r="L269" s="651"/>
      <c r="M269" s="86"/>
      <c r="N269" s="651"/>
      <c r="O269" s="86"/>
      <c r="P269" s="651"/>
      <c r="Q269" s="33"/>
      <c r="R269" s="33"/>
      <c r="S269" s="33"/>
      <c r="T269" s="33"/>
      <c r="U269" s="33"/>
      <c r="V269" s="33"/>
      <c r="W269" s="33"/>
      <c r="X269" s="33"/>
      <c r="Y269" s="33"/>
      <c r="Z269" s="33"/>
      <c r="AA269" s="33"/>
    </row>
    <row r="270" spans="2:39" s="29" customFormat="1">
      <c r="B270" s="11"/>
      <c r="C270" s="11">
        <v>15</v>
      </c>
      <c r="D270" s="334"/>
      <c r="E270" s="334"/>
      <c r="F270" s="334"/>
      <c r="G270" s="334"/>
      <c r="H270" s="334"/>
      <c r="I270" s="334"/>
      <c r="J270" s="334"/>
      <c r="K270" s="78"/>
      <c r="L270" s="652"/>
      <c r="M270" s="78"/>
      <c r="N270" s="652"/>
      <c r="O270" s="78"/>
      <c r="P270" s="652"/>
      <c r="Q270" s="33"/>
      <c r="R270" s="33"/>
      <c r="S270" s="33"/>
      <c r="T270" s="33"/>
      <c r="U270" s="33"/>
      <c r="V270" s="33"/>
      <c r="W270" s="33"/>
      <c r="X270" s="33"/>
      <c r="Y270" s="33"/>
      <c r="Z270" s="33"/>
      <c r="AA270" s="33"/>
    </row>
    <row r="271" spans="2:39" s="29" customFormat="1">
      <c r="B271" s="11"/>
      <c r="C271" s="11">
        <v>16</v>
      </c>
      <c r="D271" s="334"/>
      <c r="E271" s="334"/>
      <c r="F271" s="334"/>
      <c r="G271" s="334"/>
      <c r="H271" s="334"/>
      <c r="I271" s="334"/>
      <c r="J271" s="334"/>
      <c r="K271" s="78"/>
      <c r="L271" s="651"/>
      <c r="M271" s="78"/>
      <c r="N271" s="651"/>
      <c r="O271" s="78"/>
      <c r="P271" s="651"/>
      <c r="Q271" s="33"/>
      <c r="R271" s="33"/>
      <c r="S271" s="33"/>
      <c r="T271" s="33"/>
      <c r="U271" s="33"/>
      <c r="V271" s="33"/>
      <c r="W271" s="33"/>
      <c r="X271" s="33"/>
      <c r="Y271" s="33"/>
      <c r="Z271" s="33"/>
      <c r="AA271" s="33"/>
    </row>
    <row r="272" spans="2:39" s="29" customFormat="1">
      <c r="B272" s="11"/>
      <c r="C272" s="11">
        <v>17</v>
      </c>
      <c r="D272" s="334"/>
      <c r="E272" s="334"/>
      <c r="F272" s="334"/>
      <c r="G272" s="334"/>
      <c r="H272" s="334"/>
      <c r="I272" s="334"/>
      <c r="J272" s="334"/>
      <c r="K272" s="86"/>
      <c r="L272" s="651"/>
      <c r="M272" s="86"/>
      <c r="N272" s="651"/>
      <c r="O272" s="86"/>
      <c r="P272" s="651"/>
      <c r="Q272" s="33"/>
      <c r="R272" s="33"/>
      <c r="S272" s="33"/>
      <c r="T272" s="33"/>
      <c r="U272" s="33"/>
      <c r="V272" s="33"/>
      <c r="W272" s="33"/>
      <c r="X272" s="33"/>
      <c r="Y272" s="33"/>
      <c r="Z272" s="33"/>
      <c r="AA272" s="33"/>
    </row>
    <row r="273" spans="2:39" s="29" customFormat="1">
      <c r="B273" s="11"/>
      <c r="C273" s="11">
        <v>18</v>
      </c>
      <c r="D273" s="334"/>
      <c r="E273" s="334"/>
      <c r="F273" s="334"/>
      <c r="G273" s="334"/>
      <c r="H273" s="334"/>
      <c r="I273" s="334"/>
      <c r="J273" s="334"/>
      <c r="K273" s="86"/>
      <c r="L273" s="651"/>
      <c r="M273" s="86"/>
      <c r="N273" s="651"/>
      <c r="O273" s="86"/>
      <c r="P273" s="651"/>
      <c r="Q273" s="33"/>
      <c r="R273" s="33"/>
      <c r="S273" s="33"/>
      <c r="T273" s="33"/>
      <c r="U273" s="33"/>
      <c r="V273" s="33"/>
      <c r="W273" s="33"/>
      <c r="X273" s="33"/>
      <c r="Y273" s="33"/>
      <c r="Z273" s="33"/>
      <c r="AA273" s="33"/>
    </row>
    <row r="274" spans="2:39" s="29" customFormat="1">
      <c r="B274" s="11"/>
      <c r="C274" s="11">
        <v>19</v>
      </c>
      <c r="D274" s="334"/>
      <c r="E274" s="334"/>
      <c r="F274" s="334"/>
      <c r="G274" s="334"/>
      <c r="H274" s="334"/>
      <c r="I274" s="334"/>
      <c r="J274" s="334"/>
      <c r="K274" s="78"/>
      <c r="L274" s="652"/>
      <c r="M274" s="78"/>
      <c r="N274" s="652"/>
      <c r="O274" s="78"/>
      <c r="P274" s="652"/>
      <c r="Q274" s="33"/>
      <c r="R274" s="33"/>
      <c r="S274" s="33"/>
      <c r="T274" s="33"/>
      <c r="U274" s="33"/>
      <c r="V274" s="33"/>
      <c r="W274" s="33"/>
      <c r="X274" s="33"/>
      <c r="Y274" s="33"/>
      <c r="Z274" s="33"/>
      <c r="AA274" s="33"/>
    </row>
    <row r="275" spans="2:39" s="29" customFormat="1">
      <c r="B275" s="11"/>
      <c r="C275" s="11">
        <v>20</v>
      </c>
      <c r="D275" s="334"/>
      <c r="E275" s="334"/>
      <c r="F275" s="334"/>
      <c r="G275" s="334"/>
      <c r="H275" s="334"/>
      <c r="I275" s="334"/>
      <c r="J275" s="334"/>
      <c r="K275" s="78"/>
      <c r="L275" s="651"/>
      <c r="M275" s="78"/>
      <c r="N275" s="651"/>
      <c r="O275" s="78"/>
      <c r="P275" s="651"/>
      <c r="Q275" s="33"/>
      <c r="R275" s="33"/>
      <c r="S275" s="33"/>
      <c r="T275" s="33"/>
      <c r="U275" s="33"/>
      <c r="V275" s="33"/>
      <c r="W275" s="33"/>
      <c r="X275" s="33"/>
      <c r="Y275" s="33"/>
      <c r="Z275" s="33"/>
      <c r="AA275" s="33"/>
    </row>
    <row r="276" spans="2:39" s="29" customFormat="1">
      <c r="B276" s="11"/>
      <c r="C276" s="11">
        <v>21</v>
      </c>
      <c r="D276" s="334"/>
      <c r="E276" s="334"/>
      <c r="F276" s="334"/>
      <c r="G276" s="334"/>
      <c r="H276" s="334"/>
      <c r="I276" s="334"/>
      <c r="J276" s="334"/>
      <c r="K276" s="86"/>
      <c r="L276" s="651"/>
      <c r="M276" s="86"/>
      <c r="N276" s="651"/>
      <c r="O276" s="86"/>
      <c r="P276" s="651"/>
      <c r="Q276" s="33"/>
      <c r="R276" s="33"/>
      <c r="S276" s="33"/>
      <c r="T276" s="33"/>
      <c r="U276" s="33"/>
      <c r="V276" s="33"/>
      <c r="W276" s="33"/>
      <c r="X276" s="33"/>
      <c r="Y276" s="33"/>
      <c r="Z276" s="33"/>
      <c r="AA276" s="33"/>
    </row>
    <row r="277" spans="2:39" s="29" customFormat="1">
      <c r="B277" s="11"/>
      <c r="C277" s="11">
        <v>22</v>
      </c>
      <c r="D277" s="334"/>
      <c r="E277" s="334"/>
      <c r="F277" s="334"/>
      <c r="G277" s="334"/>
      <c r="H277" s="334"/>
      <c r="I277" s="334"/>
      <c r="J277" s="334"/>
      <c r="K277" s="653"/>
      <c r="L277" s="651"/>
      <c r="M277" s="653"/>
      <c r="N277" s="651"/>
      <c r="O277" s="653"/>
      <c r="P277" s="651"/>
      <c r="Q277" s="33"/>
      <c r="R277" s="33"/>
      <c r="S277" s="33"/>
      <c r="T277" s="33"/>
      <c r="U277" s="33"/>
      <c r="V277" s="33"/>
      <c r="W277" s="33"/>
      <c r="X277" s="33"/>
      <c r="Y277" s="33"/>
      <c r="Z277" s="33"/>
      <c r="AA277" s="33"/>
    </row>
    <row r="278" spans="2:39" s="29" customFormat="1">
      <c r="B278" s="11">
        <v>11</v>
      </c>
      <c r="C278" s="11">
        <v>1</v>
      </c>
      <c r="D278" s="334"/>
      <c r="E278" s="334"/>
      <c r="F278" s="334"/>
      <c r="G278" s="334"/>
      <c r="H278" s="334"/>
      <c r="I278" s="334"/>
      <c r="J278" s="334"/>
      <c r="K278" s="78"/>
      <c r="L278" s="647"/>
      <c r="M278" s="78"/>
      <c r="N278" s="647"/>
      <c r="O278" s="78"/>
      <c r="P278" s="647"/>
      <c r="Q278" s="33"/>
      <c r="R278" s="33"/>
      <c r="S278" s="33"/>
      <c r="T278" s="33"/>
      <c r="U278" s="33"/>
      <c r="V278" s="33"/>
      <c r="W278" s="33"/>
      <c r="X278" s="33"/>
      <c r="Y278" s="33"/>
      <c r="Z278" s="33"/>
      <c r="AA278" s="33"/>
    </row>
    <row r="279" spans="2:39" s="29" customFormat="1">
      <c r="B279" s="11"/>
      <c r="C279" s="11">
        <v>2</v>
      </c>
      <c r="D279" s="334"/>
      <c r="E279" s="334"/>
      <c r="F279" s="334"/>
      <c r="G279" s="334"/>
      <c r="H279" s="334"/>
      <c r="I279" s="334"/>
      <c r="J279" s="334"/>
      <c r="K279" s="78"/>
      <c r="L279" s="647"/>
      <c r="M279" s="78"/>
      <c r="N279" s="647"/>
      <c r="O279" s="78"/>
      <c r="P279" s="647"/>
      <c r="Q279" s="33"/>
      <c r="R279" s="33"/>
      <c r="S279" s="33"/>
      <c r="T279" s="33"/>
      <c r="U279" s="33"/>
      <c r="V279" s="33"/>
      <c r="W279" s="33"/>
      <c r="X279" s="33"/>
      <c r="Y279" s="33"/>
      <c r="Z279" s="33"/>
      <c r="AA279" s="33"/>
    </row>
    <row r="280" spans="2:39" s="29" customFormat="1">
      <c r="B280" s="30"/>
      <c r="C280" s="11">
        <v>3</v>
      </c>
      <c r="D280" s="334"/>
      <c r="E280" s="334"/>
      <c r="F280" s="334"/>
      <c r="G280" s="334"/>
      <c r="H280" s="334"/>
      <c r="I280" s="334"/>
      <c r="J280" s="334"/>
      <c r="K280" s="78"/>
      <c r="L280" s="647"/>
      <c r="M280" s="78"/>
      <c r="N280" s="647"/>
      <c r="O280" s="78"/>
      <c r="P280" s="647"/>
      <c r="Q280" s="33"/>
      <c r="R280" s="33"/>
      <c r="S280" s="33"/>
      <c r="T280" s="33"/>
      <c r="U280" s="33"/>
      <c r="V280" s="33"/>
      <c r="W280" s="33"/>
      <c r="X280" s="33"/>
      <c r="Y280" s="33"/>
      <c r="Z280" s="33"/>
      <c r="AA280" s="33"/>
    </row>
    <row r="281" spans="2:39">
      <c r="B281" s="30"/>
      <c r="C281" s="11">
        <v>4</v>
      </c>
      <c r="D281" s="334"/>
      <c r="E281" s="334"/>
      <c r="F281" s="334"/>
      <c r="G281" s="334"/>
      <c r="H281" s="334"/>
      <c r="I281" s="334"/>
      <c r="K281" s="78"/>
      <c r="L281" s="189"/>
      <c r="M281" s="78"/>
      <c r="N281" s="189"/>
      <c r="O281" s="78"/>
      <c r="P281" s="189"/>
      <c r="Q281" s="334"/>
      <c r="R281" s="334"/>
      <c r="S281" s="334"/>
      <c r="AB281" s="335"/>
      <c r="AC281" s="335"/>
      <c r="AD281" s="335"/>
      <c r="AE281" s="335"/>
      <c r="AF281" s="335"/>
      <c r="AG281" s="335"/>
      <c r="AH281" s="335"/>
      <c r="AI281" s="335"/>
      <c r="AJ281" s="335"/>
      <c r="AK281" s="335"/>
      <c r="AL281" s="335"/>
      <c r="AM281" s="335"/>
    </row>
    <row r="282" spans="2:39" s="29" customFormat="1">
      <c r="B282" s="30"/>
      <c r="C282" s="11">
        <v>5</v>
      </c>
      <c r="D282" s="334"/>
      <c r="E282" s="334"/>
      <c r="F282" s="334"/>
      <c r="G282" s="334"/>
      <c r="H282" s="334"/>
      <c r="I282" s="334"/>
      <c r="J282" s="334"/>
      <c r="K282" s="86"/>
      <c r="L282" s="651"/>
      <c r="M282" s="86"/>
      <c r="N282" s="651"/>
      <c r="O282" s="86"/>
      <c r="P282" s="651"/>
      <c r="Q282" s="33"/>
      <c r="R282" s="33"/>
      <c r="S282" s="33"/>
      <c r="T282" s="33"/>
      <c r="U282" s="33"/>
      <c r="V282" s="33"/>
      <c r="W282" s="33"/>
      <c r="X282" s="33"/>
      <c r="Y282" s="33"/>
      <c r="Z282" s="33"/>
      <c r="AA282" s="33"/>
    </row>
    <row r="283" spans="2:39" s="29" customFormat="1">
      <c r="B283" s="30"/>
      <c r="C283" s="11">
        <v>6</v>
      </c>
      <c r="D283" s="334"/>
      <c r="E283" s="334"/>
      <c r="F283" s="334"/>
      <c r="G283" s="334"/>
      <c r="H283" s="334"/>
      <c r="I283" s="334"/>
      <c r="J283" s="334"/>
      <c r="K283" s="86"/>
      <c r="L283" s="651"/>
      <c r="M283" s="86"/>
      <c r="N283" s="651"/>
      <c r="O283" s="86"/>
      <c r="P283" s="651"/>
      <c r="Q283" s="33"/>
      <c r="R283" s="33"/>
      <c r="S283" s="33"/>
      <c r="T283" s="33"/>
      <c r="U283" s="33"/>
      <c r="V283" s="33"/>
      <c r="W283" s="33"/>
      <c r="X283" s="33"/>
      <c r="Y283" s="33"/>
      <c r="Z283" s="33"/>
      <c r="AA283" s="33"/>
    </row>
    <row r="284" spans="2:39" s="29" customFormat="1">
      <c r="B284" s="30"/>
      <c r="C284" s="11">
        <v>7</v>
      </c>
      <c r="D284" s="334"/>
      <c r="E284" s="334"/>
      <c r="F284" s="334"/>
      <c r="G284" s="334"/>
      <c r="H284" s="334"/>
      <c r="I284" s="334"/>
      <c r="J284" s="334"/>
      <c r="K284" s="78"/>
      <c r="L284" s="652"/>
      <c r="M284" s="78"/>
      <c r="N284" s="652"/>
      <c r="O284" s="78"/>
      <c r="P284" s="652"/>
      <c r="Q284" s="33"/>
      <c r="R284" s="33"/>
      <c r="S284" s="33"/>
      <c r="T284" s="33"/>
      <c r="U284" s="33"/>
      <c r="V284" s="33"/>
      <c r="W284" s="33"/>
      <c r="X284" s="33"/>
      <c r="Y284" s="33"/>
      <c r="Z284" s="33"/>
      <c r="AA284" s="33"/>
    </row>
    <row r="285" spans="2:39" s="29" customFormat="1">
      <c r="B285" s="30"/>
      <c r="C285" s="11">
        <v>8</v>
      </c>
      <c r="D285" s="334"/>
      <c r="E285" s="334"/>
      <c r="F285" s="334"/>
      <c r="G285" s="334"/>
      <c r="H285" s="334"/>
      <c r="I285" s="334"/>
      <c r="J285" s="334"/>
      <c r="K285" s="78"/>
      <c r="L285" s="651"/>
      <c r="M285" s="78"/>
      <c r="N285" s="651"/>
      <c r="O285" s="78"/>
      <c r="P285" s="651"/>
      <c r="Q285" s="33"/>
      <c r="R285" s="33"/>
      <c r="S285" s="33"/>
      <c r="T285" s="33"/>
      <c r="U285" s="33"/>
      <c r="V285" s="33"/>
      <c r="W285" s="33"/>
      <c r="X285" s="33"/>
      <c r="Y285" s="33"/>
      <c r="Z285" s="33"/>
      <c r="AA285" s="33"/>
    </row>
    <row r="286" spans="2:39" s="29" customFormat="1">
      <c r="B286" s="30"/>
      <c r="C286" s="11">
        <v>9</v>
      </c>
      <c r="D286" s="334"/>
      <c r="E286" s="334"/>
      <c r="F286" s="334"/>
      <c r="G286" s="334"/>
      <c r="H286" s="334"/>
      <c r="I286" s="334"/>
      <c r="J286" s="334"/>
      <c r="K286" s="86"/>
      <c r="L286" s="651"/>
      <c r="M286" s="86"/>
      <c r="N286" s="651"/>
      <c r="O286" s="86"/>
      <c r="P286" s="651"/>
      <c r="Q286" s="33"/>
      <c r="R286" s="33"/>
      <c r="S286" s="33"/>
      <c r="T286" s="33"/>
      <c r="U286" s="33"/>
      <c r="V286" s="33"/>
      <c r="W286" s="33"/>
      <c r="X286" s="33"/>
      <c r="Y286" s="33"/>
      <c r="Z286" s="33"/>
      <c r="AA286" s="33"/>
    </row>
    <row r="287" spans="2:39" s="29" customFormat="1">
      <c r="B287" s="30"/>
      <c r="C287" s="11">
        <v>10</v>
      </c>
      <c r="D287" s="334"/>
      <c r="E287" s="334"/>
      <c r="F287" s="334"/>
      <c r="G287" s="334"/>
      <c r="H287" s="334"/>
      <c r="I287" s="334"/>
      <c r="J287" s="334"/>
      <c r="K287" s="86"/>
      <c r="L287" s="651"/>
      <c r="M287" s="86"/>
      <c r="N287" s="651"/>
      <c r="O287" s="86"/>
      <c r="P287" s="651"/>
      <c r="Q287" s="33"/>
      <c r="R287" s="33"/>
      <c r="S287" s="33"/>
      <c r="T287" s="33"/>
      <c r="U287" s="33"/>
      <c r="V287" s="33"/>
      <c r="W287" s="33"/>
      <c r="X287" s="33"/>
      <c r="Y287" s="33"/>
      <c r="Z287" s="33"/>
      <c r="AA287" s="33"/>
    </row>
    <row r="288" spans="2:39" s="29" customFormat="1">
      <c r="B288" s="11"/>
      <c r="C288" s="11">
        <v>11</v>
      </c>
      <c r="D288" s="334"/>
      <c r="E288" s="334"/>
      <c r="F288" s="334"/>
      <c r="G288" s="334"/>
      <c r="H288" s="334"/>
      <c r="I288" s="334"/>
      <c r="J288" s="334"/>
      <c r="K288" s="78"/>
      <c r="L288" s="652"/>
      <c r="M288" s="78"/>
      <c r="N288" s="652"/>
      <c r="O288" s="78"/>
      <c r="P288" s="652"/>
      <c r="Q288" s="33"/>
      <c r="R288" s="33"/>
      <c r="S288" s="33"/>
      <c r="T288" s="33"/>
      <c r="U288" s="33"/>
      <c r="V288" s="33"/>
      <c r="W288" s="33"/>
      <c r="X288" s="33"/>
      <c r="Y288" s="33"/>
      <c r="Z288" s="33"/>
      <c r="AA288" s="33"/>
    </row>
    <row r="289" spans="2:39" s="29" customFormat="1">
      <c r="B289" s="11"/>
      <c r="C289" s="11">
        <v>12</v>
      </c>
      <c r="D289" s="334"/>
      <c r="E289" s="334"/>
      <c r="F289" s="334"/>
      <c r="G289" s="334"/>
      <c r="H289" s="334"/>
      <c r="I289" s="334"/>
      <c r="J289" s="334"/>
      <c r="K289" s="78"/>
      <c r="L289" s="651"/>
      <c r="M289" s="78"/>
      <c r="N289" s="651"/>
      <c r="O289" s="78"/>
      <c r="P289" s="651"/>
      <c r="Q289" s="33"/>
      <c r="R289" s="33"/>
      <c r="S289" s="33"/>
      <c r="T289" s="33"/>
      <c r="U289" s="33"/>
      <c r="V289" s="33"/>
      <c r="W289" s="33"/>
      <c r="X289" s="33"/>
      <c r="Y289" s="33"/>
      <c r="Z289" s="33"/>
      <c r="AA289" s="33"/>
    </row>
    <row r="290" spans="2:39" s="29" customFormat="1">
      <c r="B290" s="11"/>
      <c r="C290" s="11">
        <v>13</v>
      </c>
      <c r="D290" s="334"/>
      <c r="E290" s="334"/>
      <c r="F290" s="334"/>
      <c r="G290" s="334"/>
      <c r="H290" s="334"/>
      <c r="I290" s="334"/>
      <c r="J290" s="334"/>
      <c r="K290" s="86"/>
      <c r="L290" s="651"/>
      <c r="M290" s="86"/>
      <c r="N290" s="651"/>
      <c r="O290" s="86"/>
      <c r="P290" s="651"/>
      <c r="Q290" s="33"/>
      <c r="R290" s="33"/>
      <c r="S290" s="33"/>
      <c r="T290" s="33"/>
      <c r="U290" s="33"/>
      <c r="V290" s="33"/>
      <c r="W290" s="33"/>
      <c r="X290" s="33"/>
      <c r="Y290" s="33"/>
      <c r="Z290" s="33"/>
      <c r="AA290" s="33"/>
    </row>
    <row r="291" spans="2:39" s="29" customFormat="1">
      <c r="B291" s="11"/>
      <c r="C291" s="11">
        <v>14</v>
      </c>
      <c r="D291" s="334"/>
      <c r="E291" s="334"/>
      <c r="F291" s="334"/>
      <c r="G291" s="334"/>
      <c r="H291" s="334"/>
      <c r="I291" s="334"/>
      <c r="J291" s="334"/>
      <c r="K291" s="86"/>
      <c r="L291" s="651"/>
      <c r="M291" s="86"/>
      <c r="N291" s="651"/>
      <c r="O291" s="86"/>
      <c r="P291" s="651"/>
      <c r="Q291" s="33"/>
      <c r="R291" s="33"/>
      <c r="S291" s="33"/>
      <c r="T291" s="33"/>
      <c r="U291" s="33"/>
      <c r="V291" s="33"/>
      <c r="W291" s="33"/>
      <c r="X291" s="33"/>
      <c r="Y291" s="33"/>
      <c r="Z291" s="33"/>
      <c r="AA291" s="33"/>
    </row>
    <row r="292" spans="2:39" s="29" customFormat="1">
      <c r="B292" s="11"/>
      <c r="C292" s="11">
        <v>15</v>
      </c>
      <c r="D292" s="334"/>
      <c r="E292" s="334"/>
      <c r="F292" s="334"/>
      <c r="G292" s="334"/>
      <c r="H292" s="334"/>
      <c r="I292" s="334"/>
      <c r="J292" s="334"/>
      <c r="K292" s="78"/>
      <c r="L292" s="652"/>
      <c r="M292" s="78"/>
      <c r="N292" s="652"/>
      <c r="O292" s="78"/>
      <c r="P292" s="652"/>
      <c r="Q292" s="33"/>
      <c r="R292" s="33"/>
      <c r="S292" s="33"/>
      <c r="T292" s="33"/>
      <c r="U292" s="33"/>
      <c r="V292" s="33"/>
      <c r="W292" s="33"/>
      <c r="X292" s="33"/>
      <c r="Y292" s="33"/>
      <c r="Z292" s="33"/>
      <c r="AA292" s="33"/>
    </row>
    <row r="293" spans="2:39" s="29" customFormat="1">
      <c r="B293" s="11"/>
      <c r="C293" s="11">
        <v>16</v>
      </c>
      <c r="D293" s="334"/>
      <c r="E293" s="334"/>
      <c r="F293" s="334"/>
      <c r="G293" s="334"/>
      <c r="H293" s="334"/>
      <c r="I293" s="334"/>
      <c r="J293" s="334"/>
      <c r="K293" s="78"/>
      <c r="L293" s="651"/>
      <c r="M293" s="78"/>
      <c r="N293" s="651"/>
      <c r="O293" s="78"/>
      <c r="P293" s="651"/>
      <c r="Q293" s="33"/>
      <c r="R293" s="33"/>
      <c r="S293" s="33"/>
      <c r="T293" s="33"/>
      <c r="U293" s="33"/>
      <c r="V293" s="33"/>
      <c r="W293" s="33"/>
      <c r="X293" s="33"/>
      <c r="Y293" s="33"/>
      <c r="Z293" s="33"/>
      <c r="AA293" s="33"/>
    </row>
    <row r="294" spans="2:39" s="29" customFormat="1">
      <c r="B294" s="11"/>
      <c r="C294" s="11">
        <v>17</v>
      </c>
      <c r="D294" s="334"/>
      <c r="E294" s="334"/>
      <c r="F294" s="334"/>
      <c r="G294" s="334"/>
      <c r="H294" s="334"/>
      <c r="I294" s="334"/>
      <c r="J294" s="334"/>
      <c r="K294" s="86"/>
      <c r="L294" s="651"/>
      <c r="M294" s="86"/>
      <c r="N294" s="651"/>
      <c r="O294" s="86"/>
      <c r="P294" s="651"/>
      <c r="Q294" s="33"/>
      <c r="R294" s="33"/>
      <c r="S294" s="33"/>
      <c r="T294" s="33"/>
      <c r="U294" s="33"/>
      <c r="V294" s="33"/>
      <c r="W294" s="33"/>
      <c r="X294" s="33"/>
      <c r="Y294" s="33"/>
      <c r="Z294" s="33"/>
      <c r="AA294" s="33"/>
    </row>
    <row r="295" spans="2:39" s="29" customFormat="1">
      <c r="B295" s="11"/>
      <c r="C295" s="11">
        <v>18</v>
      </c>
      <c r="D295" s="334"/>
      <c r="E295" s="334"/>
      <c r="F295" s="334"/>
      <c r="G295" s="334"/>
      <c r="H295" s="334"/>
      <c r="I295" s="334"/>
      <c r="J295" s="334"/>
      <c r="K295" s="86"/>
      <c r="L295" s="651"/>
      <c r="M295" s="86"/>
      <c r="N295" s="651"/>
      <c r="O295" s="86"/>
      <c r="P295" s="651"/>
      <c r="Q295" s="33"/>
      <c r="R295" s="33"/>
      <c r="S295" s="33"/>
      <c r="T295" s="33"/>
      <c r="U295" s="33"/>
      <c r="V295" s="33"/>
      <c r="W295" s="33"/>
      <c r="X295" s="33"/>
      <c r="Y295" s="33"/>
      <c r="Z295" s="33"/>
      <c r="AA295" s="33"/>
    </row>
    <row r="296" spans="2:39" s="29" customFormat="1">
      <c r="B296" s="11"/>
      <c r="C296" s="11">
        <v>19</v>
      </c>
      <c r="D296" s="334"/>
      <c r="E296" s="334"/>
      <c r="F296" s="334"/>
      <c r="G296" s="334"/>
      <c r="H296" s="334"/>
      <c r="I296" s="334"/>
      <c r="J296" s="334"/>
      <c r="K296" s="78"/>
      <c r="L296" s="652"/>
      <c r="M296" s="78"/>
      <c r="N296" s="652"/>
      <c r="O296" s="78"/>
      <c r="P296" s="652"/>
      <c r="Q296" s="33"/>
      <c r="R296" s="33"/>
      <c r="S296" s="33"/>
      <c r="T296" s="33"/>
      <c r="U296" s="33"/>
      <c r="V296" s="33"/>
      <c r="W296" s="33"/>
      <c r="X296" s="33"/>
      <c r="Y296" s="33"/>
      <c r="Z296" s="33"/>
      <c r="AA296" s="33"/>
    </row>
    <row r="297" spans="2:39" s="29" customFormat="1">
      <c r="B297" s="11"/>
      <c r="C297" s="11">
        <v>20</v>
      </c>
      <c r="D297" s="334"/>
      <c r="E297" s="334"/>
      <c r="F297" s="334"/>
      <c r="G297" s="334"/>
      <c r="H297" s="334"/>
      <c r="I297" s="334"/>
      <c r="J297" s="334"/>
      <c r="K297" s="78"/>
      <c r="L297" s="651"/>
      <c r="M297" s="78"/>
      <c r="N297" s="651"/>
      <c r="O297" s="78"/>
      <c r="P297" s="651"/>
      <c r="Q297" s="33"/>
      <c r="R297" s="33"/>
      <c r="S297" s="33"/>
      <c r="T297" s="33"/>
      <c r="U297" s="33"/>
      <c r="V297" s="33"/>
      <c r="W297" s="33"/>
      <c r="X297" s="33"/>
      <c r="Y297" s="33"/>
      <c r="Z297" s="33"/>
      <c r="AA297" s="33"/>
    </row>
    <row r="298" spans="2:39" s="29" customFormat="1">
      <c r="B298" s="11"/>
      <c r="C298" s="11">
        <v>21</v>
      </c>
      <c r="D298" s="334"/>
      <c r="E298" s="334"/>
      <c r="F298" s="334"/>
      <c r="G298" s="334"/>
      <c r="H298" s="334"/>
      <c r="I298" s="334"/>
      <c r="J298" s="334"/>
      <c r="K298" s="86"/>
      <c r="L298" s="651"/>
      <c r="M298" s="86"/>
      <c r="N298" s="651"/>
      <c r="O298" s="86"/>
      <c r="P298" s="651"/>
      <c r="Q298" s="33"/>
      <c r="R298" s="33"/>
      <c r="S298" s="33"/>
      <c r="T298" s="33"/>
      <c r="U298" s="33"/>
      <c r="V298" s="33"/>
      <c r="W298" s="33"/>
      <c r="X298" s="33"/>
      <c r="Y298" s="33"/>
      <c r="Z298" s="33"/>
      <c r="AA298" s="33"/>
    </row>
    <row r="299" spans="2:39" s="29" customFormat="1">
      <c r="B299" s="11"/>
      <c r="C299" s="11">
        <v>22</v>
      </c>
      <c r="D299" s="334"/>
      <c r="E299" s="334"/>
      <c r="F299" s="334"/>
      <c r="G299" s="334"/>
      <c r="H299" s="334"/>
      <c r="I299" s="334"/>
      <c r="J299" s="334"/>
      <c r="K299" s="653"/>
      <c r="L299" s="651"/>
      <c r="M299" s="653"/>
      <c r="N299" s="651"/>
      <c r="O299" s="653"/>
      <c r="P299" s="651"/>
      <c r="Q299" s="33"/>
      <c r="R299" s="33"/>
      <c r="S299" s="33"/>
      <c r="T299" s="33"/>
      <c r="U299" s="33"/>
      <c r="V299" s="33"/>
      <c r="W299" s="33"/>
      <c r="X299" s="33"/>
      <c r="Y299" s="33"/>
      <c r="Z299" s="33"/>
      <c r="AA299" s="33"/>
    </row>
    <row r="300" spans="2:39" s="29" customFormat="1">
      <c r="B300" s="11">
        <v>12</v>
      </c>
      <c r="C300" s="11">
        <v>1</v>
      </c>
      <c r="D300" s="334"/>
      <c r="E300" s="334"/>
      <c r="F300" s="334"/>
      <c r="G300" s="334"/>
      <c r="H300" s="334"/>
      <c r="I300" s="334"/>
      <c r="J300" s="334"/>
      <c r="K300" s="78"/>
      <c r="L300" s="647"/>
      <c r="M300" s="78"/>
      <c r="N300" s="647"/>
      <c r="O300" s="78"/>
      <c r="P300" s="647"/>
      <c r="Q300" s="33"/>
      <c r="R300" s="33"/>
      <c r="S300" s="33"/>
      <c r="T300" s="33"/>
      <c r="U300" s="33"/>
      <c r="V300" s="33"/>
      <c r="W300" s="33"/>
      <c r="X300" s="33"/>
      <c r="Y300" s="33"/>
      <c r="Z300" s="33"/>
      <c r="AA300" s="33"/>
    </row>
    <row r="301" spans="2:39" s="29" customFormat="1">
      <c r="B301" s="11"/>
      <c r="C301" s="11">
        <v>2</v>
      </c>
      <c r="D301" s="334"/>
      <c r="E301" s="334"/>
      <c r="F301" s="334"/>
      <c r="G301" s="334"/>
      <c r="H301" s="334"/>
      <c r="I301" s="334"/>
      <c r="J301" s="334"/>
      <c r="K301" s="78"/>
      <c r="L301" s="647"/>
      <c r="M301" s="78"/>
      <c r="N301" s="647"/>
      <c r="O301" s="78"/>
      <c r="P301" s="647"/>
      <c r="Q301" s="33"/>
      <c r="R301" s="33"/>
      <c r="S301" s="33"/>
      <c r="T301" s="33"/>
      <c r="U301" s="33"/>
      <c r="V301" s="33"/>
      <c r="W301" s="33"/>
      <c r="X301" s="33"/>
      <c r="Y301" s="33"/>
      <c r="Z301" s="33"/>
      <c r="AA301" s="33"/>
    </row>
    <row r="302" spans="2:39" s="29" customFormat="1">
      <c r="B302" s="11"/>
      <c r="C302" s="11">
        <v>3</v>
      </c>
      <c r="D302" s="334"/>
      <c r="E302" s="334"/>
      <c r="F302" s="334"/>
      <c r="G302" s="334"/>
      <c r="H302" s="334"/>
      <c r="I302" s="334"/>
      <c r="J302" s="334"/>
      <c r="K302" s="78"/>
      <c r="L302" s="647"/>
      <c r="M302" s="78"/>
      <c r="N302" s="647"/>
      <c r="O302" s="78"/>
      <c r="P302" s="647"/>
      <c r="Q302" s="33"/>
      <c r="R302" s="33"/>
      <c r="S302" s="33"/>
      <c r="T302" s="33"/>
      <c r="U302" s="33"/>
      <c r="V302" s="33"/>
      <c r="W302" s="33"/>
      <c r="X302" s="33"/>
      <c r="Y302" s="33"/>
      <c r="Z302" s="33"/>
      <c r="AA302" s="33"/>
    </row>
    <row r="303" spans="2:39">
      <c r="B303" s="11"/>
      <c r="C303" s="11">
        <v>4</v>
      </c>
      <c r="D303" s="334"/>
      <c r="E303" s="334"/>
      <c r="F303" s="334"/>
      <c r="G303" s="334"/>
      <c r="H303" s="334"/>
      <c r="I303" s="334"/>
      <c r="K303" s="78"/>
      <c r="L303" s="189"/>
      <c r="M303" s="78"/>
      <c r="N303" s="189"/>
      <c r="O303" s="78"/>
      <c r="P303" s="189"/>
      <c r="Q303" s="334"/>
      <c r="R303" s="334"/>
      <c r="S303" s="334"/>
      <c r="AB303" s="335"/>
      <c r="AC303" s="335"/>
      <c r="AD303" s="335"/>
      <c r="AE303" s="335"/>
      <c r="AF303" s="335"/>
      <c r="AG303" s="335"/>
      <c r="AH303" s="335"/>
      <c r="AI303" s="335"/>
      <c r="AJ303" s="335"/>
      <c r="AK303" s="335"/>
      <c r="AL303" s="335"/>
      <c r="AM303" s="335"/>
    </row>
    <row r="304" spans="2:39" s="29" customFormat="1">
      <c r="B304" s="11"/>
      <c r="C304" s="11">
        <v>5</v>
      </c>
      <c r="D304" s="334"/>
      <c r="E304" s="334"/>
      <c r="F304" s="334"/>
      <c r="G304" s="334"/>
      <c r="H304" s="334"/>
      <c r="I304" s="334"/>
      <c r="J304" s="334"/>
      <c r="K304" s="86"/>
      <c r="L304" s="651"/>
      <c r="M304" s="86"/>
      <c r="N304" s="651"/>
      <c r="O304" s="86"/>
      <c r="P304" s="651"/>
      <c r="Q304" s="33"/>
      <c r="R304" s="33"/>
      <c r="S304" s="33"/>
      <c r="T304" s="33"/>
      <c r="U304" s="33"/>
      <c r="V304" s="33"/>
      <c r="W304" s="33"/>
      <c r="X304" s="33"/>
      <c r="Y304" s="33"/>
      <c r="Z304" s="33"/>
      <c r="AA304" s="33"/>
    </row>
    <row r="305" spans="2:27" s="29" customFormat="1">
      <c r="B305" s="11"/>
      <c r="C305" s="11">
        <v>6</v>
      </c>
      <c r="D305" s="334"/>
      <c r="E305" s="334"/>
      <c r="F305" s="334"/>
      <c r="G305" s="334"/>
      <c r="H305" s="334"/>
      <c r="I305" s="334"/>
      <c r="J305" s="334"/>
      <c r="K305" s="86"/>
      <c r="L305" s="651"/>
      <c r="M305" s="86"/>
      <c r="N305" s="651"/>
      <c r="O305" s="86"/>
      <c r="P305" s="651"/>
      <c r="Q305" s="33"/>
      <c r="R305" s="33"/>
      <c r="S305" s="33"/>
      <c r="T305" s="33"/>
      <c r="U305" s="33"/>
      <c r="V305" s="33"/>
      <c r="W305" s="33"/>
      <c r="X305" s="33"/>
      <c r="Y305" s="33"/>
      <c r="Z305" s="33"/>
      <c r="AA305" s="33"/>
    </row>
    <row r="306" spans="2:27" s="29" customFormat="1">
      <c r="B306" s="11"/>
      <c r="C306" s="11">
        <v>7</v>
      </c>
      <c r="D306" s="334"/>
      <c r="E306" s="334"/>
      <c r="F306" s="334"/>
      <c r="G306" s="334"/>
      <c r="H306" s="334"/>
      <c r="I306" s="334"/>
      <c r="J306" s="334"/>
      <c r="K306" s="78"/>
      <c r="L306" s="652"/>
      <c r="M306" s="78"/>
      <c r="N306" s="652"/>
      <c r="O306" s="78"/>
      <c r="P306" s="652"/>
      <c r="Q306" s="33"/>
      <c r="R306" s="33"/>
      <c r="S306" s="33"/>
      <c r="T306" s="33"/>
      <c r="U306" s="33"/>
      <c r="V306" s="33"/>
      <c r="W306" s="33"/>
      <c r="X306" s="33"/>
      <c r="Y306" s="33"/>
      <c r="Z306" s="33"/>
      <c r="AA306" s="33"/>
    </row>
    <row r="307" spans="2:27" s="29" customFormat="1">
      <c r="B307" s="11"/>
      <c r="C307" s="11">
        <v>8</v>
      </c>
      <c r="D307" s="334"/>
      <c r="E307" s="334"/>
      <c r="F307" s="334"/>
      <c r="G307" s="334"/>
      <c r="H307" s="334"/>
      <c r="I307" s="334"/>
      <c r="J307" s="334"/>
      <c r="K307" s="78"/>
      <c r="L307" s="651"/>
      <c r="M307" s="78"/>
      <c r="N307" s="651"/>
      <c r="O307" s="78"/>
      <c r="P307" s="651"/>
      <c r="Q307" s="33"/>
      <c r="R307" s="33"/>
      <c r="S307" s="33"/>
      <c r="T307" s="33"/>
      <c r="U307" s="33"/>
      <c r="V307" s="33"/>
      <c r="W307" s="33"/>
      <c r="X307" s="33"/>
      <c r="Y307" s="33"/>
      <c r="Z307" s="33"/>
      <c r="AA307" s="33"/>
    </row>
    <row r="308" spans="2:27" s="29" customFormat="1">
      <c r="B308" s="11"/>
      <c r="C308" s="11">
        <v>9</v>
      </c>
      <c r="D308" s="334"/>
      <c r="E308" s="334"/>
      <c r="F308" s="334"/>
      <c r="G308" s="334"/>
      <c r="H308" s="334"/>
      <c r="I308" s="334"/>
      <c r="J308" s="334"/>
      <c r="K308" s="86"/>
      <c r="L308" s="651"/>
      <c r="M308" s="86"/>
      <c r="N308" s="651"/>
      <c r="O308" s="86"/>
      <c r="P308" s="651"/>
      <c r="Q308" s="33"/>
      <c r="R308" s="33"/>
      <c r="S308" s="33"/>
      <c r="T308" s="33"/>
      <c r="U308" s="33"/>
      <c r="V308" s="33"/>
      <c r="W308" s="33"/>
      <c r="X308" s="33"/>
      <c r="Y308" s="33"/>
      <c r="Z308" s="33"/>
      <c r="AA308" s="33"/>
    </row>
    <row r="309" spans="2:27" s="29" customFormat="1">
      <c r="B309" s="11"/>
      <c r="C309" s="11">
        <v>10</v>
      </c>
      <c r="D309" s="334"/>
      <c r="E309" s="334"/>
      <c r="F309" s="334"/>
      <c r="G309" s="334"/>
      <c r="H309" s="334"/>
      <c r="I309" s="334"/>
      <c r="J309" s="334"/>
      <c r="K309" s="86"/>
      <c r="L309" s="651"/>
      <c r="M309" s="86"/>
      <c r="N309" s="651"/>
      <c r="O309" s="86"/>
      <c r="P309" s="651"/>
      <c r="Q309" s="33"/>
      <c r="R309" s="33"/>
      <c r="S309" s="33"/>
      <c r="T309" s="33"/>
      <c r="U309" s="33"/>
      <c r="V309" s="33"/>
      <c r="W309" s="33"/>
      <c r="X309" s="33"/>
      <c r="Y309" s="33"/>
      <c r="Z309" s="33"/>
      <c r="AA309" s="33"/>
    </row>
    <row r="310" spans="2:27" s="29" customFormat="1">
      <c r="B310" s="11"/>
      <c r="C310" s="11">
        <v>11</v>
      </c>
      <c r="D310" s="334"/>
      <c r="E310" s="334"/>
      <c r="F310" s="334"/>
      <c r="G310" s="334"/>
      <c r="H310" s="334"/>
      <c r="I310" s="334"/>
      <c r="J310" s="334"/>
      <c r="K310" s="78"/>
      <c r="L310" s="652"/>
      <c r="M310" s="78"/>
      <c r="N310" s="652"/>
      <c r="O310" s="78"/>
      <c r="P310" s="652"/>
      <c r="Q310" s="33"/>
      <c r="R310" s="33"/>
      <c r="S310" s="33"/>
      <c r="T310" s="33"/>
      <c r="U310" s="33"/>
      <c r="V310" s="33"/>
      <c r="W310" s="33"/>
      <c r="X310" s="33"/>
      <c r="Y310" s="33"/>
      <c r="Z310" s="33"/>
      <c r="AA310" s="33"/>
    </row>
    <row r="311" spans="2:27" s="29" customFormat="1">
      <c r="B311" s="11"/>
      <c r="C311" s="11">
        <v>12</v>
      </c>
      <c r="D311" s="334"/>
      <c r="E311" s="334"/>
      <c r="F311" s="334"/>
      <c r="G311" s="334"/>
      <c r="H311" s="334"/>
      <c r="I311" s="334"/>
      <c r="J311" s="334"/>
      <c r="K311" s="78"/>
      <c r="L311" s="651"/>
      <c r="M311" s="78"/>
      <c r="N311" s="651"/>
      <c r="O311" s="78"/>
      <c r="P311" s="651"/>
      <c r="Q311" s="33"/>
      <c r="R311" s="33"/>
      <c r="S311" s="33"/>
      <c r="T311" s="33"/>
      <c r="U311" s="33"/>
      <c r="V311" s="33"/>
      <c r="W311" s="33"/>
      <c r="X311" s="33"/>
      <c r="Y311" s="33"/>
      <c r="Z311" s="33"/>
      <c r="AA311" s="33"/>
    </row>
    <row r="312" spans="2:27" s="29" customFormat="1">
      <c r="B312" s="11"/>
      <c r="C312" s="11">
        <v>13</v>
      </c>
      <c r="D312" s="334"/>
      <c r="E312" s="334"/>
      <c r="F312" s="334"/>
      <c r="G312" s="334"/>
      <c r="H312" s="334"/>
      <c r="I312" s="334"/>
      <c r="J312" s="334"/>
      <c r="K312" s="86"/>
      <c r="L312" s="651"/>
      <c r="M312" s="86"/>
      <c r="N312" s="651"/>
      <c r="O312" s="86"/>
      <c r="P312" s="651"/>
      <c r="Q312" s="33"/>
      <c r="R312" s="33"/>
      <c r="S312" s="33"/>
      <c r="T312" s="33"/>
      <c r="U312" s="33"/>
      <c r="V312" s="33"/>
      <c r="W312" s="33"/>
      <c r="X312" s="33"/>
      <c r="Y312" s="33"/>
      <c r="Z312" s="33"/>
      <c r="AA312" s="33"/>
    </row>
    <row r="313" spans="2:27" s="29" customFormat="1">
      <c r="B313" s="11"/>
      <c r="C313" s="11">
        <v>14</v>
      </c>
      <c r="D313" s="334"/>
      <c r="E313" s="334"/>
      <c r="F313" s="334"/>
      <c r="G313" s="334"/>
      <c r="H313" s="334"/>
      <c r="I313" s="334"/>
      <c r="J313" s="334"/>
      <c r="K313" s="86"/>
      <c r="L313" s="651"/>
      <c r="M313" s="86"/>
      <c r="N313" s="651"/>
      <c r="O313" s="86"/>
      <c r="P313" s="651"/>
      <c r="Q313" s="33"/>
      <c r="R313" s="33"/>
      <c r="S313" s="33"/>
      <c r="T313" s="33"/>
      <c r="U313" s="33"/>
      <c r="V313" s="33"/>
      <c r="W313" s="33"/>
      <c r="X313" s="33"/>
      <c r="Y313" s="33"/>
      <c r="Z313" s="33"/>
      <c r="AA313" s="33"/>
    </row>
    <row r="314" spans="2:27" s="29" customFormat="1">
      <c r="B314" s="11"/>
      <c r="C314" s="11">
        <v>15</v>
      </c>
      <c r="D314" s="334"/>
      <c r="E314" s="334"/>
      <c r="F314" s="334"/>
      <c r="G314" s="334"/>
      <c r="H314" s="334"/>
      <c r="I314" s="334"/>
      <c r="J314" s="334"/>
      <c r="K314" s="78"/>
      <c r="L314" s="652"/>
      <c r="M314" s="78"/>
      <c r="N314" s="652"/>
      <c r="O314" s="78"/>
      <c r="P314" s="652"/>
      <c r="Q314" s="33"/>
      <c r="R314" s="33"/>
      <c r="S314" s="33"/>
      <c r="T314" s="33"/>
      <c r="U314" s="33"/>
      <c r="V314" s="33"/>
      <c r="W314" s="33"/>
      <c r="X314" s="33"/>
      <c r="Y314" s="33"/>
      <c r="Z314" s="33"/>
      <c r="AA314" s="33"/>
    </row>
    <row r="315" spans="2:27" s="29" customFormat="1">
      <c r="B315" s="11"/>
      <c r="C315" s="11">
        <v>16</v>
      </c>
      <c r="D315" s="334"/>
      <c r="E315" s="334"/>
      <c r="F315" s="334"/>
      <c r="G315" s="334"/>
      <c r="H315" s="334"/>
      <c r="I315" s="334"/>
      <c r="J315" s="334"/>
      <c r="K315" s="78"/>
      <c r="L315" s="651"/>
      <c r="M315" s="78"/>
      <c r="N315" s="651"/>
      <c r="O315" s="78"/>
      <c r="P315" s="651"/>
      <c r="Q315" s="33"/>
      <c r="R315" s="33"/>
      <c r="S315" s="33"/>
      <c r="T315" s="33"/>
      <c r="U315" s="33"/>
      <c r="V315" s="33"/>
      <c r="W315" s="33"/>
      <c r="X315" s="33"/>
      <c r="Y315" s="33"/>
      <c r="Z315" s="33"/>
      <c r="AA315" s="33"/>
    </row>
    <row r="316" spans="2:27" s="29" customFormat="1">
      <c r="B316" s="11"/>
      <c r="C316" s="11">
        <v>17</v>
      </c>
      <c r="D316" s="334"/>
      <c r="E316" s="334"/>
      <c r="F316" s="334"/>
      <c r="G316" s="334"/>
      <c r="H316" s="334"/>
      <c r="I316" s="334"/>
      <c r="J316" s="334"/>
      <c r="K316" s="86"/>
      <c r="L316" s="651"/>
      <c r="M316" s="86"/>
      <c r="N316" s="651"/>
      <c r="O316" s="86"/>
      <c r="P316" s="651"/>
      <c r="Q316" s="33"/>
      <c r="R316" s="33"/>
      <c r="S316" s="33"/>
      <c r="T316" s="33"/>
      <c r="U316" s="33"/>
      <c r="V316" s="33"/>
      <c r="W316" s="33"/>
      <c r="X316" s="33"/>
      <c r="Y316" s="33"/>
      <c r="Z316" s="33"/>
      <c r="AA316" s="33"/>
    </row>
    <row r="317" spans="2:27" s="29" customFormat="1">
      <c r="B317" s="11"/>
      <c r="C317" s="11">
        <v>18</v>
      </c>
      <c r="D317" s="334"/>
      <c r="E317" s="334"/>
      <c r="F317" s="334"/>
      <c r="G317" s="334"/>
      <c r="H317" s="334"/>
      <c r="I317" s="334"/>
      <c r="J317" s="334"/>
      <c r="K317" s="86"/>
      <c r="L317" s="651"/>
      <c r="M317" s="86"/>
      <c r="N317" s="651"/>
      <c r="O317" s="86"/>
      <c r="P317" s="651"/>
      <c r="Q317" s="33"/>
      <c r="R317" s="33"/>
      <c r="S317" s="33"/>
      <c r="T317" s="33"/>
      <c r="U317" s="33"/>
      <c r="V317" s="33"/>
      <c r="W317" s="33"/>
      <c r="X317" s="33"/>
      <c r="Y317" s="33"/>
      <c r="Z317" s="33"/>
      <c r="AA317" s="33"/>
    </row>
    <row r="318" spans="2:27" s="29" customFormat="1">
      <c r="B318" s="11"/>
      <c r="C318" s="11">
        <v>19</v>
      </c>
      <c r="D318" s="334"/>
      <c r="E318" s="334"/>
      <c r="F318" s="334"/>
      <c r="G318" s="334"/>
      <c r="H318" s="334"/>
      <c r="I318" s="334"/>
      <c r="J318" s="334"/>
      <c r="K318" s="78"/>
      <c r="L318" s="652"/>
      <c r="M318" s="78"/>
      <c r="N318" s="652"/>
      <c r="O318" s="78"/>
      <c r="P318" s="652"/>
      <c r="Q318" s="33"/>
      <c r="R318" s="33"/>
      <c r="S318" s="33"/>
      <c r="T318" s="33"/>
      <c r="U318" s="33"/>
      <c r="V318" s="33"/>
      <c r="W318" s="33"/>
      <c r="X318" s="33"/>
      <c r="Y318" s="33"/>
      <c r="Z318" s="33"/>
      <c r="AA318" s="33"/>
    </row>
    <row r="319" spans="2:27" s="29" customFormat="1">
      <c r="B319" s="11"/>
      <c r="C319" s="11">
        <v>20</v>
      </c>
      <c r="D319" s="334"/>
      <c r="E319" s="334"/>
      <c r="F319" s="334"/>
      <c r="G319" s="334"/>
      <c r="H319" s="334"/>
      <c r="I319" s="334"/>
      <c r="J319" s="334"/>
      <c r="K319" s="78"/>
      <c r="L319" s="651"/>
      <c r="M319" s="78"/>
      <c r="N319" s="651"/>
      <c r="O319" s="78"/>
      <c r="P319" s="651"/>
      <c r="Q319" s="33"/>
      <c r="R319" s="33"/>
      <c r="S319" s="33"/>
      <c r="T319" s="33"/>
      <c r="U319" s="33"/>
      <c r="V319" s="33"/>
      <c r="W319" s="33"/>
      <c r="X319" s="33"/>
      <c r="Y319" s="33"/>
      <c r="Z319" s="33"/>
      <c r="AA319" s="33"/>
    </row>
    <row r="320" spans="2:27" s="29" customFormat="1">
      <c r="B320" s="11"/>
      <c r="C320" s="11">
        <v>21</v>
      </c>
      <c r="D320" s="334"/>
      <c r="E320" s="334"/>
      <c r="F320" s="334"/>
      <c r="G320" s="334"/>
      <c r="H320" s="334"/>
      <c r="I320" s="334"/>
      <c r="J320" s="334"/>
      <c r="K320" s="86"/>
      <c r="L320" s="651"/>
      <c r="M320" s="86"/>
      <c r="N320" s="651"/>
      <c r="O320" s="86"/>
      <c r="P320" s="651"/>
      <c r="Q320" s="33"/>
      <c r="R320" s="33"/>
      <c r="S320" s="33"/>
      <c r="T320" s="33"/>
      <c r="U320" s="33"/>
      <c r="V320" s="33"/>
      <c r="W320" s="33"/>
      <c r="X320" s="33"/>
      <c r="Y320" s="33"/>
      <c r="Z320" s="33"/>
      <c r="AA320" s="33"/>
    </row>
    <row r="321" spans="2:39" s="29" customFormat="1">
      <c r="B321" s="11"/>
      <c r="C321" s="11">
        <v>22</v>
      </c>
      <c r="D321" s="334"/>
      <c r="E321" s="334"/>
      <c r="F321" s="334"/>
      <c r="G321" s="334"/>
      <c r="H321" s="334"/>
      <c r="I321" s="334"/>
      <c r="J321" s="334"/>
      <c r="K321" s="653"/>
      <c r="L321" s="651"/>
      <c r="M321" s="653"/>
      <c r="N321" s="651"/>
      <c r="O321" s="653"/>
      <c r="P321" s="651"/>
      <c r="Q321" s="33"/>
      <c r="R321" s="33"/>
      <c r="S321" s="33"/>
      <c r="T321" s="33"/>
      <c r="U321" s="33"/>
      <c r="V321" s="33"/>
      <c r="W321" s="33"/>
      <c r="X321" s="33"/>
      <c r="Y321" s="33"/>
      <c r="Z321" s="33"/>
      <c r="AA321" s="33"/>
    </row>
    <row r="322" spans="2:39" s="29" customFormat="1">
      <c r="B322" s="11">
        <v>13</v>
      </c>
      <c r="C322" s="11">
        <v>1</v>
      </c>
      <c r="D322" s="334"/>
      <c r="E322" s="334"/>
      <c r="F322" s="334"/>
      <c r="G322" s="334"/>
      <c r="H322" s="334"/>
      <c r="I322" s="334"/>
      <c r="J322" s="334"/>
      <c r="K322" s="78"/>
      <c r="L322" s="647"/>
      <c r="M322" s="78"/>
      <c r="N322" s="647"/>
      <c r="O322" s="78"/>
      <c r="P322" s="647"/>
      <c r="Q322" s="33"/>
      <c r="R322" s="33"/>
      <c r="S322" s="33"/>
      <c r="T322" s="33"/>
      <c r="U322" s="33"/>
      <c r="V322" s="33"/>
      <c r="W322" s="33"/>
      <c r="X322" s="33"/>
      <c r="Y322" s="33"/>
      <c r="Z322" s="33"/>
      <c r="AA322" s="33"/>
    </row>
    <row r="323" spans="2:39" s="29" customFormat="1">
      <c r="B323" s="11"/>
      <c r="C323" s="11">
        <v>2</v>
      </c>
      <c r="D323" s="334"/>
      <c r="E323" s="334"/>
      <c r="F323" s="334"/>
      <c r="G323" s="334"/>
      <c r="H323" s="334"/>
      <c r="I323" s="334"/>
      <c r="J323" s="334"/>
      <c r="K323" s="78"/>
      <c r="L323" s="647"/>
      <c r="M323" s="78"/>
      <c r="N323" s="647"/>
      <c r="O323" s="78"/>
      <c r="P323" s="647"/>
      <c r="Q323" s="33"/>
      <c r="R323" s="33"/>
      <c r="S323" s="33"/>
      <c r="T323" s="33"/>
      <c r="U323" s="33"/>
      <c r="V323" s="33"/>
      <c r="W323" s="33"/>
      <c r="X323" s="33"/>
      <c r="Y323" s="33"/>
      <c r="Z323" s="33"/>
      <c r="AA323" s="33"/>
    </row>
    <row r="324" spans="2:39" s="29" customFormat="1">
      <c r="B324" s="11"/>
      <c r="C324" s="11">
        <v>3</v>
      </c>
      <c r="D324" s="334"/>
      <c r="E324" s="334"/>
      <c r="F324" s="334"/>
      <c r="G324" s="334"/>
      <c r="H324" s="334"/>
      <c r="I324" s="334"/>
      <c r="J324" s="334"/>
      <c r="K324" s="78"/>
      <c r="L324" s="647"/>
      <c r="M324" s="78"/>
      <c r="N324" s="647"/>
      <c r="O324" s="78"/>
      <c r="P324" s="647"/>
      <c r="Q324" s="33"/>
      <c r="R324" s="33"/>
      <c r="S324" s="33"/>
      <c r="T324" s="33"/>
      <c r="U324" s="33"/>
      <c r="V324" s="33"/>
      <c r="W324" s="33"/>
      <c r="X324" s="33"/>
      <c r="Y324" s="33"/>
      <c r="Z324" s="33"/>
      <c r="AA324" s="33"/>
    </row>
    <row r="325" spans="2:39">
      <c r="B325" s="11"/>
      <c r="C325" s="11">
        <v>4</v>
      </c>
      <c r="D325" s="334"/>
      <c r="E325" s="334"/>
      <c r="F325" s="334"/>
      <c r="G325" s="334"/>
      <c r="H325" s="334"/>
      <c r="I325" s="334"/>
      <c r="K325" s="78"/>
      <c r="L325" s="189"/>
      <c r="M325" s="78"/>
      <c r="N325" s="189"/>
      <c r="O325" s="78"/>
      <c r="P325" s="189"/>
      <c r="Q325" s="334"/>
      <c r="R325" s="334"/>
      <c r="S325" s="334"/>
      <c r="AB325" s="335"/>
      <c r="AC325" s="335"/>
      <c r="AD325" s="335"/>
      <c r="AE325" s="335"/>
      <c r="AF325" s="335"/>
      <c r="AG325" s="335"/>
      <c r="AH325" s="335"/>
      <c r="AI325" s="335"/>
      <c r="AJ325" s="335"/>
      <c r="AK325" s="335"/>
      <c r="AL325" s="335"/>
      <c r="AM325" s="335"/>
    </row>
    <row r="326" spans="2:39" s="29" customFormat="1">
      <c r="B326" s="11"/>
      <c r="C326" s="11">
        <v>5</v>
      </c>
      <c r="D326" s="334"/>
      <c r="E326" s="334"/>
      <c r="F326" s="334"/>
      <c r="G326" s="334"/>
      <c r="H326" s="334"/>
      <c r="I326" s="334"/>
      <c r="J326" s="334"/>
      <c r="K326" s="86"/>
      <c r="L326" s="651"/>
      <c r="M326" s="86"/>
      <c r="N326" s="651"/>
      <c r="O326" s="86"/>
      <c r="P326" s="651"/>
      <c r="Q326" s="33"/>
      <c r="R326" s="33"/>
      <c r="S326" s="33"/>
      <c r="T326" s="33"/>
      <c r="U326" s="33"/>
      <c r="V326" s="33"/>
      <c r="W326" s="33"/>
      <c r="X326" s="33"/>
      <c r="Y326" s="33"/>
      <c r="Z326" s="33"/>
      <c r="AA326" s="33"/>
    </row>
    <row r="327" spans="2:39" s="29" customFormat="1">
      <c r="B327" s="11"/>
      <c r="C327" s="11">
        <v>6</v>
      </c>
      <c r="D327" s="334"/>
      <c r="E327" s="334"/>
      <c r="F327" s="334"/>
      <c r="G327" s="334"/>
      <c r="H327" s="334"/>
      <c r="I327" s="334"/>
      <c r="J327" s="334"/>
      <c r="K327" s="86"/>
      <c r="L327" s="651"/>
      <c r="M327" s="86"/>
      <c r="N327" s="651"/>
      <c r="O327" s="86"/>
      <c r="P327" s="651"/>
      <c r="Q327" s="33"/>
      <c r="R327" s="33"/>
      <c r="S327" s="33"/>
      <c r="T327" s="33"/>
      <c r="U327" s="33"/>
      <c r="V327" s="33"/>
      <c r="W327" s="33"/>
      <c r="X327" s="33"/>
      <c r="Y327" s="33"/>
      <c r="Z327" s="33"/>
      <c r="AA327" s="33"/>
    </row>
    <row r="328" spans="2:39" s="29" customFormat="1">
      <c r="B328" s="11"/>
      <c r="C328" s="11">
        <v>7</v>
      </c>
      <c r="D328" s="334"/>
      <c r="E328" s="334"/>
      <c r="F328" s="334"/>
      <c r="G328" s="334"/>
      <c r="H328" s="334"/>
      <c r="I328" s="334"/>
      <c r="J328" s="334"/>
      <c r="K328" s="78"/>
      <c r="L328" s="652"/>
      <c r="M328" s="78"/>
      <c r="N328" s="652"/>
      <c r="O328" s="78"/>
      <c r="P328" s="652"/>
      <c r="Q328" s="33"/>
      <c r="R328" s="33"/>
      <c r="S328" s="33"/>
      <c r="T328" s="33"/>
      <c r="U328" s="33"/>
      <c r="V328" s="33"/>
      <c r="W328" s="33"/>
      <c r="X328" s="33"/>
      <c r="Y328" s="33"/>
      <c r="Z328" s="33"/>
      <c r="AA328" s="33"/>
    </row>
    <row r="329" spans="2:39" s="29" customFormat="1">
      <c r="B329" s="11"/>
      <c r="C329" s="11">
        <v>8</v>
      </c>
      <c r="D329" s="334"/>
      <c r="E329" s="334"/>
      <c r="F329" s="334"/>
      <c r="G329" s="334"/>
      <c r="H329" s="334"/>
      <c r="I329" s="334"/>
      <c r="J329" s="334"/>
      <c r="K329" s="78"/>
      <c r="L329" s="651"/>
      <c r="M329" s="78"/>
      <c r="N329" s="651"/>
      <c r="O329" s="78"/>
      <c r="P329" s="651"/>
      <c r="Q329" s="33"/>
      <c r="R329" s="33"/>
      <c r="S329" s="33"/>
      <c r="T329" s="33"/>
      <c r="U329" s="33"/>
      <c r="V329" s="33"/>
      <c r="W329" s="33"/>
      <c r="X329" s="33"/>
      <c r="Y329" s="33"/>
      <c r="Z329" s="33"/>
      <c r="AA329" s="33"/>
    </row>
    <row r="330" spans="2:39" s="29" customFormat="1">
      <c r="B330" s="11"/>
      <c r="C330" s="11">
        <v>9</v>
      </c>
      <c r="D330" s="334"/>
      <c r="E330" s="334"/>
      <c r="F330" s="334"/>
      <c r="G330" s="334"/>
      <c r="H330" s="334"/>
      <c r="I330" s="334"/>
      <c r="J330" s="334"/>
      <c r="K330" s="86"/>
      <c r="L330" s="651"/>
      <c r="M330" s="86"/>
      <c r="N330" s="651"/>
      <c r="O330" s="86"/>
      <c r="P330" s="651"/>
      <c r="Q330" s="33"/>
      <c r="R330" s="33"/>
      <c r="S330" s="33"/>
      <c r="T330" s="33"/>
      <c r="U330" s="33"/>
      <c r="V330" s="33"/>
      <c r="W330" s="33"/>
      <c r="X330" s="33"/>
      <c r="Y330" s="33"/>
      <c r="Z330" s="33"/>
      <c r="AA330" s="33"/>
    </row>
    <row r="331" spans="2:39" s="29" customFormat="1">
      <c r="B331" s="11"/>
      <c r="C331" s="11">
        <v>10</v>
      </c>
      <c r="D331" s="334"/>
      <c r="E331" s="334"/>
      <c r="F331" s="334"/>
      <c r="G331" s="334"/>
      <c r="H331" s="334"/>
      <c r="I331" s="334"/>
      <c r="J331" s="334"/>
      <c r="K331" s="86"/>
      <c r="L331" s="651"/>
      <c r="M331" s="86"/>
      <c r="N331" s="651"/>
      <c r="O331" s="86"/>
      <c r="P331" s="651"/>
      <c r="Q331" s="33"/>
      <c r="R331" s="33"/>
      <c r="S331" s="33"/>
      <c r="T331" s="33"/>
      <c r="U331" s="33"/>
      <c r="V331" s="33"/>
      <c r="W331" s="33"/>
      <c r="X331" s="33"/>
      <c r="Y331" s="33"/>
      <c r="Z331" s="33"/>
      <c r="AA331" s="33"/>
    </row>
    <row r="332" spans="2:39" s="29" customFormat="1">
      <c r="B332" s="11"/>
      <c r="C332" s="11">
        <v>11</v>
      </c>
      <c r="D332" s="334"/>
      <c r="E332" s="334"/>
      <c r="F332" s="334"/>
      <c r="G332" s="334"/>
      <c r="H332" s="334"/>
      <c r="I332" s="334"/>
      <c r="J332" s="334"/>
      <c r="K332" s="78"/>
      <c r="L332" s="652"/>
      <c r="M332" s="78"/>
      <c r="N332" s="652"/>
      <c r="O332" s="78"/>
      <c r="P332" s="652"/>
      <c r="Q332" s="33"/>
      <c r="R332" s="33"/>
      <c r="S332" s="33"/>
      <c r="T332" s="33"/>
      <c r="U332" s="33"/>
      <c r="V332" s="33"/>
      <c r="W332" s="33"/>
      <c r="X332" s="33"/>
      <c r="Y332" s="33"/>
      <c r="Z332" s="33"/>
      <c r="AA332" s="33"/>
    </row>
    <row r="333" spans="2:39" s="29" customFormat="1">
      <c r="B333" s="11"/>
      <c r="C333" s="11">
        <v>12</v>
      </c>
      <c r="D333" s="334"/>
      <c r="E333" s="334"/>
      <c r="F333" s="334"/>
      <c r="G333" s="334"/>
      <c r="H333" s="334"/>
      <c r="I333" s="334"/>
      <c r="J333" s="334"/>
      <c r="K333" s="78"/>
      <c r="L333" s="651"/>
      <c r="M333" s="78"/>
      <c r="N333" s="651"/>
      <c r="O333" s="78"/>
      <c r="P333" s="651"/>
      <c r="Q333" s="33"/>
      <c r="R333" s="33"/>
      <c r="S333" s="33"/>
      <c r="T333" s="33"/>
      <c r="U333" s="33"/>
      <c r="V333" s="33"/>
      <c r="W333" s="33"/>
      <c r="X333" s="33"/>
      <c r="Y333" s="33"/>
      <c r="Z333" s="33"/>
      <c r="AA333" s="33"/>
    </row>
    <row r="334" spans="2:39" s="29" customFormat="1">
      <c r="B334" s="11"/>
      <c r="C334" s="11">
        <v>13</v>
      </c>
      <c r="D334" s="334"/>
      <c r="E334" s="334"/>
      <c r="F334" s="334"/>
      <c r="G334" s="334"/>
      <c r="H334" s="334"/>
      <c r="I334" s="334"/>
      <c r="J334" s="334"/>
      <c r="K334" s="86"/>
      <c r="L334" s="651"/>
      <c r="M334" s="86"/>
      <c r="N334" s="651"/>
      <c r="O334" s="86"/>
      <c r="P334" s="651"/>
      <c r="Q334" s="33"/>
      <c r="R334" s="33"/>
      <c r="S334" s="33"/>
      <c r="T334" s="33"/>
      <c r="U334" s="33"/>
      <c r="V334" s="33"/>
      <c r="W334" s="33"/>
      <c r="X334" s="33"/>
      <c r="Y334" s="33"/>
      <c r="Z334" s="33"/>
      <c r="AA334" s="33"/>
    </row>
    <row r="335" spans="2:39" s="29" customFormat="1">
      <c r="B335" s="11"/>
      <c r="C335" s="11">
        <v>14</v>
      </c>
      <c r="D335" s="334"/>
      <c r="E335" s="334"/>
      <c r="F335" s="334"/>
      <c r="G335" s="334"/>
      <c r="H335" s="334"/>
      <c r="I335" s="334"/>
      <c r="J335" s="334"/>
      <c r="K335" s="86"/>
      <c r="L335" s="651"/>
      <c r="M335" s="86"/>
      <c r="N335" s="651"/>
      <c r="O335" s="86"/>
      <c r="P335" s="651"/>
      <c r="Q335" s="33"/>
      <c r="R335" s="33"/>
      <c r="S335" s="33"/>
      <c r="T335" s="33"/>
      <c r="U335" s="33"/>
      <c r="V335" s="33"/>
      <c r="W335" s="33"/>
      <c r="X335" s="33"/>
      <c r="Y335" s="33"/>
      <c r="Z335" s="33"/>
      <c r="AA335" s="33"/>
    </row>
    <row r="336" spans="2:39" s="29" customFormat="1">
      <c r="B336" s="11"/>
      <c r="C336" s="11">
        <v>15</v>
      </c>
      <c r="D336" s="334"/>
      <c r="E336" s="334"/>
      <c r="F336" s="334"/>
      <c r="G336" s="334"/>
      <c r="H336" s="334"/>
      <c r="I336" s="334"/>
      <c r="J336" s="334"/>
      <c r="K336" s="78"/>
      <c r="L336" s="652"/>
      <c r="M336" s="78"/>
      <c r="N336" s="652"/>
      <c r="O336" s="78"/>
      <c r="P336" s="652"/>
      <c r="Q336" s="33"/>
      <c r="R336" s="33"/>
      <c r="S336" s="33"/>
      <c r="T336" s="33"/>
      <c r="U336" s="33"/>
      <c r="V336" s="33"/>
      <c r="W336" s="33"/>
      <c r="X336" s="33"/>
      <c r="Y336" s="33"/>
      <c r="Z336" s="33"/>
      <c r="AA336" s="33"/>
    </row>
    <row r="337" spans="2:39" s="29" customFormat="1">
      <c r="B337" s="11"/>
      <c r="C337" s="11">
        <v>16</v>
      </c>
      <c r="D337" s="334"/>
      <c r="E337" s="334"/>
      <c r="F337" s="334"/>
      <c r="G337" s="334"/>
      <c r="H337" s="334"/>
      <c r="I337" s="334"/>
      <c r="J337" s="334"/>
      <c r="K337" s="78"/>
      <c r="L337" s="651"/>
      <c r="M337" s="78"/>
      <c r="N337" s="651"/>
      <c r="O337" s="78"/>
      <c r="P337" s="651"/>
      <c r="Q337" s="33"/>
      <c r="R337" s="33"/>
      <c r="S337" s="33"/>
      <c r="T337" s="33"/>
      <c r="U337" s="33"/>
      <c r="V337" s="33"/>
      <c r="W337" s="33"/>
      <c r="X337" s="33"/>
      <c r="Y337" s="33"/>
      <c r="Z337" s="33"/>
      <c r="AA337" s="33"/>
    </row>
    <row r="338" spans="2:39" s="29" customFormat="1">
      <c r="B338" s="11"/>
      <c r="C338" s="11">
        <v>17</v>
      </c>
      <c r="D338" s="334"/>
      <c r="E338" s="334"/>
      <c r="F338" s="334"/>
      <c r="G338" s="334"/>
      <c r="H338" s="334"/>
      <c r="I338" s="334"/>
      <c r="J338" s="334"/>
      <c r="K338" s="86"/>
      <c r="L338" s="651"/>
      <c r="M338" s="86"/>
      <c r="N338" s="651"/>
      <c r="O338" s="86"/>
      <c r="P338" s="651"/>
      <c r="Q338" s="33"/>
      <c r="R338" s="33"/>
      <c r="S338" s="33"/>
      <c r="T338" s="33"/>
      <c r="U338" s="33"/>
      <c r="V338" s="33"/>
      <c r="W338" s="33"/>
      <c r="X338" s="33"/>
      <c r="Y338" s="33"/>
      <c r="Z338" s="33"/>
      <c r="AA338" s="33"/>
    </row>
    <row r="339" spans="2:39" s="29" customFormat="1">
      <c r="B339" s="11"/>
      <c r="C339" s="11">
        <v>18</v>
      </c>
      <c r="D339" s="334"/>
      <c r="E339" s="334"/>
      <c r="F339" s="334"/>
      <c r="G339" s="334"/>
      <c r="H339" s="334"/>
      <c r="I339" s="334"/>
      <c r="J339" s="334"/>
      <c r="K339" s="86"/>
      <c r="L339" s="651"/>
      <c r="M339" s="86"/>
      <c r="N339" s="651"/>
      <c r="O339" s="86"/>
      <c r="P339" s="651"/>
      <c r="Q339" s="33"/>
      <c r="R339" s="33"/>
      <c r="S339" s="33"/>
      <c r="T339" s="33"/>
      <c r="U339" s="33"/>
      <c r="V339" s="33"/>
      <c r="W339" s="33"/>
      <c r="X339" s="33"/>
      <c r="Y339" s="33"/>
      <c r="Z339" s="33"/>
      <c r="AA339" s="33"/>
    </row>
    <row r="340" spans="2:39" s="29" customFormat="1">
      <c r="B340" s="11"/>
      <c r="C340" s="11">
        <v>19</v>
      </c>
      <c r="D340" s="334"/>
      <c r="E340" s="334"/>
      <c r="F340" s="334"/>
      <c r="G340" s="334"/>
      <c r="H340" s="334"/>
      <c r="I340" s="334"/>
      <c r="J340" s="334"/>
      <c r="K340" s="78"/>
      <c r="L340" s="652"/>
      <c r="M340" s="78"/>
      <c r="N340" s="652"/>
      <c r="O340" s="78"/>
      <c r="P340" s="652"/>
      <c r="Q340" s="33"/>
      <c r="R340" s="33"/>
      <c r="S340" s="33"/>
      <c r="T340" s="33"/>
      <c r="U340" s="33"/>
      <c r="V340" s="33"/>
      <c r="W340" s="33"/>
      <c r="X340" s="33"/>
      <c r="Y340" s="33"/>
      <c r="Z340" s="33"/>
      <c r="AA340" s="33"/>
    </row>
    <row r="341" spans="2:39" s="29" customFormat="1">
      <c r="B341" s="11"/>
      <c r="C341" s="11">
        <v>20</v>
      </c>
      <c r="D341" s="334"/>
      <c r="E341" s="334"/>
      <c r="F341" s="334"/>
      <c r="G341" s="334"/>
      <c r="H341" s="334"/>
      <c r="I341" s="334"/>
      <c r="J341" s="334"/>
      <c r="K341" s="78"/>
      <c r="L341" s="651"/>
      <c r="M341" s="78"/>
      <c r="N341" s="651"/>
      <c r="O341" s="78"/>
      <c r="P341" s="651"/>
      <c r="Q341" s="33"/>
      <c r="R341" s="33"/>
      <c r="S341" s="33"/>
      <c r="T341" s="33"/>
      <c r="U341" s="33"/>
      <c r="V341" s="33"/>
      <c r="W341" s="33"/>
      <c r="X341" s="33"/>
      <c r="Y341" s="33"/>
      <c r="Z341" s="33"/>
      <c r="AA341" s="33"/>
    </row>
    <row r="342" spans="2:39" s="29" customFormat="1">
      <c r="B342" s="11"/>
      <c r="C342" s="11">
        <v>21</v>
      </c>
      <c r="D342" s="334"/>
      <c r="E342" s="334"/>
      <c r="F342" s="334"/>
      <c r="G342" s="334"/>
      <c r="H342" s="334"/>
      <c r="I342" s="334"/>
      <c r="J342" s="334"/>
      <c r="K342" s="86"/>
      <c r="L342" s="651"/>
      <c r="M342" s="86"/>
      <c r="N342" s="651"/>
      <c r="O342" s="86"/>
      <c r="P342" s="651"/>
      <c r="Q342" s="33"/>
      <c r="R342" s="33"/>
      <c r="S342" s="33"/>
      <c r="T342" s="33"/>
      <c r="U342" s="33"/>
      <c r="V342" s="33"/>
      <c r="W342" s="33"/>
      <c r="X342" s="33"/>
      <c r="Y342" s="33"/>
      <c r="Z342" s="33"/>
      <c r="AA342" s="33"/>
    </row>
    <row r="343" spans="2:39" s="29" customFormat="1">
      <c r="B343" s="11"/>
      <c r="C343" s="11">
        <v>22</v>
      </c>
      <c r="D343" s="334"/>
      <c r="E343" s="334"/>
      <c r="F343" s="334"/>
      <c r="G343" s="334"/>
      <c r="H343" s="334"/>
      <c r="I343" s="334"/>
      <c r="J343" s="334"/>
      <c r="K343" s="653"/>
      <c r="L343" s="651"/>
      <c r="M343" s="653"/>
      <c r="N343" s="651"/>
      <c r="O343" s="653"/>
      <c r="P343" s="651"/>
      <c r="Q343" s="33"/>
      <c r="R343" s="33"/>
      <c r="S343" s="33"/>
      <c r="T343" s="33"/>
      <c r="U343" s="33"/>
      <c r="V343" s="33"/>
      <c r="W343" s="33"/>
      <c r="X343" s="33"/>
      <c r="Y343" s="33"/>
      <c r="Z343" s="33"/>
      <c r="AA343" s="33"/>
    </row>
    <row r="344" spans="2:39" s="29" customFormat="1">
      <c r="B344" s="11">
        <v>14</v>
      </c>
      <c r="C344" s="11">
        <v>1</v>
      </c>
      <c r="D344" s="334"/>
      <c r="E344" s="334"/>
      <c r="F344" s="334"/>
      <c r="G344" s="334"/>
      <c r="H344" s="334"/>
      <c r="I344" s="334"/>
      <c r="J344" s="334"/>
      <c r="K344" s="78"/>
      <c r="L344" s="647"/>
      <c r="M344" s="78"/>
      <c r="N344" s="647"/>
      <c r="O344" s="78"/>
      <c r="P344" s="647"/>
      <c r="Q344" s="33"/>
      <c r="R344" s="33"/>
      <c r="S344" s="33"/>
      <c r="T344" s="33"/>
      <c r="U344" s="33"/>
      <c r="V344" s="33"/>
      <c r="W344" s="33"/>
      <c r="X344" s="33"/>
      <c r="Y344" s="33"/>
      <c r="Z344" s="33"/>
      <c r="AA344" s="33"/>
    </row>
    <row r="345" spans="2:39" s="29" customFormat="1">
      <c r="B345" s="11"/>
      <c r="C345" s="11">
        <v>2</v>
      </c>
      <c r="D345" s="334"/>
      <c r="E345" s="334"/>
      <c r="F345" s="334"/>
      <c r="G345" s="334"/>
      <c r="H345" s="334"/>
      <c r="I345" s="334"/>
      <c r="J345" s="334"/>
      <c r="K345" s="78"/>
      <c r="L345" s="647"/>
      <c r="M345" s="78"/>
      <c r="N345" s="647"/>
      <c r="O345" s="78"/>
      <c r="P345" s="647"/>
      <c r="Q345" s="33"/>
      <c r="R345" s="33"/>
      <c r="S345" s="33"/>
      <c r="T345" s="33"/>
      <c r="U345" s="33"/>
      <c r="V345" s="33"/>
      <c r="W345" s="33"/>
      <c r="X345" s="33"/>
      <c r="Y345" s="33"/>
      <c r="Z345" s="33"/>
      <c r="AA345" s="33"/>
    </row>
    <row r="346" spans="2:39" s="29" customFormat="1">
      <c r="B346" s="11"/>
      <c r="C346" s="11">
        <v>3</v>
      </c>
      <c r="D346" s="334"/>
      <c r="E346" s="334"/>
      <c r="F346" s="334"/>
      <c r="G346" s="334"/>
      <c r="H346" s="334"/>
      <c r="I346" s="334"/>
      <c r="J346" s="334"/>
      <c r="K346" s="78"/>
      <c r="L346" s="647"/>
      <c r="M346" s="78"/>
      <c r="N346" s="647"/>
      <c r="O346" s="78"/>
      <c r="P346" s="647"/>
      <c r="Q346" s="33"/>
      <c r="R346" s="33"/>
      <c r="S346" s="33"/>
      <c r="T346" s="33"/>
      <c r="U346" s="33"/>
      <c r="V346" s="33"/>
      <c r="W346" s="33"/>
      <c r="X346" s="33"/>
      <c r="Y346" s="33"/>
      <c r="Z346" s="33"/>
      <c r="AA346" s="33"/>
    </row>
    <row r="347" spans="2:39">
      <c r="B347" s="11"/>
      <c r="C347" s="11">
        <v>4</v>
      </c>
      <c r="D347" s="334"/>
      <c r="E347" s="334"/>
      <c r="F347" s="334"/>
      <c r="G347" s="334"/>
      <c r="H347" s="334"/>
      <c r="I347" s="334"/>
      <c r="K347" s="78"/>
      <c r="L347" s="189"/>
      <c r="M347" s="78"/>
      <c r="N347" s="189"/>
      <c r="O347" s="78"/>
      <c r="P347" s="189"/>
      <c r="Q347" s="334"/>
      <c r="R347" s="334"/>
      <c r="S347" s="334"/>
      <c r="AB347" s="335"/>
      <c r="AC347" s="335"/>
      <c r="AD347" s="335"/>
      <c r="AE347" s="335"/>
      <c r="AF347" s="335"/>
      <c r="AG347" s="335"/>
      <c r="AH347" s="335"/>
      <c r="AI347" s="335"/>
      <c r="AJ347" s="335"/>
      <c r="AK347" s="335"/>
      <c r="AL347" s="335"/>
      <c r="AM347" s="335"/>
    </row>
    <row r="348" spans="2:39" s="29" customFormat="1">
      <c r="B348" s="11"/>
      <c r="C348" s="11">
        <v>5</v>
      </c>
      <c r="D348" s="334"/>
      <c r="E348" s="334"/>
      <c r="F348" s="334"/>
      <c r="G348" s="334"/>
      <c r="H348" s="334"/>
      <c r="I348" s="334"/>
      <c r="J348" s="334"/>
      <c r="K348" s="86"/>
      <c r="L348" s="651"/>
      <c r="M348" s="86"/>
      <c r="N348" s="651"/>
      <c r="O348" s="86"/>
      <c r="P348" s="651"/>
      <c r="Q348" s="33"/>
      <c r="R348" s="33"/>
      <c r="S348" s="33"/>
      <c r="T348" s="33"/>
      <c r="U348" s="33"/>
      <c r="V348" s="33"/>
      <c r="W348" s="33"/>
      <c r="X348" s="33"/>
      <c r="Y348" s="33"/>
      <c r="Z348" s="33"/>
      <c r="AA348" s="33"/>
    </row>
    <row r="349" spans="2:39" s="29" customFormat="1">
      <c r="B349" s="11"/>
      <c r="C349" s="11">
        <v>6</v>
      </c>
      <c r="D349" s="334"/>
      <c r="E349" s="334"/>
      <c r="F349" s="334"/>
      <c r="G349" s="334"/>
      <c r="H349" s="334"/>
      <c r="I349" s="334"/>
      <c r="J349" s="334"/>
      <c r="K349" s="86"/>
      <c r="L349" s="651"/>
      <c r="M349" s="86"/>
      <c r="N349" s="651"/>
      <c r="O349" s="86"/>
      <c r="P349" s="651"/>
      <c r="Q349" s="33"/>
      <c r="R349" s="33"/>
      <c r="S349" s="33"/>
      <c r="T349" s="33"/>
      <c r="U349" s="33"/>
      <c r="V349" s="33"/>
      <c r="W349" s="33"/>
      <c r="X349" s="33"/>
      <c r="Y349" s="33"/>
      <c r="Z349" s="33"/>
      <c r="AA349" s="33"/>
    </row>
    <row r="350" spans="2:39" s="29" customFormat="1">
      <c r="B350" s="11"/>
      <c r="C350" s="11">
        <v>7</v>
      </c>
      <c r="D350" s="334"/>
      <c r="E350" s="334"/>
      <c r="F350" s="334"/>
      <c r="G350" s="334"/>
      <c r="H350" s="334"/>
      <c r="I350" s="334"/>
      <c r="J350" s="334"/>
      <c r="K350" s="78"/>
      <c r="L350" s="652"/>
      <c r="M350" s="78"/>
      <c r="N350" s="652"/>
      <c r="O350" s="78"/>
      <c r="P350" s="652"/>
      <c r="Q350" s="33"/>
      <c r="R350" s="33"/>
      <c r="S350" s="33"/>
      <c r="T350" s="33"/>
      <c r="U350" s="33"/>
      <c r="V350" s="33"/>
      <c r="W350" s="33"/>
      <c r="X350" s="33"/>
      <c r="Y350" s="33"/>
      <c r="Z350" s="33"/>
      <c r="AA350" s="33"/>
    </row>
    <row r="351" spans="2:39" s="29" customFormat="1">
      <c r="B351" s="11"/>
      <c r="C351" s="11">
        <v>8</v>
      </c>
      <c r="D351" s="334"/>
      <c r="E351" s="334"/>
      <c r="F351" s="334"/>
      <c r="G351" s="334"/>
      <c r="H351" s="334"/>
      <c r="I351" s="334"/>
      <c r="J351" s="334"/>
      <c r="K351" s="78"/>
      <c r="L351" s="651"/>
      <c r="M351" s="78"/>
      <c r="N351" s="651"/>
      <c r="O351" s="78"/>
      <c r="P351" s="651"/>
      <c r="Q351" s="33"/>
      <c r="R351" s="33"/>
      <c r="S351" s="33"/>
      <c r="T351" s="33"/>
      <c r="U351" s="33"/>
      <c r="V351" s="33"/>
      <c r="W351" s="33"/>
      <c r="X351" s="33"/>
      <c r="Y351" s="33"/>
      <c r="Z351" s="33"/>
      <c r="AA351" s="33"/>
    </row>
    <row r="352" spans="2:39" s="29" customFormat="1">
      <c r="B352" s="11"/>
      <c r="C352" s="11">
        <v>9</v>
      </c>
      <c r="D352" s="334"/>
      <c r="E352" s="334"/>
      <c r="F352" s="334"/>
      <c r="G352" s="334"/>
      <c r="H352" s="334"/>
      <c r="I352" s="334"/>
      <c r="J352" s="334"/>
      <c r="K352" s="86"/>
      <c r="L352" s="651"/>
      <c r="M352" s="86"/>
      <c r="N352" s="651"/>
      <c r="O352" s="86"/>
      <c r="P352" s="651"/>
      <c r="Q352" s="33"/>
      <c r="R352" s="33"/>
      <c r="S352" s="33"/>
      <c r="T352" s="33"/>
      <c r="U352" s="33"/>
      <c r="V352" s="33"/>
      <c r="W352" s="33"/>
      <c r="X352" s="33"/>
      <c r="Y352" s="33"/>
      <c r="Z352" s="33"/>
      <c r="AA352" s="33"/>
    </row>
    <row r="353" spans="2:27" s="29" customFormat="1">
      <c r="B353" s="11"/>
      <c r="C353" s="11">
        <v>10</v>
      </c>
      <c r="D353" s="334"/>
      <c r="E353" s="334"/>
      <c r="F353" s="334"/>
      <c r="G353" s="334"/>
      <c r="H353" s="334"/>
      <c r="I353" s="334"/>
      <c r="J353" s="334"/>
      <c r="K353" s="86"/>
      <c r="L353" s="651"/>
      <c r="M353" s="86"/>
      <c r="N353" s="651"/>
      <c r="O353" s="86"/>
      <c r="P353" s="651"/>
      <c r="Q353" s="33"/>
      <c r="R353" s="33"/>
      <c r="S353" s="33"/>
      <c r="T353" s="33"/>
      <c r="U353" s="33"/>
      <c r="V353" s="33"/>
      <c r="W353" s="33"/>
      <c r="X353" s="33"/>
      <c r="Y353" s="33"/>
      <c r="Z353" s="33"/>
      <c r="AA353" s="33"/>
    </row>
    <row r="354" spans="2:27" s="29" customFormat="1">
      <c r="B354" s="11"/>
      <c r="C354" s="11">
        <v>11</v>
      </c>
      <c r="D354" s="334"/>
      <c r="E354" s="334"/>
      <c r="F354" s="334"/>
      <c r="G354" s="334"/>
      <c r="H354" s="334"/>
      <c r="I354" s="334"/>
      <c r="J354" s="334"/>
      <c r="K354" s="78"/>
      <c r="L354" s="652"/>
      <c r="M354" s="78"/>
      <c r="N354" s="652"/>
      <c r="O354" s="78"/>
      <c r="P354" s="652"/>
      <c r="Q354" s="33"/>
      <c r="R354" s="33"/>
      <c r="S354" s="33"/>
      <c r="T354" s="33"/>
      <c r="U354" s="33"/>
      <c r="V354" s="33"/>
      <c r="W354" s="33"/>
      <c r="X354" s="33"/>
      <c r="Y354" s="33"/>
      <c r="Z354" s="33"/>
      <c r="AA354" s="33"/>
    </row>
    <row r="355" spans="2:27" s="29" customFormat="1">
      <c r="B355" s="11"/>
      <c r="C355" s="11">
        <v>12</v>
      </c>
      <c r="D355" s="334"/>
      <c r="E355" s="334"/>
      <c r="F355" s="334"/>
      <c r="G355" s="334"/>
      <c r="H355" s="334"/>
      <c r="I355" s="334"/>
      <c r="J355" s="334"/>
      <c r="K355" s="78"/>
      <c r="L355" s="651"/>
      <c r="M355" s="78"/>
      <c r="N355" s="651"/>
      <c r="O355" s="78"/>
      <c r="P355" s="651"/>
      <c r="Q355" s="33"/>
      <c r="R355" s="33"/>
      <c r="S355" s="33"/>
      <c r="T355" s="33"/>
      <c r="U355" s="33"/>
      <c r="V355" s="33"/>
      <c r="W355" s="33"/>
      <c r="X355" s="33"/>
      <c r="Y355" s="33"/>
      <c r="Z355" s="33"/>
      <c r="AA355" s="33"/>
    </row>
    <row r="356" spans="2:27" s="29" customFormat="1">
      <c r="B356" s="11"/>
      <c r="C356" s="11">
        <v>13</v>
      </c>
      <c r="D356" s="334"/>
      <c r="E356" s="334"/>
      <c r="F356" s="334"/>
      <c r="G356" s="334"/>
      <c r="H356" s="334"/>
      <c r="I356" s="334"/>
      <c r="J356" s="334"/>
      <c r="K356" s="86"/>
      <c r="L356" s="651"/>
      <c r="M356" s="86"/>
      <c r="N356" s="651"/>
      <c r="O356" s="86"/>
      <c r="P356" s="651"/>
      <c r="Q356" s="33"/>
      <c r="R356" s="33"/>
      <c r="S356" s="33"/>
      <c r="T356" s="33"/>
      <c r="U356" s="33"/>
      <c r="V356" s="33"/>
      <c r="W356" s="33"/>
      <c r="X356" s="33"/>
      <c r="Y356" s="33"/>
      <c r="Z356" s="33"/>
      <c r="AA356" s="33"/>
    </row>
    <row r="357" spans="2:27" s="29" customFormat="1">
      <c r="B357" s="11"/>
      <c r="C357" s="11">
        <v>14</v>
      </c>
      <c r="D357" s="334"/>
      <c r="E357" s="334"/>
      <c r="F357" s="334"/>
      <c r="G357" s="334"/>
      <c r="H357" s="334"/>
      <c r="I357" s="334"/>
      <c r="J357" s="334"/>
      <c r="K357" s="86"/>
      <c r="L357" s="651"/>
      <c r="M357" s="86"/>
      <c r="N357" s="651"/>
      <c r="O357" s="86"/>
      <c r="P357" s="651"/>
      <c r="Q357" s="33"/>
      <c r="R357" s="33"/>
      <c r="S357" s="33"/>
      <c r="T357" s="33"/>
      <c r="U357" s="33"/>
      <c r="V357" s="33"/>
      <c r="W357" s="33"/>
      <c r="X357" s="33"/>
      <c r="Y357" s="33"/>
      <c r="Z357" s="33"/>
      <c r="AA357" s="33"/>
    </row>
    <row r="358" spans="2:27" s="29" customFormat="1">
      <c r="B358" s="11"/>
      <c r="C358" s="11">
        <v>15</v>
      </c>
      <c r="D358" s="334"/>
      <c r="E358" s="334"/>
      <c r="F358" s="334"/>
      <c r="G358" s="334"/>
      <c r="H358" s="334"/>
      <c r="I358" s="334"/>
      <c r="J358" s="334"/>
      <c r="K358" s="78"/>
      <c r="L358" s="652"/>
      <c r="M358" s="78"/>
      <c r="N358" s="652"/>
      <c r="O358" s="78"/>
      <c r="P358" s="652"/>
      <c r="Q358" s="33"/>
      <c r="R358" s="33"/>
      <c r="S358" s="33"/>
      <c r="T358" s="33"/>
      <c r="U358" s="33"/>
      <c r="V358" s="33"/>
      <c r="W358" s="33"/>
      <c r="X358" s="33"/>
      <c r="Y358" s="33"/>
      <c r="Z358" s="33"/>
      <c r="AA358" s="33"/>
    </row>
    <row r="359" spans="2:27" s="29" customFormat="1">
      <c r="B359" s="11"/>
      <c r="C359" s="11">
        <v>16</v>
      </c>
      <c r="D359" s="334"/>
      <c r="E359" s="334"/>
      <c r="F359" s="334"/>
      <c r="G359" s="334"/>
      <c r="H359" s="334"/>
      <c r="I359" s="334"/>
      <c r="J359" s="334"/>
      <c r="K359" s="78"/>
      <c r="L359" s="651"/>
      <c r="M359" s="78"/>
      <c r="N359" s="651"/>
      <c r="O359" s="78"/>
      <c r="P359" s="651"/>
      <c r="Q359" s="33"/>
      <c r="R359" s="33"/>
      <c r="S359" s="33"/>
      <c r="T359" s="33"/>
      <c r="U359" s="33"/>
      <c r="V359" s="33"/>
      <c r="W359" s="33"/>
      <c r="X359" s="33"/>
      <c r="Y359" s="33"/>
      <c r="Z359" s="33"/>
      <c r="AA359" s="33"/>
    </row>
    <row r="360" spans="2:27" s="29" customFormat="1">
      <c r="B360" s="11"/>
      <c r="C360" s="11">
        <v>17</v>
      </c>
      <c r="D360" s="334"/>
      <c r="E360" s="334"/>
      <c r="F360" s="334"/>
      <c r="G360" s="334"/>
      <c r="H360" s="334"/>
      <c r="I360" s="334"/>
      <c r="J360" s="334"/>
      <c r="K360" s="86"/>
      <c r="L360" s="651"/>
      <c r="M360" s="86"/>
      <c r="N360" s="651"/>
      <c r="O360" s="86"/>
      <c r="P360" s="651"/>
      <c r="Q360" s="33"/>
      <c r="R360" s="33"/>
      <c r="S360" s="33"/>
      <c r="T360" s="33"/>
      <c r="U360" s="33"/>
      <c r="V360" s="33"/>
      <c r="W360" s="33"/>
      <c r="X360" s="33"/>
      <c r="Y360" s="33"/>
      <c r="Z360" s="33"/>
      <c r="AA360" s="33"/>
    </row>
    <row r="361" spans="2:27" s="29" customFormat="1">
      <c r="B361" s="11"/>
      <c r="C361" s="11">
        <v>18</v>
      </c>
      <c r="D361" s="334"/>
      <c r="E361" s="334"/>
      <c r="F361" s="334"/>
      <c r="G361" s="334"/>
      <c r="H361" s="334"/>
      <c r="I361" s="334"/>
      <c r="J361" s="334"/>
      <c r="K361" s="86"/>
      <c r="L361" s="651"/>
      <c r="M361" s="86"/>
      <c r="N361" s="651"/>
      <c r="O361" s="86"/>
      <c r="P361" s="651"/>
      <c r="Q361" s="33"/>
      <c r="R361" s="33"/>
      <c r="S361" s="33"/>
      <c r="T361" s="33"/>
      <c r="U361" s="33"/>
      <c r="V361" s="33"/>
      <c r="W361" s="33"/>
      <c r="X361" s="33"/>
      <c r="Y361" s="33"/>
      <c r="Z361" s="33"/>
      <c r="AA361" s="33"/>
    </row>
    <row r="362" spans="2:27" s="29" customFormat="1">
      <c r="B362" s="11"/>
      <c r="C362" s="11">
        <v>19</v>
      </c>
      <c r="D362" s="334"/>
      <c r="E362" s="334"/>
      <c r="F362" s="334"/>
      <c r="G362" s="334"/>
      <c r="H362" s="334"/>
      <c r="I362" s="334"/>
      <c r="J362" s="334"/>
      <c r="K362" s="78"/>
      <c r="L362" s="652"/>
      <c r="M362" s="78"/>
      <c r="N362" s="652"/>
      <c r="O362" s="78"/>
      <c r="P362" s="652"/>
      <c r="Q362" s="33"/>
      <c r="R362" s="33"/>
      <c r="S362" s="33"/>
      <c r="T362" s="33"/>
      <c r="U362" s="33"/>
      <c r="V362" s="33"/>
      <c r="W362" s="33"/>
      <c r="X362" s="33"/>
      <c r="Y362" s="33"/>
      <c r="Z362" s="33"/>
      <c r="AA362" s="33"/>
    </row>
    <row r="363" spans="2:27" s="29" customFormat="1">
      <c r="B363" s="11"/>
      <c r="C363" s="11">
        <v>20</v>
      </c>
      <c r="D363" s="334"/>
      <c r="E363" s="334"/>
      <c r="F363" s="334"/>
      <c r="G363" s="334"/>
      <c r="H363" s="334"/>
      <c r="I363" s="334"/>
      <c r="J363" s="334"/>
      <c r="K363" s="78"/>
      <c r="L363" s="651"/>
      <c r="M363" s="78"/>
      <c r="N363" s="651"/>
      <c r="O363" s="78"/>
      <c r="P363" s="651"/>
      <c r="Q363" s="33"/>
      <c r="R363" s="33"/>
      <c r="S363" s="33"/>
      <c r="T363" s="33"/>
      <c r="U363" s="33"/>
      <c r="V363" s="33"/>
      <c r="W363" s="33"/>
      <c r="X363" s="33"/>
      <c r="Y363" s="33"/>
      <c r="Z363" s="33"/>
      <c r="AA363" s="33"/>
    </row>
    <row r="364" spans="2:27" s="29" customFormat="1">
      <c r="B364" s="11"/>
      <c r="C364" s="11">
        <v>21</v>
      </c>
      <c r="D364" s="334"/>
      <c r="E364" s="334"/>
      <c r="F364" s="334"/>
      <c r="G364" s="334"/>
      <c r="H364" s="334"/>
      <c r="I364" s="334"/>
      <c r="J364" s="334"/>
      <c r="K364" s="86"/>
      <c r="L364" s="651"/>
      <c r="M364" s="86"/>
      <c r="N364" s="651"/>
      <c r="O364" s="86"/>
      <c r="P364" s="651"/>
      <c r="Q364" s="33"/>
      <c r="R364" s="33"/>
      <c r="S364" s="33"/>
      <c r="T364" s="33"/>
      <c r="U364" s="33"/>
      <c r="V364" s="33"/>
      <c r="W364" s="33"/>
      <c r="X364" s="33"/>
      <c r="Y364" s="33"/>
      <c r="Z364" s="33"/>
      <c r="AA364" s="33"/>
    </row>
    <row r="365" spans="2:27" s="29" customFormat="1">
      <c r="B365" s="11"/>
      <c r="C365" s="11">
        <v>22</v>
      </c>
      <c r="D365" s="334"/>
      <c r="E365" s="334"/>
      <c r="F365" s="334"/>
      <c r="G365" s="334"/>
      <c r="H365" s="334"/>
      <c r="I365" s="334"/>
      <c r="J365" s="334"/>
      <c r="K365" s="653"/>
      <c r="L365" s="651"/>
      <c r="M365" s="653"/>
      <c r="N365" s="651"/>
      <c r="O365" s="653"/>
      <c r="P365" s="651"/>
      <c r="Q365" s="33"/>
      <c r="R365" s="33"/>
      <c r="S365" s="33"/>
      <c r="T365" s="33"/>
      <c r="U365" s="33"/>
      <c r="V365" s="33"/>
      <c r="W365" s="33"/>
      <c r="X365" s="33"/>
      <c r="Y365" s="33"/>
      <c r="Z365" s="33"/>
      <c r="AA365" s="33"/>
    </row>
    <row r="366" spans="2:27" s="29" customFormat="1">
      <c r="B366" s="11">
        <v>15</v>
      </c>
      <c r="C366" s="11">
        <v>1</v>
      </c>
      <c r="D366" s="334"/>
      <c r="E366" s="334"/>
      <c r="F366" s="334"/>
      <c r="G366" s="334"/>
      <c r="H366" s="334"/>
      <c r="I366" s="334"/>
      <c r="J366" s="334"/>
      <c r="K366" s="78"/>
      <c r="L366" s="647"/>
      <c r="M366" s="78"/>
      <c r="N366" s="647"/>
      <c r="O366" s="78"/>
      <c r="P366" s="647"/>
      <c r="Q366" s="33"/>
      <c r="R366" s="33"/>
      <c r="S366" s="33"/>
      <c r="T366" s="33"/>
      <c r="U366" s="33"/>
      <c r="V366" s="33"/>
      <c r="W366" s="33"/>
      <c r="X366" s="33"/>
      <c r="Y366" s="33"/>
      <c r="Z366" s="33"/>
      <c r="AA366" s="33"/>
    </row>
    <row r="367" spans="2:27" s="29" customFormat="1">
      <c r="B367" s="11"/>
      <c r="C367" s="11">
        <v>2</v>
      </c>
      <c r="D367" s="334"/>
      <c r="E367" s="334"/>
      <c r="F367" s="334"/>
      <c r="G367" s="334"/>
      <c r="H367" s="334"/>
      <c r="I367" s="334"/>
      <c r="J367" s="334"/>
      <c r="K367" s="78"/>
      <c r="L367" s="647"/>
      <c r="M367" s="78"/>
      <c r="N367" s="647"/>
      <c r="O367" s="78"/>
      <c r="P367" s="647"/>
      <c r="Q367" s="33"/>
      <c r="R367" s="33"/>
      <c r="S367" s="33"/>
      <c r="T367" s="33"/>
      <c r="U367" s="33"/>
      <c r="V367" s="33"/>
      <c r="W367" s="33"/>
      <c r="X367" s="33"/>
      <c r="Y367" s="33"/>
      <c r="Z367" s="33"/>
      <c r="AA367" s="33"/>
    </row>
    <row r="368" spans="2:27" s="29" customFormat="1">
      <c r="B368" s="11"/>
      <c r="C368" s="11">
        <v>3</v>
      </c>
      <c r="D368" s="334"/>
      <c r="E368" s="334"/>
      <c r="F368" s="334"/>
      <c r="G368" s="334"/>
      <c r="H368" s="334"/>
      <c r="I368" s="334"/>
      <c r="J368" s="334"/>
      <c r="K368" s="78"/>
      <c r="L368" s="647"/>
      <c r="M368" s="78"/>
      <c r="N368" s="647"/>
      <c r="O368" s="78"/>
      <c r="P368" s="647"/>
      <c r="Q368" s="33"/>
      <c r="R368" s="33"/>
      <c r="S368" s="33"/>
      <c r="T368" s="33"/>
      <c r="U368" s="33"/>
      <c r="V368" s="33"/>
      <c r="W368" s="33"/>
      <c r="X368" s="33"/>
      <c r="Y368" s="33"/>
      <c r="Z368" s="33"/>
      <c r="AA368" s="33"/>
    </row>
    <row r="369" spans="2:39">
      <c r="B369" s="11"/>
      <c r="C369" s="11">
        <v>4</v>
      </c>
      <c r="D369" s="334"/>
      <c r="E369" s="334"/>
      <c r="F369" s="334"/>
      <c r="G369" s="334"/>
      <c r="H369" s="334"/>
      <c r="I369" s="334"/>
      <c r="K369" s="78"/>
      <c r="L369" s="189"/>
      <c r="M369" s="78"/>
      <c r="N369" s="189"/>
      <c r="O369" s="78"/>
      <c r="P369" s="189"/>
      <c r="Q369" s="334"/>
      <c r="R369" s="334"/>
      <c r="S369" s="334"/>
      <c r="AB369" s="335"/>
      <c r="AC369" s="335"/>
      <c r="AD369" s="335"/>
      <c r="AE369" s="335"/>
      <c r="AF369" s="335"/>
      <c r="AG369" s="335"/>
      <c r="AH369" s="335"/>
      <c r="AI369" s="335"/>
      <c r="AJ369" s="335"/>
      <c r="AK369" s="335"/>
      <c r="AL369" s="335"/>
      <c r="AM369" s="335"/>
    </row>
    <row r="370" spans="2:39" s="29" customFormat="1">
      <c r="B370" s="11"/>
      <c r="C370" s="11">
        <v>5</v>
      </c>
      <c r="D370" s="334"/>
      <c r="E370" s="334"/>
      <c r="F370" s="334"/>
      <c r="G370" s="334"/>
      <c r="H370" s="334"/>
      <c r="I370" s="334"/>
      <c r="J370" s="334"/>
      <c r="K370" s="86"/>
      <c r="L370" s="651"/>
      <c r="M370" s="86"/>
      <c r="N370" s="651"/>
      <c r="O370" s="86"/>
      <c r="P370" s="651"/>
      <c r="Q370" s="33"/>
      <c r="R370" s="33"/>
      <c r="S370" s="33"/>
      <c r="T370" s="33"/>
      <c r="U370" s="33"/>
      <c r="V370" s="33"/>
      <c r="W370" s="33"/>
      <c r="X370" s="33"/>
      <c r="Y370" s="33"/>
      <c r="Z370" s="33"/>
      <c r="AA370" s="33"/>
    </row>
    <row r="371" spans="2:39" s="29" customFormat="1">
      <c r="B371" s="11"/>
      <c r="C371" s="11">
        <v>6</v>
      </c>
      <c r="D371" s="334"/>
      <c r="E371" s="334"/>
      <c r="F371" s="334"/>
      <c r="G371" s="334"/>
      <c r="H371" s="334"/>
      <c r="I371" s="334"/>
      <c r="J371" s="334"/>
      <c r="K371" s="86"/>
      <c r="L371" s="651"/>
      <c r="M371" s="86"/>
      <c r="N371" s="651"/>
      <c r="O371" s="86"/>
      <c r="P371" s="651"/>
      <c r="Q371" s="33"/>
      <c r="R371" s="33"/>
      <c r="S371" s="33"/>
      <c r="T371" s="33"/>
      <c r="U371" s="33"/>
      <c r="V371" s="33"/>
      <c r="W371" s="33"/>
      <c r="X371" s="33"/>
      <c r="Y371" s="33"/>
      <c r="Z371" s="33"/>
      <c r="AA371" s="33"/>
    </row>
    <row r="372" spans="2:39" s="29" customFormat="1">
      <c r="B372" s="11"/>
      <c r="C372" s="11">
        <v>7</v>
      </c>
      <c r="D372" s="334"/>
      <c r="E372" s="334"/>
      <c r="F372" s="334"/>
      <c r="G372" s="334"/>
      <c r="H372" s="334"/>
      <c r="I372" s="334"/>
      <c r="J372" s="334"/>
      <c r="K372" s="78"/>
      <c r="L372" s="652"/>
      <c r="M372" s="78"/>
      <c r="N372" s="652"/>
      <c r="O372" s="78"/>
      <c r="P372" s="652"/>
      <c r="Q372" s="33"/>
      <c r="R372" s="33"/>
      <c r="S372" s="33"/>
      <c r="T372" s="33"/>
      <c r="U372" s="33"/>
      <c r="V372" s="33"/>
      <c r="W372" s="33"/>
      <c r="X372" s="33"/>
      <c r="Y372" s="33"/>
      <c r="Z372" s="33"/>
      <c r="AA372" s="33"/>
    </row>
    <row r="373" spans="2:39" s="29" customFormat="1">
      <c r="B373" s="11"/>
      <c r="C373" s="11">
        <v>8</v>
      </c>
      <c r="D373" s="334"/>
      <c r="E373" s="334"/>
      <c r="F373" s="334"/>
      <c r="G373" s="334"/>
      <c r="H373" s="334"/>
      <c r="I373" s="334"/>
      <c r="J373" s="334"/>
      <c r="K373" s="78"/>
      <c r="L373" s="651"/>
      <c r="M373" s="78"/>
      <c r="N373" s="651"/>
      <c r="O373" s="78"/>
      <c r="P373" s="651"/>
      <c r="Q373" s="33"/>
      <c r="R373" s="33"/>
      <c r="S373" s="33"/>
      <c r="T373" s="33"/>
      <c r="U373" s="33"/>
      <c r="V373" s="33"/>
      <c r="W373" s="33"/>
      <c r="X373" s="33"/>
      <c r="Y373" s="33"/>
      <c r="Z373" s="33"/>
      <c r="AA373" s="33"/>
    </row>
    <row r="374" spans="2:39" s="29" customFormat="1">
      <c r="B374" s="11"/>
      <c r="C374" s="11">
        <v>9</v>
      </c>
      <c r="D374" s="334"/>
      <c r="E374" s="334"/>
      <c r="F374" s="334"/>
      <c r="G374" s="334"/>
      <c r="H374" s="334"/>
      <c r="I374" s="334"/>
      <c r="J374" s="334"/>
      <c r="K374" s="86"/>
      <c r="L374" s="651"/>
      <c r="M374" s="86"/>
      <c r="N374" s="651"/>
      <c r="O374" s="86"/>
      <c r="P374" s="651"/>
      <c r="Q374" s="33"/>
      <c r="R374" s="33"/>
      <c r="S374" s="33"/>
      <c r="T374" s="33"/>
      <c r="U374" s="33"/>
      <c r="V374" s="33"/>
      <c r="W374" s="33"/>
      <c r="X374" s="33"/>
      <c r="Y374" s="33"/>
      <c r="Z374" s="33"/>
      <c r="AA374" s="33"/>
    </row>
    <row r="375" spans="2:39" s="29" customFormat="1">
      <c r="B375" s="11"/>
      <c r="C375" s="11">
        <v>10</v>
      </c>
      <c r="D375" s="334"/>
      <c r="E375" s="334"/>
      <c r="F375" s="334"/>
      <c r="G375" s="334"/>
      <c r="H375" s="334"/>
      <c r="I375" s="334"/>
      <c r="J375" s="334"/>
      <c r="K375" s="86"/>
      <c r="L375" s="651"/>
      <c r="M375" s="86"/>
      <c r="N375" s="651"/>
      <c r="O375" s="86"/>
      <c r="P375" s="651"/>
      <c r="Q375" s="33"/>
      <c r="R375" s="33"/>
      <c r="S375" s="33"/>
      <c r="T375" s="33"/>
      <c r="U375" s="33"/>
      <c r="V375" s="33"/>
      <c r="W375" s="33"/>
      <c r="X375" s="33"/>
      <c r="Y375" s="33"/>
      <c r="Z375" s="33"/>
      <c r="AA375" s="33"/>
    </row>
    <row r="376" spans="2:39" s="29" customFormat="1">
      <c r="B376" s="11"/>
      <c r="C376" s="11">
        <v>11</v>
      </c>
      <c r="D376" s="334"/>
      <c r="E376" s="334"/>
      <c r="F376" s="334"/>
      <c r="G376" s="334"/>
      <c r="H376" s="334"/>
      <c r="I376" s="334"/>
      <c r="J376" s="334"/>
      <c r="K376" s="78"/>
      <c r="L376" s="652"/>
      <c r="M376" s="78"/>
      <c r="N376" s="652"/>
      <c r="O376" s="78"/>
      <c r="P376" s="652"/>
      <c r="Q376" s="33"/>
      <c r="R376" s="33"/>
      <c r="S376" s="33"/>
      <c r="T376" s="33"/>
      <c r="U376" s="33"/>
      <c r="V376" s="33"/>
      <c r="W376" s="33"/>
      <c r="X376" s="33"/>
      <c r="Y376" s="33"/>
      <c r="Z376" s="33"/>
      <c r="AA376" s="33"/>
    </row>
    <row r="377" spans="2:39" s="29" customFormat="1">
      <c r="B377" s="11"/>
      <c r="C377" s="11">
        <v>12</v>
      </c>
      <c r="D377" s="334"/>
      <c r="E377" s="334"/>
      <c r="F377" s="334"/>
      <c r="G377" s="334"/>
      <c r="H377" s="334"/>
      <c r="I377" s="334"/>
      <c r="J377" s="334"/>
      <c r="K377" s="78"/>
      <c r="L377" s="651"/>
      <c r="M377" s="78"/>
      <c r="N377" s="651"/>
      <c r="O377" s="78"/>
      <c r="P377" s="651"/>
      <c r="Q377" s="33"/>
      <c r="R377" s="33"/>
      <c r="S377" s="33"/>
      <c r="T377" s="33"/>
      <c r="U377" s="33"/>
      <c r="V377" s="33"/>
      <c r="W377" s="33"/>
      <c r="X377" s="33"/>
      <c r="Y377" s="33"/>
      <c r="Z377" s="33"/>
      <c r="AA377" s="33"/>
    </row>
    <row r="378" spans="2:39" s="29" customFormat="1">
      <c r="B378" s="11"/>
      <c r="C378" s="11">
        <v>13</v>
      </c>
      <c r="D378" s="334"/>
      <c r="E378" s="334"/>
      <c r="F378" s="334"/>
      <c r="G378" s="334"/>
      <c r="H378" s="334"/>
      <c r="I378" s="334"/>
      <c r="J378" s="334"/>
      <c r="K378" s="86"/>
      <c r="L378" s="651"/>
      <c r="M378" s="86"/>
      <c r="N378" s="651"/>
      <c r="O378" s="86"/>
      <c r="P378" s="651"/>
      <c r="Q378" s="33"/>
      <c r="R378" s="33"/>
      <c r="S378" s="33"/>
      <c r="T378" s="33"/>
      <c r="U378" s="33"/>
      <c r="V378" s="33"/>
      <c r="W378" s="33"/>
      <c r="X378" s="33"/>
      <c r="Y378" s="33"/>
      <c r="Z378" s="33"/>
      <c r="AA378" s="33"/>
    </row>
    <row r="379" spans="2:39" s="29" customFormat="1">
      <c r="B379" s="11"/>
      <c r="C379" s="11">
        <v>14</v>
      </c>
      <c r="D379" s="334"/>
      <c r="E379" s="334"/>
      <c r="F379" s="334"/>
      <c r="G379" s="334"/>
      <c r="H379" s="334"/>
      <c r="I379" s="334"/>
      <c r="J379" s="334"/>
      <c r="K379" s="86"/>
      <c r="L379" s="651"/>
      <c r="M379" s="86"/>
      <c r="N379" s="651"/>
      <c r="O379" s="86"/>
      <c r="P379" s="651"/>
      <c r="Q379" s="33"/>
      <c r="R379" s="33"/>
      <c r="S379" s="33"/>
      <c r="T379" s="33"/>
      <c r="U379" s="33"/>
      <c r="V379" s="33"/>
      <c r="W379" s="33"/>
      <c r="X379" s="33"/>
      <c r="Y379" s="33"/>
      <c r="Z379" s="33"/>
      <c r="AA379" s="33"/>
    </row>
    <row r="380" spans="2:39" s="29" customFormat="1">
      <c r="B380" s="11"/>
      <c r="C380" s="11">
        <v>15</v>
      </c>
      <c r="D380" s="334"/>
      <c r="E380" s="334"/>
      <c r="F380" s="334"/>
      <c r="G380" s="334"/>
      <c r="H380" s="334"/>
      <c r="I380" s="334"/>
      <c r="J380" s="334"/>
      <c r="K380" s="78"/>
      <c r="L380" s="652"/>
      <c r="M380" s="78"/>
      <c r="N380" s="652"/>
      <c r="O380" s="78"/>
      <c r="P380" s="652"/>
      <c r="Q380" s="33"/>
      <c r="R380" s="33"/>
      <c r="S380" s="33"/>
      <c r="T380" s="33"/>
      <c r="U380" s="33"/>
      <c r="V380" s="33"/>
      <c r="W380" s="33"/>
      <c r="X380" s="33"/>
      <c r="Y380" s="33"/>
      <c r="Z380" s="33"/>
      <c r="AA380" s="33"/>
    </row>
    <row r="381" spans="2:39" s="29" customFormat="1">
      <c r="B381" s="11"/>
      <c r="C381" s="11">
        <v>16</v>
      </c>
      <c r="D381" s="334"/>
      <c r="E381" s="334"/>
      <c r="F381" s="334"/>
      <c r="G381" s="334"/>
      <c r="H381" s="334"/>
      <c r="I381" s="334"/>
      <c r="J381" s="334"/>
      <c r="K381" s="78"/>
      <c r="L381" s="651"/>
      <c r="M381" s="78"/>
      <c r="N381" s="651"/>
      <c r="O381" s="78"/>
      <c r="P381" s="651"/>
      <c r="Q381" s="33"/>
      <c r="R381" s="33"/>
      <c r="S381" s="33"/>
      <c r="T381" s="33"/>
      <c r="U381" s="33"/>
      <c r="V381" s="33"/>
      <c r="W381" s="33"/>
      <c r="X381" s="33"/>
      <c r="Y381" s="33"/>
      <c r="Z381" s="33"/>
      <c r="AA381" s="33"/>
    </row>
    <row r="382" spans="2:39" s="29" customFormat="1">
      <c r="B382" s="11"/>
      <c r="C382" s="11">
        <v>17</v>
      </c>
      <c r="D382" s="334"/>
      <c r="E382" s="334"/>
      <c r="F382" s="334"/>
      <c r="G382" s="334"/>
      <c r="H382" s="334"/>
      <c r="I382" s="334"/>
      <c r="J382" s="334"/>
      <c r="K382" s="86"/>
      <c r="L382" s="651"/>
      <c r="M382" s="86"/>
      <c r="N382" s="651"/>
      <c r="O382" s="86"/>
      <c r="P382" s="651"/>
      <c r="Q382" s="33"/>
      <c r="R382" s="33"/>
      <c r="S382" s="33"/>
      <c r="T382" s="33"/>
      <c r="U382" s="33"/>
      <c r="V382" s="33"/>
      <c r="W382" s="33"/>
      <c r="X382" s="33"/>
      <c r="Y382" s="33"/>
      <c r="Z382" s="33"/>
      <c r="AA382" s="33"/>
    </row>
    <row r="383" spans="2:39" s="29" customFormat="1">
      <c r="B383" s="11"/>
      <c r="C383" s="11">
        <v>18</v>
      </c>
      <c r="D383" s="334"/>
      <c r="E383" s="334"/>
      <c r="F383" s="334"/>
      <c r="G383" s="334"/>
      <c r="H383" s="334"/>
      <c r="I383" s="334"/>
      <c r="J383" s="334"/>
      <c r="K383" s="86"/>
      <c r="L383" s="651"/>
      <c r="M383" s="86"/>
      <c r="N383" s="651"/>
      <c r="O383" s="86"/>
      <c r="P383" s="651"/>
      <c r="Q383" s="33"/>
      <c r="R383" s="33"/>
      <c r="S383" s="33"/>
      <c r="T383" s="33"/>
      <c r="U383" s="33"/>
      <c r="V383" s="33"/>
      <c r="W383" s="33"/>
      <c r="X383" s="33"/>
      <c r="Y383" s="33"/>
      <c r="Z383" s="33"/>
      <c r="AA383" s="33"/>
    </row>
    <row r="384" spans="2:39" s="29" customFormat="1">
      <c r="B384" s="11"/>
      <c r="C384" s="11">
        <v>19</v>
      </c>
      <c r="D384" s="334"/>
      <c r="E384" s="334"/>
      <c r="F384" s="334"/>
      <c r="G384" s="334"/>
      <c r="H384" s="334"/>
      <c r="I384" s="334"/>
      <c r="J384" s="334"/>
      <c r="K384" s="78"/>
      <c r="L384" s="652"/>
      <c r="M384" s="78"/>
      <c r="N384" s="652"/>
      <c r="O384" s="78"/>
      <c r="P384" s="652"/>
      <c r="Q384" s="33"/>
      <c r="R384" s="33"/>
      <c r="S384" s="33"/>
      <c r="T384" s="33"/>
      <c r="U384" s="33"/>
      <c r="V384" s="33"/>
      <c r="W384" s="33"/>
      <c r="X384" s="33"/>
      <c r="Y384" s="33"/>
      <c r="Z384" s="33"/>
      <c r="AA384" s="33"/>
    </row>
    <row r="385" spans="2:39" s="29" customFormat="1">
      <c r="B385" s="11"/>
      <c r="C385" s="11">
        <v>20</v>
      </c>
      <c r="D385" s="334"/>
      <c r="E385" s="334"/>
      <c r="F385" s="334"/>
      <c r="G385" s="334"/>
      <c r="H385" s="334"/>
      <c r="I385" s="334"/>
      <c r="J385" s="334"/>
      <c r="K385" s="78"/>
      <c r="L385" s="651"/>
      <c r="M385" s="78"/>
      <c r="N385" s="651"/>
      <c r="O385" s="78"/>
      <c r="P385" s="651"/>
      <c r="Q385" s="33"/>
      <c r="R385" s="33"/>
      <c r="S385" s="33"/>
      <c r="T385" s="33"/>
      <c r="U385" s="33"/>
      <c r="V385" s="33"/>
      <c r="W385" s="33"/>
      <c r="X385" s="33"/>
      <c r="Y385" s="33"/>
      <c r="Z385" s="33"/>
      <c r="AA385" s="33"/>
    </row>
    <row r="386" spans="2:39" s="29" customFormat="1">
      <c r="B386" s="11"/>
      <c r="C386" s="11">
        <v>21</v>
      </c>
      <c r="D386" s="334"/>
      <c r="E386" s="334"/>
      <c r="F386" s="334"/>
      <c r="G386" s="334"/>
      <c r="H386" s="334"/>
      <c r="I386" s="334"/>
      <c r="J386" s="334"/>
      <c r="K386" s="86"/>
      <c r="L386" s="651"/>
      <c r="M386" s="86"/>
      <c r="N386" s="651"/>
      <c r="O386" s="86"/>
      <c r="P386" s="651"/>
      <c r="Q386" s="33"/>
      <c r="R386" s="33"/>
      <c r="S386" s="33"/>
      <c r="T386" s="33"/>
      <c r="U386" s="33"/>
      <c r="V386" s="33"/>
      <c r="W386" s="33"/>
      <c r="X386" s="33"/>
      <c r="Y386" s="33"/>
      <c r="Z386" s="33"/>
      <c r="AA386" s="33"/>
    </row>
    <row r="387" spans="2:39" s="29" customFormat="1">
      <c r="B387" s="11"/>
      <c r="C387" s="11">
        <v>22</v>
      </c>
      <c r="D387" s="334"/>
      <c r="E387" s="334"/>
      <c r="F387" s="334"/>
      <c r="G387" s="334"/>
      <c r="H387" s="334"/>
      <c r="I387" s="334"/>
      <c r="J387" s="334"/>
      <c r="K387" s="653"/>
      <c r="L387" s="651"/>
      <c r="M387" s="653"/>
      <c r="N387" s="651"/>
      <c r="O387" s="653"/>
      <c r="P387" s="651"/>
      <c r="Q387" s="33"/>
      <c r="R387" s="33"/>
      <c r="S387" s="33"/>
      <c r="T387" s="33"/>
      <c r="U387" s="33"/>
      <c r="V387" s="33"/>
      <c r="W387" s="33"/>
      <c r="X387" s="33"/>
      <c r="Y387" s="33"/>
      <c r="Z387" s="33"/>
      <c r="AA387" s="33"/>
    </row>
    <row r="388" spans="2:39" s="29" customFormat="1">
      <c r="B388" s="11">
        <v>16</v>
      </c>
      <c r="C388" s="11">
        <v>1</v>
      </c>
      <c r="D388" s="334"/>
      <c r="E388" s="334"/>
      <c r="F388" s="334"/>
      <c r="G388" s="334"/>
      <c r="H388" s="334"/>
      <c r="I388" s="334"/>
      <c r="J388" s="334"/>
      <c r="K388" s="78"/>
      <c r="L388" s="647"/>
      <c r="M388" s="78"/>
      <c r="N388" s="647"/>
      <c r="O388" s="78"/>
      <c r="P388" s="647"/>
      <c r="Q388" s="33"/>
      <c r="R388" s="33"/>
      <c r="S388" s="33"/>
      <c r="T388" s="33"/>
      <c r="U388" s="33"/>
      <c r="V388" s="33"/>
      <c r="W388" s="33"/>
      <c r="X388" s="33"/>
      <c r="Y388" s="33"/>
      <c r="Z388" s="33"/>
      <c r="AA388" s="33"/>
    </row>
    <row r="389" spans="2:39" s="29" customFormat="1">
      <c r="B389" s="11"/>
      <c r="C389" s="11">
        <v>2</v>
      </c>
      <c r="D389" s="334"/>
      <c r="E389" s="334"/>
      <c r="F389" s="334"/>
      <c r="G389" s="334"/>
      <c r="H389" s="334"/>
      <c r="I389" s="334"/>
      <c r="J389" s="334"/>
      <c r="K389" s="78"/>
      <c r="L389" s="647"/>
      <c r="M389" s="78"/>
      <c r="N389" s="647"/>
      <c r="O389" s="78"/>
      <c r="P389" s="647"/>
      <c r="Q389" s="33"/>
      <c r="R389" s="33"/>
      <c r="S389" s="33"/>
      <c r="T389" s="33"/>
      <c r="U389" s="33"/>
      <c r="V389" s="33"/>
      <c r="W389" s="33"/>
      <c r="X389" s="33"/>
      <c r="Y389" s="33"/>
      <c r="Z389" s="33"/>
      <c r="AA389" s="33"/>
    </row>
    <row r="390" spans="2:39" s="29" customFormat="1">
      <c r="B390" s="11"/>
      <c r="C390" s="11">
        <v>3</v>
      </c>
      <c r="D390" s="334"/>
      <c r="E390" s="334"/>
      <c r="F390" s="334"/>
      <c r="G390" s="334"/>
      <c r="H390" s="334"/>
      <c r="I390" s="334"/>
      <c r="J390" s="334"/>
      <c r="K390" s="78"/>
      <c r="L390" s="647"/>
      <c r="M390" s="78"/>
      <c r="N390" s="647"/>
      <c r="O390" s="78"/>
      <c r="P390" s="647"/>
      <c r="Q390" s="33"/>
      <c r="R390" s="33"/>
      <c r="S390" s="33"/>
      <c r="T390" s="33"/>
      <c r="U390" s="33"/>
      <c r="V390" s="33"/>
      <c r="W390" s="33"/>
      <c r="X390" s="33"/>
      <c r="Y390" s="33"/>
      <c r="Z390" s="33"/>
      <c r="AA390" s="33"/>
    </row>
    <row r="391" spans="2:39">
      <c r="B391" s="11"/>
      <c r="C391" s="11">
        <v>4</v>
      </c>
      <c r="D391" s="334"/>
      <c r="E391" s="334"/>
      <c r="F391" s="334"/>
      <c r="G391" s="334"/>
      <c r="H391" s="334"/>
      <c r="I391" s="334"/>
      <c r="K391" s="78"/>
      <c r="L391" s="189"/>
      <c r="M391" s="78"/>
      <c r="N391" s="189"/>
      <c r="O391" s="78"/>
      <c r="P391" s="189"/>
      <c r="Q391" s="334"/>
      <c r="R391" s="334"/>
      <c r="S391" s="334"/>
      <c r="AB391" s="335"/>
      <c r="AC391" s="335"/>
      <c r="AD391" s="335"/>
      <c r="AE391" s="335"/>
      <c r="AF391" s="335"/>
      <c r="AG391" s="335"/>
      <c r="AH391" s="335"/>
      <c r="AI391" s="335"/>
      <c r="AJ391" s="335"/>
      <c r="AK391" s="335"/>
      <c r="AL391" s="335"/>
      <c r="AM391" s="335"/>
    </row>
    <row r="392" spans="2:39" s="29" customFormat="1">
      <c r="B392" s="11"/>
      <c r="C392" s="11">
        <v>5</v>
      </c>
      <c r="D392" s="334"/>
      <c r="E392" s="334"/>
      <c r="F392" s="334"/>
      <c r="G392" s="334"/>
      <c r="H392" s="334"/>
      <c r="I392" s="334"/>
      <c r="J392" s="334"/>
      <c r="K392" s="86"/>
      <c r="L392" s="651"/>
      <c r="M392" s="86"/>
      <c r="N392" s="651"/>
      <c r="O392" s="86"/>
      <c r="P392" s="651"/>
      <c r="Q392" s="33"/>
      <c r="R392" s="33"/>
      <c r="S392" s="33"/>
      <c r="T392" s="33"/>
      <c r="U392" s="33"/>
      <c r="V392" s="33"/>
      <c r="W392" s="33"/>
      <c r="X392" s="33"/>
      <c r="Y392" s="33"/>
      <c r="Z392" s="33"/>
      <c r="AA392" s="33"/>
    </row>
    <row r="393" spans="2:39" s="29" customFormat="1">
      <c r="B393" s="11"/>
      <c r="C393" s="11">
        <v>6</v>
      </c>
      <c r="D393" s="334"/>
      <c r="E393" s="334"/>
      <c r="F393" s="334"/>
      <c r="G393" s="334"/>
      <c r="H393" s="334"/>
      <c r="I393" s="334"/>
      <c r="J393" s="334"/>
      <c r="K393" s="86"/>
      <c r="L393" s="651"/>
      <c r="M393" s="86"/>
      <c r="N393" s="651"/>
      <c r="O393" s="86"/>
      <c r="P393" s="651"/>
      <c r="Q393" s="33"/>
      <c r="R393" s="33"/>
      <c r="S393" s="33"/>
      <c r="T393" s="33"/>
      <c r="U393" s="33"/>
      <c r="V393" s="33"/>
      <c r="W393" s="33"/>
      <c r="X393" s="33"/>
      <c r="Y393" s="33"/>
      <c r="Z393" s="33"/>
      <c r="AA393" s="33"/>
    </row>
    <row r="394" spans="2:39" s="29" customFormat="1">
      <c r="B394" s="11"/>
      <c r="C394" s="11">
        <v>7</v>
      </c>
      <c r="D394" s="334"/>
      <c r="E394" s="334"/>
      <c r="F394" s="334"/>
      <c r="G394" s="334"/>
      <c r="H394" s="334"/>
      <c r="I394" s="334"/>
      <c r="J394" s="334"/>
      <c r="K394" s="78"/>
      <c r="L394" s="652"/>
      <c r="M394" s="78"/>
      <c r="N394" s="652"/>
      <c r="O394" s="78"/>
      <c r="P394" s="652"/>
      <c r="Q394" s="33"/>
      <c r="R394" s="33"/>
      <c r="S394" s="33"/>
      <c r="T394" s="33"/>
      <c r="U394" s="33"/>
      <c r="V394" s="33"/>
      <c r="W394" s="33"/>
      <c r="X394" s="33"/>
      <c r="Y394" s="33"/>
      <c r="Z394" s="33"/>
      <c r="AA394" s="33"/>
    </row>
    <row r="395" spans="2:39" s="29" customFormat="1">
      <c r="B395" s="11"/>
      <c r="C395" s="11">
        <v>8</v>
      </c>
      <c r="D395" s="334"/>
      <c r="E395" s="334"/>
      <c r="F395" s="334"/>
      <c r="G395" s="334"/>
      <c r="H395" s="334"/>
      <c r="I395" s="334"/>
      <c r="J395" s="334"/>
      <c r="K395" s="78"/>
      <c r="L395" s="651"/>
      <c r="M395" s="78"/>
      <c r="N395" s="651"/>
      <c r="O395" s="78"/>
      <c r="P395" s="651"/>
      <c r="Q395" s="33"/>
      <c r="R395" s="33"/>
      <c r="S395" s="33"/>
      <c r="T395" s="33"/>
      <c r="U395" s="33"/>
      <c r="V395" s="33"/>
      <c r="W395" s="33"/>
      <c r="X395" s="33"/>
      <c r="Y395" s="33"/>
      <c r="Z395" s="33"/>
      <c r="AA395" s="33"/>
    </row>
    <row r="396" spans="2:39" s="29" customFormat="1">
      <c r="B396" s="11"/>
      <c r="C396" s="11">
        <v>9</v>
      </c>
      <c r="D396" s="334"/>
      <c r="E396" s="334"/>
      <c r="F396" s="334"/>
      <c r="G396" s="334"/>
      <c r="H396" s="334"/>
      <c r="I396" s="334"/>
      <c r="J396" s="334"/>
      <c r="K396" s="86"/>
      <c r="L396" s="651"/>
      <c r="M396" s="86"/>
      <c r="N396" s="651"/>
      <c r="O396" s="86"/>
      <c r="P396" s="651"/>
      <c r="Q396" s="33"/>
      <c r="R396" s="33"/>
      <c r="S396" s="33"/>
      <c r="T396" s="33"/>
      <c r="U396" s="33"/>
      <c r="V396" s="33"/>
      <c r="W396" s="33"/>
      <c r="X396" s="33"/>
      <c r="Y396" s="33"/>
      <c r="Z396" s="33"/>
      <c r="AA396" s="33"/>
    </row>
    <row r="397" spans="2:39" s="29" customFormat="1">
      <c r="B397" s="11"/>
      <c r="C397" s="11">
        <v>10</v>
      </c>
      <c r="D397" s="334"/>
      <c r="E397" s="334"/>
      <c r="F397" s="334"/>
      <c r="G397" s="334"/>
      <c r="H397" s="334"/>
      <c r="I397" s="334"/>
      <c r="J397" s="334"/>
      <c r="K397" s="86"/>
      <c r="L397" s="651"/>
      <c r="M397" s="86"/>
      <c r="N397" s="651"/>
      <c r="O397" s="86"/>
      <c r="P397" s="651"/>
      <c r="Q397" s="33"/>
      <c r="R397" s="33"/>
      <c r="S397" s="33"/>
      <c r="T397" s="33"/>
      <c r="U397" s="33"/>
      <c r="V397" s="33"/>
      <c r="W397" s="33"/>
      <c r="X397" s="33"/>
      <c r="Y397" s="33"/>
      <c r="Z397" s="33"/>
      <c r="AA397" s="33"/>
    </row>
    <row r="398" spans="2:39" s="29" customFormat="1">
      <c r="B398" s="11"/>
      <c r="C398" s="11">
        <v>11</v>
      </c>
      <c r="D398" s="334"/>
      <c r="E398" s="334"/>
      <c r="F398" s="334"/>
      <c r="G398" s="334"/>
      <c r="H398" s="334"/>
      <c r="I398" s="334"/>
      <c r="J398" s="334"/>
      <c r="K398" s="78"/>
      <c r="L398" s="652"/>
      <c r="M398" s="78"/>
      <c r="N398" s="652"/>
      <c r="O398" s="78"/>
      <c r="P398" s="652"/>
      <c r="Q398" s="33"/>
      <c r="R398" s="33"/>
      <c r="S398" s="33"/>
      <c r="T398" s="33"/>
      <c r="U398" s="33"/>
      <c r="V398" s="33"/>
      <c r="W398" s="33"/>
      <c r="X398" s="33"/>
      <c r="Y398" s="33"/>
      <c r="Z398" s="33"/>
      <c r="AA398" s="33"/>
    </row>
    <row r="399" spans="2:39" s="29" customFormat="1">
      <c r="B399" s="11"/>
      <c r="C399" s="11">
        <v>12</v>
      </c>
      <c r="D399" s="334"/>
      <c r="E399" s="334"/>
      <c r="F399" s="334"/>
      <c r="G399" s="334"/>
      <c r="H399" s="334"/>
      <c r="I399" s="334"/>
      <c r="J399" s="334"/>
      <c r="K399" s="78"/>
      <c r="L399" s="651"/>
      <c r="M399" s="78"/>
      <c r="N399" s="651"/>
      <c r="O399" s="78"/>
      <c r="P399" s="651"/>
      <c r="Q399" s="33"/>
      <c r="R399" s="33"/>
      <c r="S399" s="33"/>
      <c r="T399" s="33"/>
      <c r="U399" s="33"/>
      <c r="V399" s="33"/>
      <c r="W399" s="33"/>
      <c r="X399" s="33"/>
      <c r="Y399" s="33"/>
      <c r="Z399" s="33"/>
      <c r="AA399" s="33"/>
    </row>
    <row r="400" spans="2:39" s="29" customFormat="1">
      <c r="B400" s="11"/>
      <c r="C400" s="11">
        <v>13</v>
      </c>
      <c r="D400" s="334"/>
      <c r="E400" s="334"/>
      <c r="F400" s="334"/>
      <c r="G400" s="334"/>
      <c r="H400" s="334"/>
      <c r="I400" s="334"/>
      <c r="J400" s="334"/>
      <c r="K400" s="86"/>
      <c r="L400" s="651"/>
      <c r="M400" s="86"/>
      <c r="N400" s="651"/>
      <c r="O400" s="86"/>
      <c r="P400" s="651"/>
      <c r="Q400" s="33"/>
      <c r="R400" s="33"/>
      <c r="S400" s="33"/>
      <c r="T400" s="33"/>
      <c r="U400" s="33"/>
      <c r="V400" s="33"/>
      <c r="W400" s="33"/>
      <c r="X400" s="33"/>
      <c r="Y400" s="33"/>
      <c r="Z400" s="33"/>
      <c r="AA400" s="33"/>
    </row>
    <row r="401" spans="2:39" s="29" customFormat="1">
      <c r="B401" s="11"/>
      <c r="C401" s="11">
        <v>14</v>
      </c>
      <c r="D401" s="334"/>
      <c r="E401" s="334"/>
      <c r="F401" s="334"/>
      <c r="G401" s="334"/>
      <c r="H401" s="334"/>
      <c r="I401" s="334"/>
      <c r="J401" s="334"/>
      <c r="K401" s="86"/>
      <c r="L401" s="651"/>
      <c r="M401" s="86"/>
      <c r="N401" s="651"/>
      <c r="O401" s="86"/>
      <c r="P401" s="651"/>
      <c r="Q401" s="33"/>
      <c r="R401" s="33"/>
      <c r="S401" s="33"/>
      <c r="T401" s="33"/>
      <c r="U401" s="33"/>
      <c r="V401" s="33"/>
      <c r="W401" s="33"/>
      <c r="X401" s="33"/>
      <c r="Y401" s="33"/>
      <c r="Z401" s="33"/>
      <c r="AA401" s="33"/>
    </row>
    <row r="402" spans="2:39" s="29" customFormat="1">
      <c r="B402" s="11"/>
      <c r="C402" s="11">
        <v>15</v>
      </c>
      <c r="D402" s="334"/>
      <c r="E402" s="334"/>
      <c r="F402" s="334"/>
      <c r="G402" s="334"/>
      <c r="H402" s="334"/>
      <c r="I402" s="334"/>
      <c r="J402" s="334"/>
      <c r="K402" s="78"/>
      <c r="L402" s="652"/>
      <c r="M402" s="78"/>
      <c r="N402" s="652"/>
      <c r="O402" s="78"/>
      <c r="P402" s="652"/>
      <c r="Q402" s="33"/>
      <c r="R402" s="33"/>
      <c r="S402" s="33"/>
      <c r="T402" s="33"/>
      <c r="U402" s="33"/>
      <c r="V402" s="33"/>
      <c r="W402" s="33"/>
      <c r="X402" s="33"/>
      <c r="Y402" s="33"/>
      <c r="Z402" s="33"/>
      <c r="AA402" s="33"/>
    </row>
    <row r="403" spans="2:39" s="29" customFormat="1">
      <c r="B403" s="11"/>
      <c r="C403" s="11">
        <v>16</v>
      </c>
      <c r="D403" s="334"/>
      <c r="E403" s="334"/>
      <c r="F403" s="334"/>
      <c r="G403" s="334"/>
      <c r="H403" s="334"/>
      <c r="I403" s="334"/>
      <c r="J403" s="334"/>
      <c r="K403" s="78"/>
      <c r="L403" s="651"/>
      <c r="M403" s="78"/>
      <c r="N403" s="651"/>
      <c r="O403" s="78"/>
      <c r="P403" s="651"/>
      <c r="Q403" s="33"/>
      <c r="R403" s="33"/>
      <c r="S403" s="33"/>
      <c r="T403" s="33"/>
      <c r="U403" s="33"/>
      <c r="V403" s="33"/>
      <c r="W403" s="33"/>
      <c r="X403" s="33"/>
      <c r="Y403" s="33"/>
      <c r="Z403" s="33"/>
      <c r="AA403" s="33"/>
    </row>
    <row r="404" spans="2:39" s="29" customFormat="1">
      <c r="B404" s="11"/>
      <c r="C404" s="11">
        <v>17</v>
      </c>
      <c r="D404" s="334"/>
      <c r="E404" s="334"/>
      <c r="F404" s="334"/>
      <c r="G404" s="334"/>
      <c r="H404" s="334"/>
      <c r="I404" s="334"/>
      <c r="J404" s="334"/>
      <c r="K404" s="86"/>
      <c r="L404" s="651"/>
      <c r="M404" s="86"/>
      <c r="N404" s="651"/>
      <c r="O404" s="86"/>
      <c r="P404" s="651"/>
      <c r="Q404" s="33"/>
      <c r="R404" s="33"/>
      <c r="S404" s="33"/>
      <c r="T404" s="33"/>
      <c r="U404" s="33"/>
      <c r="V404" s="33"/>
      <c r="W404" s="33"/>
      <c r="X404" s="33"/>
      <c r="Y404" s="33"/>
      <c r="Z404" s="33"/>
      <c r="AA404" s="33"/>
    </row>
    <row r="405" spans="2:39" s="29" customFormat="1">
      <c r="B405" s="11"/>
      <c r="C405" s="11">
        <v>18</v>
      </c>
      <c r="D405" s="334"/>
      <c r="E405" s="334"/>
      <c r="F405" s="334"/>
      <c r="G405" s="334"/>
      <c r="H405" s="334"/>
      <c r="I405" s="334"/>
      <c r="J405" s="334"/>
      <c r="K405" s="86"/>
      <c r="L405" s="651"/>
      <c r="M405" s="86"/>
      <c r="N405" s="651"/>
      <c r="O405" s="86"/>
      <c r="P405" s="651"/>
      <c r="Q405" s="33"/>
      <c r="R405" s="33"/>
      <c r="S405" s="33"/>
      <c r="T405" s="33"/>
      <c r="U405" s="33"/>
      <c r="V405" s="33"/>
      <c r="W405" s="33"/>
      <c r="X405" s="33"/>
      <c r="Y405" s="33"/>
      <c r="Z405" s="33"/>
      <c r="AA405" s="33"/>
    </row>
    <row r="406" spans="2:39" s="29" customFormat="1">
      <c r="B406" s="11"/>
      <c r="C406" s="11">
        <v>19</v>
      </c>
      <c r="D406" s="334"/>
      <c r="E406" s="334"/>
      <c r="F406" s="334"/>
      <c r="G406" s="334"/>
      <c r="H406" s="334"/>
      <c r="I406" s="334"/>
      <c r="J406" s="334"/>
      <c r="K406" s="78"/>
      <c r="L406" s="652"/>
      <c r="M406" s="78"/>
      <c r="N406" s="652"/>
      <c r="O406" s="78"/>
      <c r="P406" s="652"/>
      <c r="Q406" s="33"/>
      <c r="R406" s="33"/>
      <c r="S406" s="33"/>
      <c r="T406" s="33"/>
      <c r="U406" s="33"/>
      <c r="V406" s="33"/>
      <c r="W406" s="33"/>
      <c r="X406" s="33"/>
      <c r="Y406" s="33"/>
      <c r="Z406" s="33"/>
      <c r="AA406" s="33"/>
    </row>
    <row r="407" spans="2:39" s="29" customFormat="1">
      <c r="B407" s="11"/>
      <c r="C407" s="11">
        <v>20</v>
      </c>
      <c r="D407" s="334"/>
      <c r="E407" s="334"/>
      <c r="F407" s="334"/>
      <c r="G407" s="334"/>
      <c r="H407" s="334"/>
      <c r="I407" s="334"/>
      <c r="J407" s="334"/>
      <c r="K407" s="78"/>
      <c r="L407" s="651"/>
      <c r="M407" s="78"/>
      <c r="N407" s="651"/>
      <c r="O407" s="78"/>
      <c r="P407" s="651"/>
      <c r="Q407" s="33"/>
      <c r="R407" s="33"/>
      <c r="S407" s="33"/>
      <c r="T407" s="33"/>
      <c r="U407" s="33"/>
      <c r="V407" s="33"/>
      <c r="W407" s="33"/>
      <c r="X407" s="33"/>
      <c r="Y407" s="33"/>
      <c r="Z407" s="33"/>
      <c r="AA407" s="33"/>
    </row>
    <row r="408" spans="2:39" s="29" customFormat="1">
      <c r="B408" s="11"/>
      <c r="C408" s="11">
        <v>21</v>
      </c>
      <c r="D408" s="334"/>
      <c r="E408" s="334"/>
      <c r="F408" s="334"/>
      <c r="G408" s="334"/>
      <c r="H408" s="334"/>
      <c r="I408" s="334"/>
      <c r="J408" s="334"/>
      <c r="K408" s="86"/>
      <c r="L408" s="651"/>
      <c r="M408" s="86"/>
      <c r="N408" s="651"/>
      <c r="O408" s="86"/>
      <c r="P408" s="651"/>
      <c r="Q408" s="33"/>
      <c r="R408" s="33"/>
      <c r="S408" s="33"/>
      <c r="T408" s="33"/>
      <c r="U408" s="33"/>
      <c r="V408" s="33"/>
      <c r="W408" s="33"/>
      <c r="X408" s="33"/>
      <c r="Y408" s="33"/>
      <c r="Z408" s="33"/>
      <c r="AA408" s="33"/>
    </row>
    <row r="409" spans="2:39" s="29" customFormat="1">
      <c r="B409" s="11"/>
      <c r="C409" s="11">
        <v>22</v>
      </c>
      <c r="D409" s="334"/>
      <c r="E409" s="334"/>
      <c r="F409" s="334"/>
      <c r="G409" s="334"/>
      <c r="H409" s="334"/>
      <c r="I409" s="334"/>
      <c r="J409" s="334"/>
      <c r="K409" s="653"/>
      <c r="L409" s="651"/>
      <c r="M409" s="653"/>
      <c r="N409" s="651"/>
      <c r="O409" s="653"/>
      <c r="P409" s="651"/>
      <c r="Q409" s="33"/>
      <c r="R409" s="33"/>
      <c r="S409" s="33"/>
      <c r="T409" s="33"/>
      <c r="U409" s="33"/>
      <c r="V409" s="33"/>
      <c r="W409" s="33"/>
      <c r="X409" s="33"/>
      <c r="Y409" s="33"/>
      <c r="Z409" s="33"/>
      <c r="AA409" s="33"/>
    </row>
    <row r="410" spans="2:39" s="29" customFormat="1">
      <c r="B410" s="11">
        <v>17</v>
      </c>
      <c r="C410" s="11">
        <v>1</v>
      </c>
      <c r="D410" s="334"/>
      <c r="E410" s="334"/>
      <c r="F410" s="334"/>
      <c r="G410" s="334"/>
      <c r="H410" s="334"/>
      <c r="I410" s="334"/>
      <c r="J410" s="334"/>
      <c r="K410" s="78"/>
      <c r="L410" s="647"/>
      <c r="M410" s="78"/>
      <c r="N410" s="647"/>
      <c r="O410" s="78"/>
      <c r="P410" s="647"/>
      <c r="Q410" s="33"/>
      <c r="R410" s="33"/>
      <c r="S410" s="33"/>
      <c r="T410" s="33"/>
      <c r="U410" s="33"/>
      <c r="V410" s="33"/>
      <c r="W410" s="33"/>
      <c r="X410" s="33"/>
      <c r="Y410" s="33"/>
      <c r="Z410" s="33"/>
      <c r="AA410" s="33"/>
    </row>
    <row r="411" spans="2:39" s="29" customFormat="1">
      <c r="B411" s="11"/>
      <c r="C411" s="11">
        <v>2</v>
      </c>
      <c r="D411" s="334"/>
      <c r="E411" s="334"/>
      <c r="F411" s="334"/>
      <c r="G411" s="334"/>
      <c r="H411" s="334"/>
      <c r="I411" s="334"/>
      <c r="J411" s="334"/>
      <c r="K411" s="78"/>
      <c r="L411" s="647"/>
      <c r="M411" s="78"/>
      <c r="N411" s="647"/>
      <c r="O411" s="78"/>
      <c r="P411" s="647"/>
      <c r="Q411" s="33"/>
      <c r="R411" s="33"/>
      <c r="S411" s="33"/>
      <c r="T411" s="33"/>
      <c r="U411" s="33"/>
      <c r="V411" s="33"/>
      <c r="W411" s="33"/>
      <c r="X411" s="33"/>
      <c r="Y411" s="33"/>
      <c r="Z411" s="33"/>
      <c r="AA411" s="33"/>
    </row>
    <row r="412" spans="2:39" s="29" customFormat="1">
      <c r="B412" s="11"/>
      <c r="C412" s="11">
        <v>3</v>
      </c>
      <c r="D412" s="334"/>
      <c r="E412" s="334"/>
      <c r="F412" s="334"/>
      <c r="G412" s="334"/>
      <c r="H412" s="334"/>
      <c r="I412" s="334"/>
      <c r="J412" s="334"/>
      <c r="K412" s="78"/>
      <c r="L412" s="647"/>
      <c r="M412" s="78"/>
      <c r="N412" s="647"/>
      <c r="O412" s="78"/>
      <c r="P412" s="647"/>
      <c r="Q412" s="33"/>
      <c r="R412" s="33"/>
      <c r="S412" s="33"/>
      <c r="T412" s="33"/>
      <c r="U412" s="33"/>
      <c r="V412" s="33"/>
      <c r="W412" s="33"/>
      <c r="X412" s="33"/>
      <c r="Y412" s="33"/>
      <c r="Z412" s="33"/>
      <c r="AA412" s="33"/>
    </row>
    <row r="413" spans="2:39">
      <c r="B413" s="11"/>
      <c r="C413" s="11">
        <v>4</v>
      </c>
      <c r="D413" s="334"/>
      <c r="E413" s="334"/>
      <c r="F413" s="334"/>
      <c r="G413" s="334"/>
      <c r="H413" s="334"/>
      <c r="I413" s="334"/>
      <c r="K413" s="78"/>
      <c r="L413" s="189"/>
      <c r="M413" s="78"/>
      <c r="N413" s="189"/>
      <c r="O413" s="78"/>
      <c r="P413" s="189"/>
      <c r="Q413" s="334"/>
      <c r="R413" s="334"/>
      <c r="S413" s="334"/>
      <c r="AB413" s="335"/>
      <c r="AC413" s="335"/>
      <c r="AD413" s="335"/>
      <c r="AE413" s="335"/>
      <c r="AF413" s="335"/>
      <c r="AG413" s="335"/>
      <c r="AH413" s="335"/>
      <c r="AI413" s="335"/>
      <c r="AJ413" s="335"/>
      <c r="AK413" s="335"/>
      <c r="AL413" s="335"/>
      <c r="AM413" s="335"/>
    </row>
    <row r="414" spans="2:39" s="29" customFormat="1">
      <c r="B414" s="11"/>
      <c r="C414" s="11">
        <v>5</v>
      </c>
      <c r="D414" s="334"/>
      <c r="E414" s="334"/>
      <c r="F414" s="334"/>
      <c r="G414" s="334"/>
      <c r="H414" s="334"/>
      <c r="I414" s="334"/>
      <c r="J414" s="334"/>
      <c r="K414" s="86"/>
      <c r="L414" s="651"/>
      <c r="M414" s="86"/>
      <c r="N414" s="651"/>
      <c r="O414" s="86"/>
      <c r="P414" s="651"/>
      <c r="Q414" s="33"/>
      <c r="R414" s="33"/>
      <c r="S414" s="33"/>
      <c r="T414" s="33"/>
      <c r="U414" s="33"/>
      <c r="V414" s="33"/>
      <c r="W414" s="33"/>
      <c r="X414" s="33"/>
      <c r="Y414" s="33"/>
      <c r="Z414" s="33"/>
      <c r="AA414" s="33"/>
    </row>
    <row r="415" spans="2:39" s="29" customFormat="1">
      <c r="B415" s="11"/>
      <c r="C415" s="11">
        <v>6</v>
      </c>
      <c r="D415" s="334"/>
      <c r="E415" s="334"/>
      <c r="F415" s="334"/>
      <c r="G415" s="334"/>
      <c r="H415" s="334"/>
      <c r="I415" s="334"/>
      <c r="J415" s="334"/>
      <c r="K415" s="86"/>
      <c r="L415" s="651"/>
      <c r="M415" s="86"/>
      <c r="N415" s="651"/>
      <c r="O415" s="86"/>
      <c r="P415" s="651"/>
      <c r="Q415" s="33"/>
      <c r="R415" s="33"/>
      <c r="S415" s="33"/>
      <c r="T415" s="33"/>
      <c r="U415" s="33"/>
      <c r="V415" s="33"/>
      <c r="W415" s="33"/>
      <c r="X415" s="33"/>
      <c r="Y415" s="33"/>
      <c r="Z415" s="33"/>
      <c r="AA415" s="33"/>
    </row>
    <row r="416" spans="2:39" s="29" customFormat="1">
      <c r="B416" s="11"/>
      <c r="C416" s="11">
        <v>7</v>
      </c>
      <c r="D416" s="334"/>
      <c r="E416" s="334"/>
      <c r="F416" s="334"/>
      <c r="G416" s="334"/>
      <c r="H416" s="334"/>
      <c r="I416" s="334"/>
      <c r="J416" s="334"/>
      <c r="K416" s="78"/>
      <c r="L416" s="652"/>
      <c r="M416" s="78"/>
      <c r="N416" s="652"/>
      <c r="O416" s="78"/>
      <c r="P416" s="652"/>
      <c r="Q416" s="33"/>
      <c r="R416" s="33"/>
      <c r="S416" s="33"/>
      <c r="T416" s="33"/>
      <c r="U416" s="33"/>
      <c r="V416" s="33"/>
      <c r="W416" s="33"/>
      <c r="X416" s="33"/>
      <c r="Y416" s="33"/>
      <c r="Z416" s="33"/>
      <c r="AA416" s="33"/>
    </row>
    <row r="417" spans="2:27" s="29" customFormat="1">
      <c r="B417" s="11"/>
      <c r="C417" s="11">
        <v>8</v>
      </c>
      <c r="D417" s="334"/>
      <c r="E417" s="334"/>
      <c r="F417" s="334"/>
      <c r="G417" s="334"/>
      <c r="H417" s="334"/>
      <c r="I417" s="334"/>
      <c r="J417" s="334"/>
      <c r="K417" s="78"/>
      <c r="L417" s="651"/>
      <c r="M417" s="78"/>
      <c r="N417" s="651"/>
      <c r="O417" s="78"/>
      <c r="P417" s="651"/>
      <c r="Q417" s="33"/>
      <c r="R417" s="33"/>
      <c r="S417" s="33"/>
      <c r="T417" s="33"/>
      <c r="U417" s="33"/>
      <c r="V417" s="33"/>
      <c r="W417" s="33"/>
      <c r="X417" s="33"/>
      <c r="Y417" s="33"/>
      <c r="Z417" s="33"/>
      <c r="AA417" s="33"/>
    </row>
    <row r="418" spans="2:27" s="29" customFormat="1">
      <c r="B418" s="11"/>
      <c r="C418" s="11">
        <v>9</v>
      </c>
      <c r="D418" s="334"/>
      <c r="E418" s="334"/>
      <c r="F418" s="334"/>
      <c r="G418" s="334"/>
      <c r="H418" s="334"/>
      <c r="I418" s="334"/>
      <c r="J418" s="334"/>
      <c r="K418" s="86"/>
      <c r="L418" s="651"/>
      <c r="M418" s="86"/>
      <c r="N418" s="651"/>
      <c r="O418" s="86"/>
      <c r="P418" s="651"/>
      <c r="Q418" s="33"/>
      <c r="R418" s="33"/>
      <c r="S418" s="33"/>
      <c r="T418" s="33"/>
      <c r="U418" s="33"/>
      <c r="V418" s="33"/>
      <c r="W418" s="33"/>
      <c r="X418" s="33"/>
      <c r="Y418" s="33"/>
      <c r="Z418" s="33"/>
      <c r="AA418" s="33"/>
    </row>
    <row r="419" spans="2:27" s="29" customFormat="1">
      <c r="B419" s="11"/>
      <c r="C419" s="11">
        <v>10</v>
      </c>
      <c r="D419" s="334"/>
      <c r="E419" s="334"/>
      <c r="F419" s="334"/>
      <c r="G419" s="334"/>
      <c r="H419" s="334"/>
      <c r="I419" s="334"/>
      <c r="J419" s="334"/>
      <c r="K419" s="86"/>
      <c r="L419" s="651"/>
      <c r="M419" s="86"/>
      <c r="N419" s="651"/>
      <c r="O419" s="86"/>
      <c r="P419" s="651"/>
      <c r="Q419" s="33"/>
      <c r="R419" s="33"/>
      <c r="S419" s="33"/>
      <c r="T419" s="33"/>
      <c r="U419" s="33"/>
      <c r="V419" s="33"/>
      <c r="W419" s="33"/>
      <c r="X419" s="33"/>
      <c r="Y419" s="33"/>
      <c r="Z419" s="33"/>
      <c r="AA419" s="33"/>
    </row>
    <row r="420" spans="2:27" s="29" customFormat="1">
      <c r="B420" s="11"/>
      <c r="C420" s="11">
        <v>11</v>
      </c>
      <c r="D420" s="334"/>
      <c r="E420" s="334"/>
      <c r="F420" s="334"/>
      <c r="G420" s="334"/>
      <c r="H420" s="334"/>
      <c r="I420" s="334"/>
      <c r="J420" s="334"/>
      <c r="K420" s="78"/>
      <c r="L420" s="652"/>
      <c r="M420" s="78"/>
      <c r="N420" s="652"/>
      <c r="O420" s="78"/>
      <c r="P420" s="652"/>
      <c r="Q420" s="33"/>
      <c r="R420" s="33"/>
      <c r="S420" s="33"/>
      <c r="T420" s="33"/>
      <c r="U420" s="33"/>
      <c r="V420" s="33"/>
      <c r="W420" s="33"/>
      <c r="X420" s="33"/>
      <c r="Y420" s="33"/>
      <c r="Z420" s="33"/>
      <c r="AA420" s="33"/>
    </row>
    <row r="421" spans="2:27" s="29" customFormat="1">
      <c r="B421" s="11"/>
      <c r="C421" s="11">
        <v>12</v>
      </c>
      <c r="D421" s="334"/>
      <c r="E421" s="334"/>
      <c r="F421" s="334"/>
      <c r="G421" s="334"/>
      <c r="H421" s="334"/>
      <c r="I421" s="334"/>
      <c r="J421" s="334"/>
      <c r="K421" s="78"/>
      <c r="L421" s="651"/>
      <c r="M421" s="78"/>
      <c r="N421" s="651"/>
      <c r="O421" s="78"/>
      <c r="P421" s="651"/>
      <c r="Q421" s="33"/>
      <c r="R421" s="33"/>
      <c r="S421" s="33"/>
      <c r="T421" s="33"/>
      <c r="U421" s="33"/>
      <c r="V421" s="33"/>
      <c r="W421" s="33"/>
      <c r="X421" s="33"/>
      <c r="Y421" s="33"/>
      <c r="Z421" s="33"/>
      <c r="AA421" s="33"/>
    </row>
    <row r="422" spans="2:27" s="29" customFormat="1">
      <c r="B422" s="11"/>
      <c r="C422" s="11">
        <v>13</v>
      </c>
      <c r="D422" s="334"/>
      <c r="E422" s="334"/>
      <c r="F422" s="334"/>
      <c r="G422" s="334"/>
      <c r="H422" s="334"/>
      <c r="I422" s="334"/>
      <c r="J422" s="334"/>
      <c r="K422" s="86"/>
      <c r="L422" s="651"/>
      <c r="M422" s="86"/>
      <c r="N422" s="651"/>
      <c r="O422" s="86"/>
      <c r="P422" s="651"/>
      <c r="Q422" s="33"/>
      <c r="R422" s="33"/>
      <c r="S422" s="33"/>
      <c r="T422" s="33"/>
      <c r="U422" s="33"/>
      <c r="V422" s="33"/>
      <c r="W422" s="33"/>
      <c r="X422" s="33"/>
      <c r="Y422" s="33"/>
      <c r="Z422" s="33"/>
      <c r="AA422" s="33"/>
    </row>
    <row r="423" spans="2:27" s="29" customFormat="1">
      <c r="B423" s="11"/>
      <c r="C423" s="11">
        <v>14</v>
      </c>
      <c r="D423" s="334"/>
      <c r="E423" s="334"/>
      <c r="F423" s="334"/>
      <c r="G423" s="334"/>
      <c r="H423" s="334"/>
      <c r="I423" s="334"/>
      <c r="J423" s="334"/>
      <c r="K423" s="86"/>
      <c r="L423" s="651"/>
      <c r="M423" s="86"/>
      <c r="N423" s="651"/>
      <c r="O423" s="86"/>
      <c r="P423" s="651"/>
      <c r="Q423" s="33"/>
      <c r="R423" s="33"/>
      <c r="S423" s="33"/>
      <c r="T423" s="33"/>
      <c r="U423" s="33"/>
      <c r="V423" s="33"/>
      <c r="W423" s="33"/>
      <c r="X423" s="33"/>
      <c r="Y423" s="33"/>
      <c r="Z423" s="33"/>
      <c r="AA423" s="33"/>
    </row>
    <row r="424" spans="2:27" s="29" customFormat="1">
      <c r="B424" s="11"/>
      <c r="C424" s="11">
        <v>15</v>
      </c>
      <c r="D424" s="334"/>
      <c r="E424" s="334"/>
      <c r="F424" s="334"/>
      <c r="G424" s="334"/>
      <c r="H424" s="334"/>
      <c r="I424" s="334"/>
      <c r="J424" s="334"/>
      <c r="K424" s="78"/>
      <c r="L424" s="652"/>
      <c r="M424" s="78"/>
      <c r="N424" s="652"/>
      <c r="O424" s="78"/>
      <c r="P424" s="652"/>
      <c r="Q424" s="33"/>
      <c r="R424" s="33"/>
      <c r="S424" s="33"/>
      <c r="T424" s="33"/>
      <c r="U424" s="33"/>
      <c r="V424" s="33"/>
      <c r="W424" s="33"/>
      <c r="X424" s="33"/>
      <c r="Y424" s="33"/>
      <c r="Z424" s="33"/>
      <c r="AA424" s="33"/>
    </row>
    <row r="425" spans="2:27" s="29" customFormat="1">
      <c r="B425" s="11"/>
      <c r="C425" s="11">
        <v>16</v>
      </c>
      <c r="D425" s="334"/>
      <c r="E425" s="334"/>
      <c r="F425" s="334"/>
      <c r="G425" s="334"/>
      <c r="H425" s="334"/>
      <c r="I425" s="334"/>
      <c r="J425" s="334"/>
      <c r="K425" s="78"/>
      <c r="L425" s="651"/>
      <c r="M425" s="78"/>
      <c r="N425" s="651"/>
      <c r="O425" s="78"/>
      <c r="P425" s="651"/>
      <c r="Q425" s="33"/>
      <c r="R425" s="33"/>
      <c r="S425" s="33"/>
      <c r="T425" s="33"/>
      <c r="U425" s="33"/>
      <c r="V425" s="33"/>
      <c r="W425" s="33"/>
      <c r="X425" s="33"/>
      <c r="Y425" s="33"/>
      <c r="Z425" s="33"/>
      <c r="AA425" s="33"/>
    </row>
    <row r="426" spans="2:27" s="29" customFormat="1">
      <c r="B426" s="11"/>
      <c r="C426" s="11">
        <v>17</v>
      </c>
      <c r="D426" s="334"/>
      <c r="E426" s="334"/>
      <c r="F426" s="334"/>
      <c r="G426" s="334"/>
      <c r="H426" s="334"/>
      <c r="I426" s="334"/>
      <c r="J426" s="334"/>
      <c r="K426" s="86"/>
      <c r="L426" s="651"/>
      <c r="M426" s="86"/>
      <c r="N426" s="651"/>
      <c r="O426" s="86"/>
      <c r="P426" s="651"/>
      <c r="Q426" s="33"/>
      <c r="R426" s="33"/>
      <c r="S426" s="33"/>
      <c r="T426" s="33"/>
      <c r="U426" s="33"/>
      <c r="V426" s="33"/>
      <c r="W426" s="33"/>
      <c r="X426" s="33"/>
      <c r="Y426" s="33"/>
      <c r="Z426" s="33"/>
      <c r="AA426" s="33"/>
    </row>
    <row r="427" spans="2:27" s="29" customFormat="1">
      <c r="B427" s="11"/>
      <c r="C427" s="11">
        <v>18</v>
      </c>
      <c r="D427" s="334"/>
      <c r="E427" s="334"/>
      <c r="F427" s="334"/>
      <c r="G427" s="334"/>
      <c r="H427" s="334"/>
      <c r="I427" s="334"/>
      <c r="J427" s="334"/>
      <c r="K427" s="86"/>
      <c r="L427" s="651"/>
      <c r="M427" s="86"/>
      <c r="N427" s="651"/>
      <c r="O427" s="86"/>
      <c r="P427" s="651"/>
      <c r="Q427" s="33"/>
      <c r="R427" s="33"/>
      <c r="S427" s="33"/>
      <c r="T427" s="33"/>
      <c r="U427" s="33"/>
      <c r="V427" s="33"/>
      <c r="W427" s="33"/>
      <c r="X427" s="33"/>
      <c r="Y427" s="33"/>
      <c r="Z427" s="33"/>
      <c r="AA427" s="33"/>
    </row>
    <row r="428" spans="2:27" s="29" customFormat="1">
      <c r="B428" s="11"/>
      <c r="C428" s="11">
        <v>19</v>
      </c>
      <c r="D428" s="334"/>
      <c r="E428" s="334"/>
      <c r="F428" s="334"/>
      <c r="G428" s="334"/>
      <c r="H428" s="334"/>
      <c r="I428" s="334"/>
      <c r="J428" s="334"/>
      <c r="K428" s="78"/>
      <c r="L428" s="652"/>
      <c r="M428" s="78"/>
      <c r="N428" s="652"/>
      <c r="O428" s="78"/>
      <c r="P428" s="652"/>
      <c r="Q428" s="33"/>
      <c r="R428" s="33"/>
      <c r="S428" s="33"/>
      <c r="T428" s="33"/>
      <c r="U428" s="33"/>
      <c r="V428" s="33"/>
      <c r="W428" s="33"/>
      <c r="X428" s="33"/>
      <c r="Y428" s="33"/>
      <c r="Z428" s="33"/>
      <c r="AA428" s="33"/>
    </row>
    <row r="429" spans="2:27" s="29" customFormat="1">
      <c r="B429" s="11"/>
      <c r="C429" s="11">
        <v>20</v>
      </c>
      <c r="D429" s="334"/>
      <c r="E429" s="334"/>
      <c r="F429" s="334"/>
      <c r="G429" s="334"/>
      <c r="H429" s="334"/>
      <c r="I429" s="334"/>
      <c r="J429" s="334"/>
      <c r="K429" s="78"/>
      <c r="L429" s="651"/>
      <c r="M429" s="78"/>
      <c r="N429" s="651"/>
      <c r="O429" s="78"/>
      <c r="P429" s="651"/>
      <c r="Q429" s="33"/>
      <c r="R429" s="33"/>
      <c r="S429" s="33"/>
      <c r="T429" s="33"/>
      <c r="U429" s="33"/>
      <c r="V429" s="33"/>
      <c r="W429" s="33"/>
      <c r="X429" s="33"/>
      <c r="Y429" s="33"/>
      <c r="Z429" s="33"/>
      <c r="AA429" s="33"/>
    </row>
    <row r="430" spans="2:27" s="29" customFormat="1">
      <c r="B430" s="11"/>
      <c r="C430" s="11">
        <v>21</v>
      </c>
      <c r="D430" s="334"/>
      <c r="E430" s="334"/>
      <c r="F430" s="334"/>
      <c r="G430" s="334"/>
      <c r="H430" s="334"/>
      <c r="I430" s="334"/>
      <c r="J430" s="334"/>
      <c r="K430" s="86"/>
      <c r="L430" s="651"/>
      <c r="M430" s="86"/>
      <c r="N430" s="651"/>
      <c r="O430" s="86"/>
      <c r="P430" s="651"/>
      <c r="Q430" s="33"/>
      <c r="R430" s="33"/>
      <c r="S430" s="33"/>
      <c r="T430" s="33"/>
      <c r="U430" s="33"/>
      <c r="V430" s="33"/>
      <c r="W430" s="33"/>
      <c r="X430" s="33"/>
      <c r="Y430" s="33"/>
      <c r="Z430" s="33"/>
      <c r="AA430" s="33"/>
    </row>
    <row r="431" spans="2:27" s="29" customFormat="1">
      <c r="B431" s="11"/>
      <c r="C431" s="11">
        <v>22</v>
      </c>
      <c r="D431" s="334"/>
      <c r="E431" s="334"/>
      <c r="F431" s="334"/>
      <c r="G431" s="334"/>
      <c r="H431" s="334"/>
      <c r="I431" s="334"/>
      <c r="J431" s="334"/>
      <c r="K431" s="653"/>
      <c r="L431" s="651"/>
      <c r="M431" s="653"/>
      <c r="N431" s="651"/>
      <c r="O431" s="653"/>
      <c r="P431" s="651"/>
      <c r="Q431" s="33"/>
      <c r="R431" s="33"/>
      <c r="S431" s="33"/>
      <c r="T431" s="33"/>
      <c r="U431" s="33"/>
      <c r="V431" s="33"/>
      <c r="W431" s="33"/>
      <c r="X431" s="33"/>
      <c r="Y431" s="33"/>
      <c r="Z431" s="33"/>
      <c r="AA431" s="33"/>
    </row>
    <row r="432" spans="2:27" s="29" customFormat="1">
      <c r="B432" s="11">
        <v>18</v>
      </c>
      <c r="C432" s="11">
        <v>1</v>
      </c>
      <c r="D432" s="334"/>
      <c r="E432" s="334"/>
      <c r="F432" s="334"/>
      <c r="G432" s="334"/>
      <c r="H432" s="334"/>
      <c r="I432" s="334"/>
      <c r="J432" s="334"/>
      <c r="K432" s="78"/>
      <c r="L432" s="647"/>
      <c r="M432" s="78"/>
      <c r="N432" s="647"/>
      <c r="O432" s="78"/>
      <c r="P432" s="647"/>
      <c r="Q432" s="33"/>
      <c r="R432" s="33"/>
      <c r="S432" s="33"/>
      <c r="T432" s="33"/>
      <c r="U432" s="33"/>
      <c r="V432" s="33"/>
      <c r="W432" s="33"/>
      <c r="X432" s="33"/>
      <c r="Y432" s="33"/>
      <c r="Z432" s="33"/>
      <c r="AA432" s="33"/>
    </row>
    <row r="433" spans="2:39" s="29" customFormat="1">
      <c r="B433" s="11"/>
      <c r="C433" s="11">
        <v>2</v>
      </c>
      <c r="D433" s="334"/>
      <c r="E433" s="334"/>
      <c r="F433" s="334"/>
      <c r="G433" s="334"/>
      <c r="H433" s="334"/>
      <c r="I433" s="334"/>
      <c r="J433" s="334"/>
      <c r="K433" s="78"/>
      <c r="L433" s="647"/>
      <c r="M433" s="78"/>
      <c r="N433" s="647"/>
      <c r="O433" s="78"/>
      <c r="P433" s="647"/>
      <c r="Q433" s="33"/>
      <c r="R433" s="33"/>
      <c r="S433" s="33"/>
      <c r="T433" s="33"/>
      <c r="U433" s="33"/>
      <c r="V433" s="33"/>
      <c r="W433" s="33"/>
      <c r="X433" s="33"/>
      <c r="Y433" s="33"/>
      <c r="Z433" s="33"/>
      <c r="AA433" s="33"/>
    </row>
    <row r="434" spans="2:39" s="29" customFormat="1">
      <c r="B434" s="11"/>
      <c r="C434" s="11">
        <v>3</v>
      </c>
      <c r="D434" s="334"/>
      <c r="E434" s="334"/>
      <c r="F434" s="334"/>
      <c r="G434" s="334"/>
      <c r="H434" s="334"/>
      <c r="I434" s="334"/>
      <c r="J434" s="334"/>
      <c r="K434" s="78"/>
      <c r="L434" s="647"/>
      <c r="M434" s="78"/>
      <c r="N434" s="647"/>
      <c r="O434" s="78"/>
      <c r="P434" s="647"/>
      <c r="Q434" s="33"/>
      <c r="R434" s="33"/>
      <c r="S434" s="33"/>
      <c r="T434" s="33"/>
      <c r="U434" s="33"/>
      <c r="V434" s="33"/>
      <c r="W434" s="33"/>
      <c r="X434" s="33"/>
      <c r="Y434" s="33"/>
      <c r="Z434" s="33"/>
      <c r="AA434" s="33"/>
    </row>
    <row r="435" spans="2:39">
      <c r="B435" s="11"/>
      <c r="C435" s="11">
        <v>4</v>
      </c>
      <c r="D435" s="334"/>
      <c r="E435" s="334"/>
      <c r="F435" s="334"/>
      <c r="G435" s="334"/>
      <c r="H435" s="334"/>
      <c r="I435" s="334"/>
      <c r="K435" s="78"/>
      <c r="L435" s="189"/>
      <c r="M435" s="78"/>
      <c r="N435" s="189"/>
      <c r="O435" s="78"/>
      <c r="P435" s="189"/>
      <c r="Q435" s="334"/>
      <c r="R435" s="334"/>
      <c r="S435" s="334"/>
      <c r="AB435" s="335"/>
      <c r="AC435" s="335"/>
      <c r="AD435" s="335"/>
      <c r="AE435" s="335"/>
      <c r="AF435" s="335"/>
      <c r="AG435" s="335"/>
      <c r="AH435" s="335"/>
      <c r="AI435" s="335"/>
      <c r="AJ435" s="335"/>
      <c r="AK435" s="335"/>
      <c r="AL435" s="335"/>
      <c r="AM435" s="335"/>
    </row>
    <row r="436" spans="2:39" s="29" customFormat="1">
      <c r="B436" s="11"/>
      <c r="C436" s="11">
        <v>5</v>
      </c>
      <c r="D436" s="334"/>
      <c r="E436" s="334"/>
      <c r="F436" s="334"/>
      <c r="G436" s="334"/>
      <c r="H436" s="334"/>
      <c r="I436" s="334"/>
      <c r="J436" s="334"/>
      <c r="K436" s="86"/>
      <c r="L436" s="651"/>
      <c r="M436" s="86"/>
      <c r="N436" s="651"/>
      <c r="O436" s="86"/>
      <c r="P436" s="651"/>
      <c r="Q436" s="33"/>
      <c r="R436" s="33"/>
      <c r="S436" s="33"/>
      <c r="T436" s="33"/>
      <c r="U436" s="33"/>
      <c r="V436" s="33"/>
      <c r="W436" s="33"/>
      <c r="X436" s="33"/>
      <c r="Y436" s="33"/>
      <c r="Z436" s="33"/>
      <c r="AA436" s="33"/>
    </row>
    <row r="437" spans="2:39" s="29" customFormat="1">
      <c r="B437" s="11"/>
      <c r="C437" s="11">
        <v>6</v>
      </c>
      <c r="D437" s="334"/>
      <c r="E437" s="334"/>
      <c r="F437" s="334"/>
      <c r="G437" s="334"/>
      <c r="H437" s="334"/>
      <c r="I437" s="334"/>
      <c r="J437" s="334"/>
      <c r="K437" s="86"/>
      <c r="L437" s="651"/>
      <c r="M437" s="86"/>
      <c r="N437" s="651"/>
      <c r="O437" s="86"/>
      <c r="P437" s="651"/>
      <c r="Q437" s="33"/>
      <c r="R437" s="33"/>
      <c r="S437" s="33"/>
      <c r="T437" s="33"/>
      <c r="U437" s="33"/>
      <c r="V437" s="33"/>
      <c r="W437" s="33"/>
      <c r="X437" s="33"/>
      <c r="Y437" s="33"/>
      <c r="Z437" s="33"/>
      <c r="AA437" s="33"/>
    </row>
    <row r="438" spans="2:39" s="29" customFormat="1">
      <c r="B438" s="11"/>
      <c r="C438" s="11">
        <v>7</v>
      </c>
      <c r="D438" s="334"/>
      <c r="E438" s="334"/>
      <c r="F438" s="334"/>
      <c r="G438" s="334"/>
      <c r="H438" s="334"/>
      <c r="I438" s="334"/>
      <c r="J438" s="334"/>
      <c r="K438" s="78"/>
      <c r="L438" s="652"/>
      <c r="M438" s="78"/>
      <c r="N438" s="652"/>
      <c r="O438" s="78"/>
      <c r="P438" s="652"/>
      <c r="Q438" s="33"/>
      <c r="R438" s="33"/>
      <c r="S438" s="33"/>
      <c r="T438" s="33"/>
      <c r="U438" s="33"/>
      <c r="V438" s="33"/>
      <c r="W438" s="33"/>
      <c r="X438" s="33"/>
      <c r="Y438" s="33"/>
      <c r="Z438" s="33"/>
      <c r="AA438" s="33"/>
    </row>
    <row r="439" spans="2:39" s="29" customFormat="1">
      <c r="B439" s="11"/>
      <c r="C439" s="11">
        <v>8</v>
      </c>
      <c r="D439" s="334"/>
      <c r="E439" s="334"/>
      <c r="F439" s="334"/>
      <c r="G439" s="334"/>
      <c r="H439" s="334"/>
      <c r="I439" s="334"/>
      <c r="J439" s="334"/>
      <c r="K439" s="78"/>
      <c r="L439" s="651"/>
      <c r="M439" s="78"/>
      <c r="N439" s="651"/>
      <c r="O439" s="78"/>
      <c r="P439" s="651"/>
      <c r="Q439" s="33"/>
      <c r="R439" s="33"/>
      <c r="S439" s="33"/>
      <c r="T439" s="33"/>
      <c r="U439" s="33"/>
      <c r="V439" s="33"/>
      <c r="W439" s="33"/>
      <c r="X439" s="33"/>
      <c r="Y439" s="33"/>
      <c r="Z439" s="33"/>
      <c r="AA439" s="33"/>
    </row>
    <row r="440" spans="2:39" s="29" customFormat="1">
      <c r="B440" s="11"/>
      <c r="C440" s="11">
        <v>9</v>
      </c>
      <c r="D440" s="334"/>
      <c r="E440" s="334"/>
      <c r="F440" s="334"/>
      <c r="G440" s="334"/>
      <c r="H440" s="334"/>
      <c r="I440" s="334"/>
      <c r="J440" s="334"/>
      <c r="K440" s="86"/>
      <c r="L440" s="651"/>
      <c r="M440" s="86"/>
      <c r="N440" s="651"/>
      <c r="O440" s="86"/>
      <c r="P440" s="651"/>
      <c r="Q440" s="33"/>
      <c r="R440" s="33"/>
      <c r="S440" s="33"/>
      <c r="T440" s="33"/>
      <c r="U440" s="33"/>
      <c r="V440" s="33"/>
      <c r="W440" s="33"/>
      <c r="X440" s="33"/>
      <c r="Y440" s="33"/>
      <c r="Z440" s="33"/>
      <c r="AA440" s="33"/>
    </row>
    <row r="441" spans="2:39" s="29" customFormat="1">
      <c r="B441" s="11"/>
      <c r="C441" s="11">
        <v>10</v>
      </c>
      <c r="D441" s="334"/>
      <c r="E441" s="334"/>
      <c r="F441" s="334"/>
      <c r="G441" s="334"/>
      <c r="H441" s="334"/>
      <c r="I441" s="334"/>
      <c r="J441" s="334"/>
      <c r="K441" s="86"/>
      <c r="L441" s="651"/>
      <c r="M441" s="86"/>
      <c r="N441" s="651"/>
      <c r="O441" s="86"/>
      <c r="P441" s="651"/>
      <c r="Q441" s="33"/>
      <c r="R441" s="33"/>
      <c r="S441" s="33"/>
      <c r="T441" s="33"/>
      <c r="U441" s="33"/>
      <c r="V441" s="33"/>
      <c r="W441" s="33"/>
      <c r="X441" s="33"/>
      <c r="Y441" s="33"/>
      <c r="Z441" s="33"/>
      <c r="AA441" s="33"/>
    </row>
    <row r="442" spans="2:39" s="29" customFormat="1">
      <c r="B442" s="11"/>
      <c r="C442" s="11">
        <v>11</v>
      </c>
      <c r="D442" s="334"/>
      <c r="E442" s="334"/>
      <c r="F442" s="334"/>
      <c r="G442" s="334"/>
      <c r="H442" s="334"/>
      <c r="I442" s="334"/>
      <c r="J442" s="334"/>
      <c r="K442" s="78"/>
      <c r="L442" s="652"/>
      <c r="M442" s="78"/>
      <c r="N442" s="652"/>
      <c r="O442" s="78"/>
      <c r="P442" s="652"/>
      <c r="Q442" s="33"/>
      <c r="R442" s="33"/>
      <c r="S442" s="33"/>
      <c r="T442" s="33"/>
      <c r="U442" s="33"/>
      <c r="V442" s="33"/>
      <c r="W442" s="33"/>
      <c r="X442" s="33"/>
      <c r="Y442" s="33"/>
      <c r="Z442" s="33"/>
      <c r="AA442" s="33"/>
    </row>
    <row r="443" spans="2:39" s="29" customFormat="1">
      <c r="B443" s="11"/>
      <c r="C443" s="11">
        <v>12</v>
      </c>
      <c r="D443" s="334"/>
      <c r="E443" s="334"/>
      <c r="F443" s="334"/>
      <c r="G443" s="334"/>
      <c r="H443" s="334"/>
      <c r="I443" s="334"/>
      <c r="J443" s="334"/>
      <c r="K443" s="78"/>
      <c r="L443" s="651"/>
      <c r="M443" s="78"/>
      <c r="N443" s="651"/>
      <c r="O443" s="78"/>
      <c r="P443" s="651"/>
      <c r="Q443" s="33"/>
      <c r="R443" s="33"/>
      <c r="S443" s="33"/>
      <c r="T443" s="33"/>
      <c r="U443" s="33"/>
      <c r="V443" s="33"/>
      <c r="W443" s="33"/>
      <c r="X443" s="33"/>
      <c r="Y443" s="33"/>
      <c r="Z443" s="33"/>
      <c r="AA443" s="33"/>
    </row>
    <row r="444" spans="2:39" s="29" customFormat="1">
      <c r="B444" s="11"/>
      <c r="C444" s="11">
        <v>13</v>
      </c>
      <c r="D444" s="334"/>
      <c r="E444" s="334"/>
      <c r="F444" s="334"/>
      <c r="G444" s="334"/>
      <c r="H444" s="334"/>
      <c r="I444" s="334"/>
      <c r="J444" s="334"/>
      <c r="K444" s="86"/>
      <c r="L444" s="651"/>
      <c r="M444" s="86"/>
      <c r="N444" s="651"/>
      <c r="O444" s="86"/>
      <c r="P444" s="651"/>
      <c r="Q444" s="33"/>
      <c r="R444" s="33"/>
      <c r="S444" s="33"/>
      <c r="T444" s="33"/>
      <c r="U444" s="33"/>
      <c r="V444" s="33"/>
      <c r="W444" s="33"/>
      <c r="X444" s="33"/>
      <c r="Y444" s="33"/>
      <c r="Z444" s="33"/>
      <c r="AA444" s="33"/>
    </row>
    <row r="445" spans="2:39" s="29" customFormat="1">
      <c r="B445" s="11"/>
      <c r="C445" s="11">
        <v>14</v>
      </c>
      <c r="D445" s="334"/>
      <c r="E445" s="334"/>
      <c r="F445" s="334"/>
      <c r="G445" s="334"/>
      <c r="H445" s="334"/>
      <c r="I445" s="334"/>
      <c r="J445" s="334"/>
      <c r="K445" s="86"/>
      <c r="L445" s="651"/>
      <c r="M445" s="86"/>
      <c r="N445" s="651"/>
      <c r="O445" s="86"/>
      <c r="P445" s="651"/>
      <c r="Q445" s="33"/>
      <c r="R445" s="33"/>
      <c r="S445" s="33"/>
      <c r="T445" s="33"/>
      <c r="U445" s="33"/>
      <c r="V445" s="33"/>
      <c r="W445" s="33"/>
      <c r="X445" s="33"/>
      <c r="Y445" s="33"/>
      <c r="Z445" s="33"/>
      <c r="AA445" s="33"/>
    </row>
    <row r="446" spans="2:39" s="29" customFormat="1">
      <c r="B446" s="11"/>
      <c r="C446" s="11">
        <v>15</v>
      </c>
      <c r="D446" s="334"/>
      <c r="E446" s="334"/>
      <c r="F446" s="334"/>
      <c r="G446" s="334"/>
      <c r="H446" s="334"/>
      <c r="I446" s="334"/>
      <c r="J446" s="334"/>
      <c r="K446" s="78"/>
      <c r="L446" s="652"/>
      <c r="M446" s="78"/>
      <c r="N446" s="652"/>
      <c r="O446" s="78"/>
      <c r="P446" s="652"/>
      <c r="Q446" s="33"/>
      <c r="R446" s="33"/>
      <c r="S446" s="33"/>
      <c r="T446" s="33"/>
      <c r="U446" s="33"/>
      <c r="V446" s="33"/>
      <c r="W446" s="33"/>
      <c r="X446" s="33"/>
      <c r="Y446" s="33"/>
      <c r="Z446" s="33"/>
      <c r="AA446" s="33"/>
    </row>
    <row r="447" spans="2:39" s="29" customFormat="1">
      <c r="B447" s="11"/>
      <c r="C447" s="11">
        <v>16</v>
      </c>
      <c r="D447" s="334"/>
      <c r="E447" s="334"/>
      <c r="F447" s="334"/>
      <c r="G447" s="334"/>
      <c r="H447" s="334"/>
      <c r="I447" s="334"/>
      <c r="J447" s="334"/>
      <c r="K447" s="78"/>
      <c r="L447" s="651"/>
      <c r="M447" s="78"/>
      <c r="N447" s="651"/>
      <c r="O447" s="78"/>
      <c r="P447" s="651"/>
      <c r="Q447" s="33"/>
      <c r="R447" s="33"/>
      <c r="S447" s="33"/>
      <c r="T447" s="33"/>
      <c r="U447" s="33"/>
      <c r="V447" s="33"/>
      <c r="W447" s="33"/>
      <c r="X447" s="33"/>
      <c r="Y447" s="33"/>
      <c r="Z447" s="33"/>
      <c r="AA447" s="33"/>
    </row>
    <row r="448" spans="2:39" s="29" customFormat="1">
      <c r="B448" s="11"/>
      <c r="C448" s="11">
        <v>17</v>
      </c>
      <c r="D448" s="334"/>
      <c r="E448" s="334"/>
      <c r="F448" s="334"/>
      <c r="G448" s="334"/>
      <c r="H448" s="334"/>
      <c r="I448" s="334"/>
      <c r="J448" s="334"/>
      <c r="K448" s="86"/>
      <c r="L448" s="651"/>
      <c r="M448" s="86"/>
      <c r="N448" s="651"/>
      <c r="O448" s="86"/>
      <c r="P448" s="651"/>
      <c r="Q448" s="33"/>
      <c r="R448" s="33"/>
      <c r="S448" s="33"/>
      <c r="T448" s="33"/>
      <c r="U448" s="33"/>
      <c r="V448" s="33"/>
      <c r="W448" s="33"/>
      <c r="X448" s="33"/>
      <c r="Y448" s="33"/>
      <c r="Z448" s="33"/>
      <c r="AA448" s="33"/>
    </row>
    <row r="449" spans="2:39" s="29" customFormat="1">
      <c r="B449" s="11"/>
      <c r="C449" s="11">
        <v>18</v>
      </c>
      <c r="D449" s="334"/>
      <c r="E449" s="334"/>
      <c r="F449" s="334"/>
      <c r="G449" s="334"/>
      <c r="H449" s="334"/>
      <c r="I449" s="334"/>
      <c r="J449" s="334"/>
      <c r="K449" s="86"/>
      <c r="L449" s="651"/>
      <c r="M449" s="86"/>
      <c r="N449" s="651"/>
      <c r="O449" s="86"/>
      <c r="P449" s="651"/>
      <c r="Q449" s="33"/>
      <c r="R449" s="33"/>
      <c r="S449" s="33"/>
      <c r="T449" s="33"/>
      <c r="U449" s="33"/>
      <c r="V449" s="33"/>
      <c r="W449" s="33"/>
      <c r="X449" s="33"/>
      <c r="Y449" s="33"/>
      <c r="Z449" s="33"/>
      <c r="AA449" s="33"/>
    </row>
    <row r="450" spans="2:39" s="29" customFormat="1">
      <c r="B450" s="11"/>
      <c r="C450" s="11">
        <v>19</v>
      </c>
      <c r="D450" s="334"/>
      <c r="E450" s="334"/>
      <c r="F450" s="334"/>
      <c r="G450" s="334"/>
      <c r="H450" s="334"/>
      <c r="I450" s="334"/>
      <c r="J450" s="334"/>
      <c r="K450" s="78"/>
      <c r="L450" s="652"/>
      <c r="M450" s="78"/>
      <c r="N450" s="652"/>
      <c r="O450" s="78"/>
      <c r="P450" s="652"/>
      <c r="Q450" s="33"/>
      <c r="R450" s="33"/>
      <c r="S450" s="33"/>
      <c r="T450" s="33"/>
      <c r="U450" s="33"/>
      <c r="V450" s="33"/>
      <c r="W450" s="33"/>
      <c r="X450" s="33"/>
      <c r="Y450" s="33"/>
      <c r="Z450" s="33"/>
      <c r="AA450" s="33"/>
    </row>
    <row r="451" spans="2:39" s="29" customFormat="1">
      <c r="B451" s="11"/>
      <c r="C451" s="11">
        <v>20</v>
      </c>
      <c r="D451" s="334"/>
      <c r="E451" s="334"/>
      <c r="F451" s="334"/>
      <c r="G451" s="334"/>
      <c r="H451" s="334"/>
      <c r="I451" s="334"/>
      <c r="J451" s="334"/>
      <c r="K451" s="78"/>
      <c r="L451" s="651"/>
      <c r="M451" s="78"/>
      <c r="N451" s="651"/>
      <c r="O451" s="78"/>
      <c r="P451" s="651"/>
      <c r="Q451" s="33"/>
      <c r="R451" s="33"/>
      <c r="S451" s="33"/>
      <c r="T451" s="33"/>
      <c r="U451" s="33"/>
      <c r="V451" s="33"/>
      <c r="W451" s="33"/>
      <c r="X451" s="33"/>
      <c r="Y451" s="33"/>
      <c r="Z451" s="33"/>
      <c r="AA451" s="33"/>
    </row>
    <row r="452" spans="2:39" s="29" customFormat="1">
      <c r="B452" s="11"/>
      <c r="C452" s="11">
        <v>21</v>
      </c>
      <c r="D452" s="334"/>
      <c r="E452" s="334"/>
      <c r="F452" s="334"/>
      <c r="G452" s="334"/>
      <c r="H452" s="334"/>
      <c r="I452" s="334"/>
      <c r="J452" s="334"/>
      <c r="K452" s="86"/>
      <c r="L452" s="651"/>
      <c r="M452" s="86"/>
      <c r="N452" s="651"/>
      <c r="O452" s="86"/>
      <c r="P452" s="651"/>
      <c r="Q452" s="33"/>
      <c r="R452" s="33"/>
      <c r="S452" s="33"/>
      <c r="T452" s="33"/>
      <c r="U452" s="33"/>
      <c r="V452" s="33"/>
      <c r="W452" s="33"/>
      <c r="X452" s="33"/>
      <c r="Y452" s="33"/>
      <c r="Z452" s="33"/>
      <c r="AA452" s="33"/>
    </row>
    <row r="453" spans="2:39" s="29" customFormat="1">
      <c r="B453" s="11"/>
      <c r="C453" s="11">
        <v>22</v>
      </c>
      <c r="D453" s="334"/>
      <c r="E453" s="334"/>
      <c r="F453" s="334"/>
      <c r="G453" s="334"/>
      <c r="H453" s="334"/>
      <c r="I453" s="334"/>
      <c r="J453" s="334"/>
      <c r="K453" s="653"/>
      <c r="L453" s="651"/>
      <c r="M453" s="653"/>
      <c r="N453" s="651"/>
      <c r="O453" s="653"/>
      <c r="P453" s="651"/>
      <c r="Q453" s="33"/>
      <c r="R453" s="33"/>
      <c r="S453" s="33"/>
      <c r="T453" s="33"/>
      <c r="U453" s="33"/>
      <c r="V453" s="33"/>
      <c r="W453" s="33"/>
      <c r="X453" s="33"/>
      <c r="Y453" s="33"/>
      <c r="Z453" s="33"/>
      <c r="AA453" s="33"/>
    </row>
    <row r="454" spans="2:39" s="29" customFormat="1">
      <c r="B454" s="11">
        <v>19</v>
      </c>
      <c r="C454" s="11">
        <v>1</v>
      </c>
      <c r="D454" s="334"/>
      <c r="E454" s="334"/>
      <c r="F454" s="334"/>
      <c r="G454" s="334"/>
      <c r="H454" s="334"/>
      <c r="I454" s="334"/>
      <c r="J454" s="334"/>
      <c r="K454" s="78"/>
      <c r="L454" s="647"/>
      <c r="M454" s="78"/>
      <c r="N454" s="647"/>
      <c r="O454" s="78"/>
      <c r="P454" s="647"/>
      <c r="Q454" s="33"/>
      <c r="R454" s="33"/>
      <c r="S454" s="33"/>
      <c r="T454" s="33"/>
      <c r="U454" s="33"/>
      <c r="V454" s="33"/>
      <c r="W454" s="33"/>
      <c r="X454" s="33"/>
      <c r="Y454" s="33"/>
      <c r="Z454" s="33"/>
      <c r="AA454" s="33"/>
    </row>
    <row r="455" spans="2:39" s="29" customFormat="1">
      <c r="B455" s="11"/>
      <c r="C455" s="11">
        <v>2</v>
      </c>
      <c r="D455" s="334"/>
      <c r="E455" s="334"/>
      <c r="F455" s="334"/>
      <c r="G455" s="334"/>
      <c r="H455" s="334"/>
      <c r="I455" s="334"/>
      <c r="J455" s="334"/>
      <c r="K455" s="78"/>
      <c r="L455" s="647"/>
      <c r="M455" s="78"/>
      <c r="N455" s="647"/>
      <c r="O455" s="78"/>
      <c r="P455" s="647"/>
      <c r="Q455" s="33"/>
      <c r="R455" s="33"/>
      <c r="S455" s="33"/>
      <c r="T455" s="33"/>
      <c r="U455" s="33"/>
      <c r="V455" s="33"/>
      <c r="W455" s="33"/>
      <c r="X455" s="33"/>
      <c r="Y455" s="33"/>
      <c r="Z455" s="33"/>
      <c r="AA455" s="33"/>
    </row>
    <row r="456" spans="2:39" s="29" customFormat="1">
      <c r="B456" s="11"/>
      <c r="C456" s="11">
        <v>3</v>
      </c>
      <c r="D456" s="334"/>
      <c r="E456" s="334"/>
      <c r="F456" s="334"/>
      <c r="G456" s="334"/>
      <c r="H456" s="334"/>
      <c r="I456" s="334"/>
      <c r="J456" s="334"/>
      <c r="K456" s="78"/>
      <c r="L456" s="647"/>
      <c r="M456" s="78"/>
      <c r="N456" s="647"/>
      <c r="O456" s="78"/>
      <c r="P456" s="647"/>
      <c r="Q456" s="33"/>
      <c r="R456" s="33"/>
      <c r="S456" s="33"/>
      <c r="T456" s="33"/>
      <c r="U456" s="33"/>
      <c r="V456" s="33"/>
      <c r="W456" s="33"/>
      <c r="X456" s="33"/>
      <c r="Y456" s="33"/>
      <c r="Z456" s="33"/>
      <c r="AA456" s="33"/>
    </row>
    <row r="457" spans="2:39">
      <c r="B457" s="11"/>
      <c r="C457" s="11">
        <v>4</v>
      </c>
      <c r="D457" s="334"/>
      <c r="E457" s="334"/>
      <c r="F457" s="334"/>
      <c r="G457" s="334"/>
      <c r="H457" s="334"/>
      <c r="I457" s="334"/>
      <c r="K457" s="78"/>
      <c r="L457" s="189"/>
      <c r="M457" s="78"/>
      <c r="N457" s="189"/>
      <c r="O457" s="78"/>
      <c r="P457" s="189"/>
      <c r="Q457" s="334"/>
      <c r="R457" s="334"/>
      <c r="S457" s="334"/>
      <c r="AB457" s="335"/>
      <c r="AC457" s="335"/>
      <c r="AD457" s="335"/>
      <c r="AE457" s="335"/>
      <c r="AF457" s="335"/>
      <c r="AG457" s="335"/>
      <c r="AH457" s="335"/>
      <c r="AI457" s="335"/>
      <c r="AJ457" s="335"/>
      <c r="AK457" s="335"/>
      <c r="AL457" s="335"/>
      <c r="AM457" s="335"/>
    </row>
    <row r="458" spans="2:39" s="29" customFormat="1">
      <c r="B458" s="11"/>
      <c r="C458" s="11">
        <v>5</v>
      </c>
      <c r="D458" s="334"/>
      <c r="E458" s="334"/>
      <c r="F458" s="334"/>
      <c r="G458" s="334"/>
      <c r="H458" s="334"/>
      <c r="I458" s="334"/>
      <c r="J458" s="334"/>
      <c r="K458" s="86"/>
      <c r="L458" s="651"/>
      <c r="M458" s="86"/>
      <c r="N458" s="651"/>
      <c r="O458" s="86"/>
      <c r="P458" s="651"/>
      <c r="Q458" s="33"/>
      <c r="R458" s="33"/>
      <c r="S458" s="33"/>
      <c r="T458" s="33"/>
      <c r="U458" s="33"/>
      <c r="V458" s="33"/>
      <c r="W458" s="33"/>
      <c r="X458" s="33"/>
      <c r="Y458" s="33"/>
      <c r="Z458" s="33"/>
      <c r="AA458" s="33"/>
    </row>
    <row r="459" spans="2:39" s="29" customFormat="1">
      <c r="B459" s="11"/>
      <c r="C459" s="11">
        <v>6</v>
      </c>
      <c r="D459" s="334"/>
      <c r="E459" s="334"/>
      <c r="F459" s="334"/>
      <c r="G459" s="334"/>
      <c r="H459" s="334"/>
      <c r="I459" s="334"/>
      <c r="J459" s="334"/>
      <c r="K459" s="86"/>
      <c r="L459" s="651"/>
      <c r="M459" s="86"/>
      <c r="N459" s="651"/>
      <c r="O459" s="86"/>
      <c r="P459" s="651"/>
      <c r="Q459" s="33"/>
      <c r="R459" s="33"/>
      <c r="S459" s="33"/>
      <c r="T459" s="33"/>
      <c r="U459" s="33"/>
      <c r="V459" s="33"/>
      <c r="W459" s="33"/>
      <c r="X459" s="33"/>
      <c r="Y459" s="33"/>
      <c r="Z459" s="33"/>
      <c r="AA459" s="33"/>
    </row>
    <row r="460" spans="2:39" s="29" customFormat="1">
      <c r="B460" s="11"/>
      <c r="C460" s="11">
        <v>7</v>
      </c>
      <c r="D460" s="334"/>
      <c r="E460" s="334"/>
      <c r="F460" s="334"/>
      <c r="G460" s="334"/>
      <c r="H460" s="334"/>
      <c r="I460" s="334"/>
      <c r="J460" s="334"/>
      <c r="K460" s="78"/>
      <c r="L460" s="652"/>
      <c r="M460" s="78"/>
      <c r="N460" s="652"/>
      <c r="O460" s="78"/>
      <c r="P460" s="652"/>
      <c r="Q460" s="33"/>
      <c r="R460" s="33"/>
      <c r="S460" s="33"/>
      <c r="T460" s="33"/>
      <c r="U460" s="33"/>
      <c r="V460" s="33"/>
      <c r="W460" s="33"/>
      <c r="X460" s="33"/>
      <c r="Y460" s="33"/>
      <c r="Z460" s="33"/>
      <c r="AA460" s="33"/>
    </row>
    <row r="461" spans="2:39" s="29" customFormat="1">
      <c r="B461" s="11"/>
      <c r="C461" s="11">
        <v>8</v>
      </c>
      <c r="D461" s="334"/>
      <c r="E461" s="334"/>
      <c r="F461" s="334"/>
      <c r="G461" s="334"/>
      <c r="H461" s="334"/>
      <c r="I461" s="334"/>
      <c r="J461" s="334"/>
      <c r="K461" s="78"/>
      <c r="L461" s="651"/>
      <c r="M461" s="78"/>
      <c r="N461" s="651"/>
      <c r="O461" s="78"/>
      <c r="P461" s="651"/>
      <c r="Q461" s="33"/>
      <c r="R461" s="33"/>
      <c r="S461" s="33"/>
      <c r="T461" s="33"/>
      <c r="U461" s="33"/>
      <c r="V461" s="33"/>
      <c r="W461" s="33"/>
      <c r="X461" s="33"/>
      <c r="Y461" s="33"/>
      <c r="Z461" s="33"/>
      <c r="AA461" s="33"/>
    </row>
    <row r="462" spans="2:39" s="29" customFormat="1">
      <c r="B462" s="11"/>
      <c r="C462" s="11">
        <v>9</v>
      </c>
      <c r="D462" s="334"/>
      <c r="E462" s="334"/>
      <c r="F462" s="334"/>
      <c r="G462" s="334"/>
      <c r="H462" s="334"/>
      <c r="I462" s="334"/>
      <c r="J462" s="334"/>
      <c r="K462" s="86"/>
      <c r="L462" s="651"/>
      <c r="M462" s="86"/>
      <c r="N462" s="651"/>
      <c r="O462" s="86"/>
      <c r="P462" s="651"/>
      <c r="Q462" s="33"/>
      <c r="R462" s="33"/>
      <c r="S462" s="33"/>
      <c r="T462" s="33"/>
      <c r="U462" s="33"/>
      <c r="V462" s="33"/>
      <c r="W462" s="33"/>
      <c r="X462" s="33"/>
      <c r="Y462" s="33"/>
      <c r="Z462" s="33"/>
      <c r="AA462" s="33"/>
    </row>
    <row r="463" spans="2:39" s="29" customFormat="1">
      <c r="B463" s="11"/>
      <c r="C463" s="11">
        <v>10</v>
      </c>
      <c r="D463" s="334"/>
      <c r="E463" s="334"/>
      <c r="F463" s="334"/>
      <c r="G463" s="334"/>
      <c r="H463" s="334"/>
      <c r="I463" s="334"/>
      <c r="J463" s="334"/>
      <c r="K463" s="86"/>
      <c r="L463" s="651"/>
      <c r="M463" s="86"/>
      <c r="N463" s="651"/>
      <c r="O463" s="86"/>
      <c r="P463" s="651"/>
      <c r="Q463" s="33"/>
      <c r="R463" s="33"/>
      <c r="S463" s="33"/>
      <c r="T463" s="33"/>
      <c r="U463" s="33"/>
      <c r="V463" s="33"/>
      <c r="W463" s="33"/>
      <c r="X463" s="33"/>
      <c r="Y463" s="33"/>
      <c r="Z463" s="33"/>
      <c r="AA463" s="33"/>
    </row>
    <row r="464" spans="2:39" s="29" customFormat="1">
      <c r="B464" s="11"/>
      <c r="C464" s="11">
        <v>11</v>
      </c>
      <c r="D464" s="334"/>
      <c r="E464" s="334"/>
      <c r="F464" s="334"/>
      <c r="G464" s="334"/>
      <c r="H464" s="334"/>
      <c r="I464" s="334"/>
      <c r="J464" s="334"/>
      <c r="K464" s="78"/>
      <c r="L464" s="652"/>
      <c r="M464" s="78"/>
      <c r="N464" s="652"/>
      <c r="O464" s="78"/>
      <c r="P464" s="652"/>
      <c r="Q464" s="33"/>
      <c r="R464" s="33"/>
      <c r="S464" s="33"/>
      <c r="T464" s="33"/>
      <c r="U464" s="33"/>
      <c r="V464" s="33"/>
      <c r="W464" s="33"/>
      <c r="X464" s="33"/>
      <c r="Y464" s="33"/>
      <c r="Z464" s="33"/>
      <c r="AA464" s="33"/>
    </row>
    <row r="465" spans="2:39" s="29" customFormat="1">
      <c r="B465" s="11"/>
      <c r="C465" s="11">
        <v>12</v>
      </c>
      <c r="D465" s="334"/>
      <c r="E465" s="334"/>
      <c r="F465" s="334"/>
      <c r="G465" s="334"/>
      <c r="H465" s="334"/>
      <c r="I465" s="334"/>
      <c r="J465" s="334"/>
      <c r="K465" s="78"/>
      <c r="L465" s="651"/>
      <c r="M465" s="78"/>
      <c r="N465" s="651"/>
      <c r="O465" s="78"/>
      <c r="P465" s="651"/>
      <c r="Q465" s="33"/>
      <c r="R465" s="33"/>
      <c r="S465" s="33"/>
      <c r="T465" s="33"/>
      <c r="U465" s="33"/>
      <c r="V465" s="33"/>
      <c r="W465" s="33"/>
      <c r="X465" s="33"/>
      <c r="Y465" s="33"/>
      <c r="Z465" s="33"/>
      <c r="AA465" s="33"/>
    </row>
    <row r="466" spans="2:39" s="29" customFormat="1">
      <c r="B466" s="11"/>
      <c r="C466" s="11">
        <v>13</v>
      </c>
      <c r="D466" s="334"/>
      <c r="E466" s="334"/>
      <c r="F466" s="334"/>
      <c r="G466" s="334"/>
      <c r="H466" s="334"/>
      <c r="I466" s="334"/>
      <c r="J466" s="334"/>
      <c r="K466" s="86"/>
      <c r="L466" s="651"/>
      <c r="M466" s="86"/>
      <c r="N466" s="651"/>
      <c r="O466" s="86"/>
      <c r="P466" s="651"/>
      <c r="Q466" s="33"/>
      <c r="R466" s="33"/>
      <c r="S466" s="33"/>
      <c r="T466" s="33"/>
      <c r="U466" s="33"/>
      <c r="V466" s="33"/>
      <c r="W466" s="33"/>
      <c r="X466" s="33"/>
      <c r="Y466" s="33"/>
      <c r="Z466" s="33"/>
      <c r="AA466" s="33"/>
    </row>
    <row r="467" spans="2:39" s="29" customFormat="1">
      <c r="B467" s="11"/>
      <c r="C467" s="11">
        <v>14</v>
      </c>
      <c r="D467" s="334"/>
      <c r="E467" s="334"/>
      <c r="F467" s="334"/>
      <c r="G467" s="334"/>
      <c r="H467" s="334"/>
      <c r="I467" s="334"/>
      <c r="J467" s="334"/>
      <c r="K467" s="86"/>
      <c r="L467" s="651"/>
      <c r="M467" s="86"/>
      <c r="N467" s="651"/>
      <c r="O467" s="86"/>
      <c r="P467" s="651"/>
      <c r="Q467" s="33"/>
      <c r="R467" s="33"/>
      <c r="S467" s="33"/>
      <c r="T467" s="33"/>
      <c r="U467" s="33"/>
      <c r="V467" s="33"/>
      <c r="W467" s="33"/>
      <c r="X467" s="33"/>
      <c r="Y467" s="33"/>
      <c r="Z467" s="33"/>
      <c r="AA467" s="33"/>
    </row>
    <row r="468" spans="2:39" s="29" customFormat="1">
      <c r="B468" s="11"/>
      <c r="C468" s="11">
        <v>15</v>
      </c>
      <c r="D468" s="334"/>
      <c r="E468" s="334"/>
      <c r="F468" s="334"/>
      <c r="G468" s="334"/>
      <c r="H468" s="334"/>
      <c r="I468" s="334"/>
      <c r="J468" s="334"/>
      <c r="K468" s="78"/>
      <c r="L468" s="652"/>
      <c r="M468" s="78"/>
      <c r="N468" s="652"/>
      <c r="O468" s="78"/>
      <c r="P468" s="652"/>
      <c r="Q468" s="33"/>
      <c r="R468" s="33"/>
      <c r="S468" s="33"/>
      <c r="T468" s="33"/>
      <c r="U468" s="33"/>
      <c r="V468" s="33"/>
      <c r="W468" s="33"/>
      <c r="X468" s="33"/>
      <c r="Y468" s="33"/>
      <c r="Z468" s="33"/>
      <c r="AA468" s="33"/>
    </row>
    <row r="469" spans="2:39" s="29" customFormat="1">
      <c r="B469" s="11"/>
      <c r="C469" s="11">
        <v>16</v>
      </c>
      <c r="D469" s="334"/>
      <c r="E469" s="334"/>
      <c r="F469" s="334"/>
      <c r="G469" s="334"/>
      <c r="H469" s="334"/>
      <c r="I469" s="334"/>
      <c r="J469" s="334"/>
      <c r="K469" s="78"/>
      <c r="L469" s="651"/>
      <c r="M469" s="78"/>
      <c r="N469" s="651"/>
      <c r="O469" s="78"/>
      <c r="P469" s="651"/>
      <c r="Q469" s="33"/>
      <c r="R469" s="33"/>
      <c r="S469" s="33"/>
      <c r="T469" s="33"/>
      <c r="U469" s="33"/>
      <c r="V469" s="33"/>
      <c r="W469" s="33"/>
      <c r="X469" s="33"/>
      <c r="Y469" s="33"/>
      <c r="Z469" s="33"/>
      <c r="AA469" s="33"/>
    </row>
    <row r="470" spans="2:39" s="29" customFormat="1">
      <c r="B470" s="11"/>
      <c r="C470" s="11">
        <v>17</v>
      </c>
      <c r="D470" s="334"/>
      <c r="E470" s="334"/>
      <c r="F470" s="334"/>
      <c r="G470" s="334"/>
      <c r="H470" s="334"/>
      <c r="I470" s="334"/>
      <c r="J470" s="334"/>
      <c r="K470" s="86"/>
      <c r="L470" s="651"/>
      <c r="M470" s="86"/>
      <c r="N470" s="651"/>
      <c r="O470" s="86"/>
      <c r="P470" s="651"/>
      <c r="Q470" s="33"/>
      <c r="R470" s="33"/>
      <c r="S470" s="33"/>
      <c r="T470" s="33"/>
      <c r="U470" s="33"/>
      <c r="V470" s="33"/>
      <c r="W470" s="33"/>
      <c r="X470" s="33"/>
      <c r="Y470" s="33"/>
      <c r="Z470" s="33"/>
      <c r="AA470" s="33"/>
    </row>
    <row r="471" spans="2:39" s="29" customFormat="1">
      <c r="B471" s="11"/>
      <c r="C471" s="11">
        <v>18</v>
      </c>
      <c r="D471" s="334"/>
      <c r="E471" s="334"/>
      <c r="F471" s="334"/>
      <c r="G471" s="334"/>
      <c r="H471" s="334"/>
      <c r="I471" s="334"/>
      <c r="J471" s="334"/>
      <c r="K471" s="86"/>
      <c r="L471" s="651"/>
      <c r="M471" s="86"/>
      <c r="N471" s="651"/>
      <c r="O471" s="86"/>
      <c r="P471" s="651"/>
      <c r="Q471" s="33"/>
      <c r="R471" s="33"/>
      <c r="S471" s="33"/>
      <c r="T471" s="33"/>
      <c r="U471" s="33"/>
      <c r="V471" s="33"/>
      <c r="W471" s="33"/>
      <c r="X471" s="33"/>
      <c r="Y471" s="33"/>
      <c r="Z471" s="33"/>
      <c r="AA471" s="33"/>
    </row>
    <row r="472" spans="2:39" s="29" customFormat="1">
      <c r="B472" s="11"/>
      <c r="C472" s="11">
        <v>19</v>
      </c>
      <c r="D472" s="334"/>
      <c r="E472" s="334"/>
      <c r="F472" s="334"/>
      <c r="G472" s="334"/>
      <c r="H472" s="334"/>
      <c r="I472" s="334"/>
      <c r="J472" s="334"/>
      <c r="K472" s="78"/>
      <c r="L472" s="652"/>
      <c r="M472" s="78"/>
      <c r="N472" s="652"/>
      <c r="O472" s="78"/>
      <c r="P472" s="652"/>
      <c r="Q472" s="33"/>
      <c r="R472" s="33"/>
      <c r="S472" s="33"/>
      <c r="T472" s="33"/>
      <c r="U472" s="33"/>
      <c r="V472" s="33"/>
      <c r="W472" s="33"/>
      <c r="X472" s="33"/>
      <c r="Y472" s="33"/>
      <c r="Z472" s="33"/>
      <c r="AA472" s="33"/>
    </row>
    <row r="473" spans="2:39" s="29" customFormat="1">
      <c r="B473" s="11"/>
      <c r="C473" s="11">
        <v>20</v>
      </c>
      <c r="D473" s="334"/>
      <c r="E473" s="334"/>
      <c r="F473" s="334"/>
      <c r="G473" s="334"/>
      <c r="H473" s="334"/>
      <c r="I473" s="334"/>
      <c r="J473" s="334"/>
      <c r="K473" s="78"/>
      <c r="L473" s="651"/>
      <c r="M473" s="78"/>
      <c r="N473" s="651"/>
      <c r="O473" s="78"/>
      <c r="P473" s="651"/>
      <c r="Q473" s="33"/>
      <c r="R473" s="33"/>
      <c r="S473" s="33"/>
      <c r="T473" s="33"/>
      <c r="U473" s="33"/>
      <c r="V473" s="33"/>
      <c r="W473" s="33"/>
      <c r="X473" s="33"/>
      <c r="Y473" s="33"/>
      <c r="Z473" s="33"/>
      <c r="AA473" s="33"/>
    </row>
    <row r="474" spans="2:39" s="29" customFormat="1">
      <c r="B474" s="11"/>
      <c r="C474" s="11">
        <v>21</v>
      </c>
      <c r="D474" s="334"/>
      <c r="E474" s="334"/>
      <c r="F474" s="334"/>
      <c r="G474" s="334"/>
      <c r="H474" s="334"/>
      <c r="I474" s="334"/>
      <c r="J474" s="334"/>
      <c r="K474" s="86"/>
      <c r="L474" s="651"/>
      <c r="M474" s="86"/>
      <c r="N474" s="651"/>
      <c r="O474" s="86"/>
      <c r="P474" s="651"/>
      <c r="Q474" s="33"/>
      <c r="R474" s="33"/>
      <c r="S474" s="33"/>
      <c r="T474" s="33"/>
      <c r="U474" s="33"/>
      <c r="V474" s="33"/>
      <c r="W474" s="33"/>
      <c r="X474" s="33"/>
      <c r="Y474" s="33"/>
      <c r="Z474" s="33"/>
      <c r="AA474" s="33"/>
    </row>
    <row r="475" spans="2:39" s="29" customFormat="1">
      <c r="B475" s="11"/>
      <c r="C475" s="11">
        <v>22</v>
      </c>
      <c r="D475" s="334"/>
      <c r="E475" s="334"/>
      <c r="F475" s="334"/>
      <c r="G475" s="334"/>
      <c r="H475" s="334"/>
      <c r="I475" s="334"/>
      <c r="J475" s="334"/>
      <c r="K475" s="653"/>
      <c r="L475" s="651"/>
      <c r="M475" s="653"/>
      <c r="N475" s="651"/>
      <c r="O475" s="653"/>
      <c r="P475" s="651"/>
      <c r="Q475" s="33"/>
      <c r="R475" s="33"/>
      <c r="S475" s="33"/>
      <c r="T475" s="33"/>
      <c r="U475" s="33"/>
      <c r="V475" s="33"/>
      <c r="W475" s="33"/>
      <c r="X475" s="33"/>
      <c r="Y475" s="33"/>
      <c r="Z475" s="33"/>
      <c r="AA475" s="33"/>
    </row>
    <row r="476" spans="2:39" s="29" customFormat="1">
      <c r="B476" s="11">
        <v>20</v>
      </c>
      <c r="C476" s="11">
        <v>1</v>
      </c>
      <c r="D476" s="334"/>
      <c r="E476" s="334"/>
      <c r="F476" s="334"/>
      <c r="G476" s="334"/>
      <c r="H476" s="334"/>
      <c r="I476" s="334"/>
      <c r="J476" s="334"/>
      <c r="K476" s="78"/>
      <c r="L476" s="647"/>
      <c r="M476" s="78"/>
      <c r="N476" s="647"/>
      <c r="O476" s="78"/>
      <c r="P476" s="647"/>
      <c r="Q476" s="33"/>
      <c r="R476" s="33"/>
      <c r="S476" s="33"/>
      <c r="T476" s="33"/>
      <c r="U476" s="33"/>
      <c r="V476" s="33"/>
      <c r="W476" s="33"/>
      <c r="X476" s="33"/>
      <c r="Y476" s="33"/>
      <c r="Z476" s="33"/>
      <c r="AA476" s="33"/>
    </row>
    <row r="477" spans="2:39" s="29" customFormat="1">
      <c r="B477" s="11"/>
      <c r="C477" s="11">
        <v>2</v>
      </c>
      <c r="D477" s="334"/>
      <c r="E477" s="334"/>
      <c r="F477" s="334"/>
      <c r="G477" s="334"/>
      <c r="H477" s="334"/>
      <c r="I477" s="334"/>
      <c r="J477" s="334"/>
      <c r="K477" s="78"/>
      <c r="L477" s="647"/>
      <c r="M477" s="78"/>
      <c r="N477" s="647"/>
      <c r="O477" s="78"/>
      <c r="P477" s="647"/>
      <c r="Q477" s="33"/>
      <c r="R477" s="33"/>
      <c r="S477" s="33"/>
      <c r="T477" s="33"/>
      <c r="U477" s="33"/>
      <c r="V477" s="33"/>
      <c r="W477" s="33"/>
      <c r="X477" s="33"/>
      <c r="Y477" s="33"/>
      <c r="Z477" s="33"/>
      <c r="AA477" s="33"/>
    </row>
    <row r="478" spans="2:39" s="29" customFormat="1">
      <c r="B478" s="11"/>
      <c r="C478" s="11">
        <v>3</v>
      </c>
      <c r="D478" s="334"/>
      <c r="E478" s="334"/>
      <c r="F478" s="334"/>
      <c r="G478" s="334"/>
      <c r="H478" s="334"/>
      <c r="I478" s="334"/>
      <c r="J478" s="334"/>
      <c r="K478" s="78"/>
      <c r="L478" s="647"/>
      <c r="M478" s="78"/>
      <c r="N478" s="647"/>
      <c r="O478" s="78"/>
      <c r="P478" s="647"/>
      <c r="Q478" s="33"/>
      <c r="R478" s="33"/>
      <c r="S478" s="33"/>
      <c r="T478" s="33"/>
      <c r="U478" s="33"/>
      <c r="V478" s="33"/>
      <c r="W478" s="33"/>
      <c r="X478" s="33"/>
      <c r="Y478" s="33"/>
      <c r="Z478" s="33"/>
      <c r="AA478" s="33"/>
    </row>
    <row r="479" spans="2:39">
      <c r="B479" s="11"/>
      <c r="C479" s="11">
        <v>4</v>
      </c>
      <c r="D479" s="334"/>
      <c r="E479" s="334"/>
      <c r="F479" s="334"/>
      <c r="G479" s="334"/>
      <c r="H479" s="334"/>
      <c r="I479" s="334"/>
      <c r="K479" s="78"/>
      <c r="L479" s="189"/>
      <c r="M479" s="78"/>
      <c r="N479" s="189"/>
      <c r="O479" s="78"/>
      <c r="P479" s="189"/>
      <c r="Q479" s="334"/>
      <c r="R479" s="334"/>
      <c r="S479" s="334"/>
      <c r="AB479" s="335"/>
      <c r="AC479" s="335"/>
      <c r="AD479" s="335"/>
      <c r="AE479" s="335"/>
      <c r="AF479" s="335"/>
      <c r="AG479" s="335"/>
      <c r="AH479" s="335"/>
      <c r="AI479" s="335"/>
      <c r="AJ479" s="335"/>
      <c r="AK479" s="335"/>
      <c r="AL479" s="335"/>
      <c r="AM479" s="335"/>
    </row>
    <row r="480" spans="2:39" s="29" customFormat="1">
      <c r="B480" s="11"/>
      <c r="C480" s="11">
        <v>5</v>
      </c>
      <c r="D480" s="334"/>
      <c r="E480" s="334"/>
      <c r="F480" s="334"/>
      <c r="G480" s="334"/>
      <c r="H480" s="334"/>
      <c r="I480" s="334"/>
      <c r="J480" s="334"/>
      <c r="K480" s="86"/>
      <c r="L480" s="651"/>
      <c r="M480" s="86"/>
      <c r="N480" s="651"/>
      <c r="O480" s="86"/>
      <c r="P480" s="651"/>
      <c r="Q480" s="33"/>
      <c r="R480" s="33"/>
      <c r="S480" s="33"/>
      <c r="T480" s="33"/>
      <c r="U480" s="33"/>
      <c r="V480" s="33"/>
      <c r="W480" s="33"/>
      <c r="X480" s="33"/>
      <c r="Y480" s="33"/>
      <c r="Z480" s="33"/>
      <c r="AA480" s="33"/>
    </row>
    <row r="481" spans="2:27" s="29" customFormat="1">
      <c r="B481" s="11"/>
      <c r="C481" s="11">
        <v>6</v>
      </c>
      <c r="D481" s="334"/>
      <c r="E481" s="334"/>
      <c r="F481" s="334"/>
      <c r="G481" s="334"/>
      <c r="H481" s="334"/>
      <c r="I481" s="334"/>
      <c r="J481" s="334"/>
      <c r="K481" s="86"/>
      <c r="L481" s="651"/>
      <c r="M481" s="86"/>
      <c r="N481" s="651"/>
      <c r="O481" s="86"/>
      <c r="P481" s="651"/>
      <c r="Q481" s="33"/>
      <c r="R481" s="33"/>
      <c r="S481" s="33"/>
      <c r="T481" s="33"/>
      <c r="U481" s="33"/>
      <c r="V481" s="33"/>
      <c r="W481" s="33"/>
      <c r="X481" s="33"/>
      <c r="Y481" s="33"/>
      <c r="Z481" s="33"/>
      <c r="AA481" s="33"/>
    </row>
    <row r="482" spans="2:27" s="29" customFormat="1">
      <c r="B482" s="11"/>
      <c r="C482" s="11">
        <v>7</v>
      </c>
      <c r="D482" s="334"/>
      <c r="E482" s="334"/>
      <c r="F482" s="334"/>
      <c r="G482" s="334"/>
      <c r="H482" s="334"/>
      <c r="I482" s="334"/>
      <c r="J482" s="334"/>
      <c r="K482" s="78"/>
      <c r="L482" s="652"/>
      <c r="M482" s="78"/>
      <c r="N482" s="652"/>
      <c r="O482" s="78"/>
      <c r="P482" s="652"/>
      <c r="Q482" s="33"/>
      <c r="R482" s="33"/>
      <c r="S482" s="33"/>
      <c r="T482" s="33"/>
      <c r="U482" s="33"/>
      <c r="V482" s="33"/>
      <c r="W482" s="33"/>
      <c r="X482" s="33"/>
      <c r="Y482" s="33"/>
      <c r="Z482" s="33"/>
      <c r="AA482" s="33"/>
    </row>
    <row r="483" spans="2:27" s="29" customFormat="1">
      <c r="B483" s="11"/>
      <c r="C483" s="11">
        <v>8</v>
      </c>
      <c r="D483" s="334"/>
      <c r="E483" s="334"/>
      <c r="F483" s="334"/>
      <c r="G483" s="334"/>
      <c r="H483" s="334"/>
      <c r="I483" s="334"/>
      <c r="J483" s="334"/>
      <c r="K483" s="78"/>
      <c r="L483" s="651"/>
      <c r="M483" s="78"/>
      <c r="N483" s="651"/>
      <c r="O483" s="78"/>
      <c r="P483" s="651"/>
      <c r="Q483" s="33"/>
      <c r="R483" s="33"/>
      <c r="S483" s="33"/>
      <c r="T483" s="33"/>
      <c r="U483" s="33"/>
      <c r="V483" s="33"/>
      <c r="W483" s="33"/>
      <c r="X483" s="33"/>
      <c r="Y483" s="33"/>
      <c r="Z483" s="33"/>
      <c r="AA483" s="33"/>
    </row>
    <row r="484" spans="2:27" s="29" customFormat="1">
      <c r="B484" s="11"/>
      <c r="C484" s="11">
        <v>9</v>
      </c>
      <c r="D484" s="334"/>
      <c r="E484" s="334"/>
      <c r="F484" s="334"/>
      <c r="G484" s="334"/>
      <c r="H484" s="334"/>
      <c r="I484" s="334"/>
      <c r="J484" s="334"/>
      <c r="K484" s="86"/>
      <c r="L484" s="651"/>
      <c r="M484" s="86"/>
      <c r="N484" s="651"/>
      <c r="O484" s="86"/>
      <c r="P484" s="651"/>
      <c r="Q484" s="33"/>
      <c r="R484" s="33"/>
      <c r="S484" s="33"/>
      <c r="T484" s="33"/>
      <c r="U484" s="33"/>
      <c r="V484" s="33"/>
      <c r="W484" s="33"/>
      <c r="X484" s="33"/>
      <c r="Y484" s="33"/>
      <c r="Z484" s="33"/>
      <c r="AA484" s="33"/>
    </row>
    <row r="485" spans="2:27" s="29" customFormat="1">
      <c r="B485" s="11"/>
      <c r="C485" s="11">
        <v>10</v>
      </c>
      <c r="D485" s="334"/>
      <c r="E485" s="334"/>
      <c r="F485" s="334"/>
      <c r="G485" s="334"/>
      <c r="H485" s="334"/>
      <c r="I485" s="334"/>
      <c r="J485" s="334"/>
      <c r="K485" s="86"/>
      <c r="L485" s="651"/>
      <c r="M485" s="86"/>
      <c r="N485" s="651"/>
      <c r="O485" s="86"/>
      <c r="P485" s="651"/>
      <c r="Q485" s="33"/>
      <c r="R485" s="33"/>
      <c r="S485" s="33"/>
      <c r="T485" s="33"/>
      <c r="U485" s="33"/>
      <c r="V485" s="33"/>
      <c r="W485" s="33"/>
      <c r="X485" s="33"/>
      <c r="Y485" s="33"/>
      <c r="Z485" s="33"/>
      <c r="AA485" s="33"/>
    </row>
    <row r="486" spans="2:27" s="29" customFormat="1">
      <c r="B486" s="11"/>
      <c r="C486" s="11">
        <v>11</v>
      </c>
      <c r="D486" s="334"/>
      <c r="E486" s="334"/>
      <c r="F486" s="334"/>
      <c r="G486" s="334"/>
      <c r="H486" s="334"/>
      <c r="I486" s="334"/>
      <c r="J486" s="334"/>
      <c r="K486" s="78"/>
      <c r="L486" s="652"/>
      <c r="M486" s="78"/>
      <c r="N486" s="652"/>
      <c r="O486" s="78"/>
      <c r="P486" s="652"/>
      <c r="Q486" s="33"/>
      <c r="R486" s="33"/>
      <c r="S486" s="33"/>
      <c r="T486" s="33"/>
      <c r="U486" s="33"/>
      <c r="V486" s="33"/>
      <c r="W486" s="33"/>
      <c r="X486" s="33"/>
      <c r="Y486" s="33"/>
      <c r="Z486" s="33"/>
      <c r="AA486" s="33"/>
    </row>
    <row r="487" spans="2:27" s="29" customFormat="1">
      <c r="B487" s="11"/>
      <c r="C487" s="11">
        <v>12</v>
      </c>
      <c r="D487" s="334"/>
      <c r="E487" s="334"/>
      <c r="F487" s="334"/>
      <c r="G487" s="334"/>
      <c r="H487" s="334"/>
      <c r="I487" s="334"/>
      <c r="J487" s="334"/>
      <c r="K487" s="78"/>
      <c r="L487" s="651"/>
      <c r="M487" s="78"/>
      <c r="N487" s="651"/>
      <c r="O487" s="78"/>
      <c r="P487" s="651"/>
      <c r="Q487" s="33"/>
      <c r="R487" s="33"/>
      <c r="S487" s="33"/>
      <c r="T487" s="33"/>
      <c r="U487" s="33"/>
      <c r="V487" s="33"/>
      <c r="W487" s="33"/>
      <c r="X487" s="33"/>
      <c r="Y487" s="33"/>
      <c r="Z487" s="33"/>
      <c r="AA487" s="33"/>
    </row>
    <row r="488" spans="2:27" s="29" customFormat="1">
      <c r="B488" s="11"/>
      <c r="C488" s="11">
        <v>13</v>
      </c>
      <c r="D488" s="334"/>
      <c r="E488" s="334"/>
      <c r="F488" s="334"/>
      <c r="G488" s="334"/>
      <c r="H488" s="334"/>
      <c r="I488" s="334"/>
      <c r="J488" s="334"/>
      <c r="K488" s="86"/>
      <c r="L488" s="651"/>
      <c r="M488" s="86"/>
      <c r="N488" s="651"/>
      <c r="O488" s="86"/>
      <c r="P488" s="651"/>
      <c r="Q488" s="33"/>
      <c r="R488" s="33"/>
      <c r="S488" s="33"/>
      <c r="T488" s="33"/>
      <c r="U488" s="33"/>
      <c r="V488" s="33"/>
      <c r="W488" s="33"/>
      <c r="X488" s="33"/>
      <c r="Y488" s="33"/>
      <c r="Z488" s="33"/>
      <c r="AA488" s="33"/>
    </row>
    <row r="489" spans="2:27" s="29" customFormat="1">
      <c r="B489" s="11"/>
      <c r="C489" s="11">
        <v>14</v>
      </c>
      <c r="D489" s="334"/>
      <c r="E489" s="334"/>
      <c r="F489" s="334"/>
      <c r="G489" s="334"/>
      <c r="H489" s="334"/>
      <c r="I489" s="334"/>
      <c r="J489" s="334"/>
      <c r="K489" s="86"/>
      <c r="L489" s="651"/>
      <c r="M489" s="86"/>
      <c r="N489" s="651"/>
      <c r="O489" s="86"/>
      <c r="P489" s="651"/>
      <c r="Q489" s="33"/>
      <c r="R489" s="33"/>
      <c r="S489" s="33"/>
      <c r="T489" s="33"/>
      <c r="U489" s="33"/>
      <c r="V489" s="33"/>
      <c r="W489" s="33"/>
      <c r="X489" s="33"/>
      <c r="Y489" s="33"/>
      <c r="Z489" s="33"/>
      <c r="AA489" s="33"/>
    </row>
    <row r="490" spans="2:27" s="29" customFormat="1">
      <c r="B490" s="11"/>
      <c r="C490" s="11">
        <v>15</v>
      </c>
      <c r="D490" s="334"/>
      <c r="E490" s="334"/>
      <c r="F490" s="334"/>
      <c r="G490" s="334"/>
      <c r="H490" s="334"/>
      <c r="I490" s="334"/>
      <c r="J490" s="334"/>
      <c r="K490" s="78"/>
      <c r="L490" s="652"/>
      <c r="M490" s="78"/>
      <c r="N490" s="652"/>
      <c r="O490" s="78"/>
      <c r="P490" s="652"/>
      <c r="Q490" s="33"/>
      <c r="R490" s="33"/>
      <c r="S490" s="33"/>
      <c r="T490" s="33"/>
      <c r="U490" s="33"/>
      <c r="V490" s="33"/>
      <c r="W490" s="33"/>
      <c r="X490" s="33"/>
      <c r="Y490" s="33"/>
      <c r="Z490" s="33"/>
      <c r="AA490" s="33"/>
    </row>
    <row r="491" spans="2:27" s="29" customFormat="1">
      <c r="B491" s="11"/>
      <c r="C491" s="11">
        <v>16</v>
      </c>
      <c r="D491" s="334"/>
      <c r="E491" s="334"/>
      <c r="F491" s="334"/>
      <c r="G491" s="334"/>
      <c r="H491" s="334"/>
      <c r="I491" s="334"/>
      <c r="J491" s="334"/>
      <c r="K491" s="78"/>
      <c r="L491" s="651"/>
      <c r="M491" s="78"/>
      <c r="N491" s="651"/>
      <c r="O491" s="78"/>
      <c r="P491" s="651"/>
      <c r="Q491" s="33"/>
      <c r="R491" s="33"/>
      <c r="S491" s="33"/>
      <c r="T491" s="33"/>
      <c r="U491" s="33"/>
      <c r="V491" s="33"/>
      <c r="W491" s="33"/>
      <c r="X491" s="33"/>
      <c r="Y491" s="33"/>
      <c r="Z491" s="33"/>
      <c r="AA491" s="33"/>
    </row>
    <row r="492" spans="2:27" s="29" customFormat="1">
      <c r="B492" s="11"/>
      <c r="C492" s="11">
        <v>17</v>
      </c>
      <c r="D492" s="334"/>
      <c r="E492" s="334"/>
      <c r="F492" s="334"/>
      <c r="G492" s="334"/>
      <c r="H492" s="334"/>
      <c r="I492" s="334"/>
      <c r="J492" s="334"/>
      <c r="K492" s="86"/>
      <c r="L492" s="651"/>
      <c r="M492" s="86"/>
      <c r="N492" s="651"/>
      <c r="O492" s="86"/>
      <c r="P492" s="651"/>
      <c r="Q492" s="33"/>
      <c r="R492" s="33"/>
      <c r="S492" s="33"/>
      <c r="T492" s="33"/>
      <c r="U492" s="33"/>
      <c r="V492" s="33"/>
      <c r="W492" s="33"/>
      <c r="X492" s="33"/>
      <c r="Y492" s="33"/>
      <c r="Z492" s="33"/>
      <c r="AA492" s="33"/>
    </row>
    <row r="493" spans="2:27" s="29" customFormat="1">
      <c r="B493" s="11"/>
      <c r="C493" s="11">
        <v>18</v>
      </c>
      <c r="D493" s="334"/>
      <c r="E493" s="334"/>
      <c r="F493" s="334"/>
      <c r="G493" s="334"/>
      <c r="H493" s="334"/>
      <c r="I493" s="334"/>
      <c r="J493" s="334"/>
      <c r="K493" s="86"/>
      <c r="L493" s="651"/>
      <c r="M493" s="86"/>
      <c r="N493" s="651"/>
      <c r="O493" s="86"/>
      <c r="P493" s="651"/>
      <c r="Q493" s="33"/>
      <c r="R493" s="33"/>
      <c r="S493" s="33"/>
      <c r="T493" s="33"/>
      <c r="U493" s="33"/>
      <c r="V493" s="33"/>
      <c r="W493" s="33"/>
      <c r="X493" s="33"/>
      <c r="Y493" s="33"/>
      <c r="Z493" s="33"/>
      <c r="AA493" s="33"/>
    </row>
    <row r="494" spans="2:27" s="29" customFormat="1">
      <c r="B494" s="11"/>
      <c r="C494" s="11">
        <v>19</v>
      </c>
      <c r="D494" s="334"/>
      <c r="E494" s="334"/>
      <c r="F494" s="334"/>
      <c r="G494" s="334"/>
      <c r="H494" s="334"/>
      <c r="I494" s="334"/>
      <c r="J494" s="334"/>
      <c r="K494" s="78"/>
      <c r="L494" s="652"/>
      <c r="M494" s="78"/>
      <c r="N494" s="652"/>
      <c r="O494" s="78"/>
      <c r="P494" s="652"/>
      <c r="Q494" s="33"/>
      <c r="R494" s="33"/>
      <c r="S494" s="33"/>
      <c r="T494" s="33"/>
      <c r="U494" s="33"/>
      <c r="V494" s="33"/>
      <c r="W494" s="33"/>
      <c r="X494" s="33"/>
      <c r="Y494" s="33"/>
      <c r="Z494" s="33"/>
      <c r="AA494" s="33"/>
    </row>
    <row r="495" spans="2:27" s="29" customFormat="1">
      <c r="B495" s="11"/>
      <c r="C495" s="11">
        <v>20</v>
      </c>
      <c r="D495" s="334"/>
      <c r="E495" s="334"/>
      <c r="F495" s="334"/>
      <c r="G495" s="334"/>
      <c r="H495" s="334"/>
      <c r="I495" s="334"/>
      <c r="J495" s="334"/>
      <c r="K495" s="78"/>
      <c r="L495" s="651"/>
      <c r="M495" s="78"/>
      <c r="N495" s="651"/>
      <c r="O495" s="78"/>
      <c r="P495" s="651"/>
      <c r="Q495" s="33"/>
      <c r="R495" s="33"/>
      <c r="S495" s="33"/>
      <c r="T495" s="33"/>
      <c r="U495" s="33"/>
      <c r="V495" s="33"/>
      <c r="W495" s="33"/>
      <c r="X495" s="33"/>
      <c r="Y495" s="33"/>
      <c r="Z495" s="33"/>
      <c r="AA495" s="33"/>
    </row>
    <row r="496" spans="2:27" s="29" customFormat="1">
      <c r="B496" s="11"/>
      <c r="C496" s="11">
        <v>21</v>
      </c>
      <c r="D496" s="334"/>
      <c r="E496" s="334"/>
      <c r="F496" s="334"/>
      <c r="G496" s="334"/>
      <c r="H496" s="334"/>
      <c r="I496" s="334"/>
      <c r="J496" s="334"/>
      <c r="K496" s="86"/>
      <c r="L496" s="651"/>
      <c r="M496" s="86"/>
      <c r="N496" s="651"/>
      <c r="O496" s="86"/>
      <c r="P496" s="651"/>
      <c r="Q496" s="33"/>
      <c r="R496" s="33"/>
      <c r="S496" s="33"/>
      <c r="T496" s="33"/>
      <c r="U496" s="33"/>
      <c r="V496" s="33"/>
      <c r="W496" s="33"/>
      <c r="X496" s="33"/>
      <c r="Y496" s="33"/>
      <c r="Z496" s="33"/>
      <c r="AA496" s="33"/>
    </row>
    <row r="497" spans="2:39" s="29" customFormat="1">
      <c r="B497" s="11"/>
      <c r="C497" s="11">
        <v>22</v>
      </c>
      <c r="D497" s="334"/>
      <c r="E497" s="334"/>
      <c r="F497" s="334"/>
      <c r="G497" s="334"/>
      <c r="H497" s="334"/>
      <c r="I497" s="334"/>
      <c r="J497" s="334"/>
      <c r="K497" s="653"/>
      <c r="L497" s="651"/>
      <c r="M497" s="653"/>
      <c r="N497" s="651"/>
      <c r="O497" s="653"/>
      <c r="P497" s="651"/>
      <c r="Q497" s="33"/>
      <c r="R497" s="33"/>
      <c r="S497" s="33"/>
      <c r="T497" s="33"/>
      <c r="U497" s="33"/>
      <c r="V497" s="33"/>
      <c r="W497" s="33"/>
      <c r="X497" s="33"/>
      <c r="Y497" s="33"/>
      <c r="Z497" s="33"/>
      <c r="AA497" s="33"/>
    </row>
    <row r="498" spans="2:39" s="29" customFormat="1">
      <c r="B498" s="11">
        <v>21</v>
      </c>
      <c r="C498" s="11">
        <v>1</v>
      </c>
      <c r="D498" s="334"/>
      <c r="E498" s="334"/>
      <c r="F498" s="334"/>
      <c r="G498" s="334"/>
      <c r="H498" s="334"/>
      <c r="I498" s="334"/>
      <c r="J498" s="334"/>
      <c r="K498" s="78"/>
      <c r="L498" s="647"/>
      <c r="M498" s="78"/>
      <c r="N498" s="647"/>
      <c r="O498" s="78"/>
      <c r="P498" s="647"/>
      <c r="Q498" s="33"/>
      <c r="R498" s="33"/>
      <c r="S498" s="33"/>
      <c r="T498" s="33"/>
      <c r="U498" s="33"/>
      <c r="V498" s="33"/>
      <c r="W498" s="33"/>
      <c r="X498" s="33"/>
      <c r="Y498" s="33"/>
      <c r="Z498" s="33"/>
      <c r="AA498" s="33"/>
    </row>
    <row r="499" spans="2:39" s="29" customFormat="1">
      <c r="B499" s="11"/>
      <c r="C499" s="11">
        <v>2</v>
      </c>
      <c r="D499" s="334"/>
      <c r="E499" s="334"/>
      <c r="F499" s="334"/>
      <c r="G499" s="334"/>
      <c r="H499" s="334"/>
      <c r="I499" s="334"/>
      <c r="J499" s="334"/>
      <c r="K499" s="78"/>
      <c r="L499" s="647"/>
      <c r="M499" s="78"/>
      <c r="N499" s="647"/>
      <c r="O499" s="78"/>
      <c r="P499" s="647"/>
      <c r="Q499" s="33"/>
      <c r="R499" s="33"/>
      <c r="S499" s="33"/>
      <c r="T499" s="33"/>
      <c r="U499" s="33"/>
      <c r="V499" s="33"/>
      <c r="W499" s="33"/>
      <c r="X499" s="33"/>
      <c r="Y499" s="33"/>
      <c r="Z499" s="33"/>
      <c r="AA499" s="33"/>
    </row>
    <row r="500" spans="2:39" s="29" customFormat="1">
      <c r="B500" s="30"/>
      <c r="C500" s="11">
        <v>3</v>
      </c>
      <c r="D500" s="334"/>
      <c r="E500" s="334"/>
      <c r="F500" s="334"/>
      <c r="G500" s="334"/>
      <c r="H500" s="334"/>
      <c r="I500" s="334"/>
      <c r="J500" s="334"/>
      <c r="K500" s="78"/>
      <c r="L500" s="647"/>
      <c r="M500" s="78"/>
      <c r="N500" s="647"/>
      <c r="O500" s="78"/>
      <c r="P500" s="647"/>
      <c r="Q500" s="33"/>
      <c r="R500" s="33"/>
      <c r="S500" s="33"/>
      <c r="T500" s="33"/>
      <c r="U500" s="33"/>
      <c r="V500" s="33"/>
      <c r="W500" s="33"/>
      <c r="X500" s="33"/>
      <c r="Y500" s="33"/>
      <c r="Z500" s="33"/>
      <c r="AA500" s="33"/>
    </row>
    <row r="501" spans="2:39">
      <c r="B501" s="30"/>
      <c r="C501" s="11">
        <v>4</v>
      </c>
      <c r="D501" s="334"/>
      <c r="E501" s="334"/>
      <c r="F501" s="334"/>
      <c r="G501" s="334"/>
      <c r="H501" s="334"/>
      <c r="I501" s="334"/>
      <c r="K501" s="78"/>
      <c r="L501" s="189"/>
      <c r="M501" s="78"/>
      <c r="N501" s="189"/>
      <c r="O501" s="78"/>
      <c r="P501" s="189"/>
      <c r="Q501" s="334"/>
      <c r="R501" s="334"/>
      <c r="S501" s="334"/>
      <c r="AB501" s="335"/>
      <c r="AC501" s="335"/>
      <c r="AD501" s="335"/>
      <c r="AE501" s="335"/>
      <c r="AF501" s="335"/>
      <c r="AG501" s="335"/>
      <c r="AH501" s="335"/>
      <c r="AI501" s="335"/>
      <c r="AJ501" s="335"/>
      <c r="AK501" s="335"/>
      <c r="AL501" s="335"/>
      <c r="AM501" s="335"/>
    </row>
    <row r="502" spans="2:39" s="29" customFormat="1">
      <c r="B502" s="30"/>
      <c r="C502" s="11">
        <v>5</v>
      </c>
      <c r="D502" s="334"/>
      <c r="E502" s="334"/>
      <c r="F502" s="334"/>
      <c r="G502" s="334"/>
      <c r="H502" s="334"/>
      <c r="I502" s="334"/>
      <c r="J502" s="334"/>
      <c r="K502" s="86"/>
      <c r="L502" s="651"/>
      <c r="M502" s="86"/>
      <c r="N502" s="651"/>
      <c r="O502" s="86"/>
      <c r="P502" s="651"/>
      <c r="Q502" s="33"/>
      <c r="R502" s="33"/>
      <c r="S502" s="33"/>
      <c r="T502" s="33"/>
      <c r="U502" s="33"/>
      <c r="V502" s="33"/>
      <c r="W502" s="33"/>
      <c r="X502" s="33"/>
      <c r="Y502" s="33"/>
      <c r="Z502" s="33"/>
      <c r="AA502" s="33"/>
    </row>
    <row r="503" spans="2:39" s="29" customFormat="1">
      <c r="B503" s="30"/>
      <c r="C503" s="11">
        <v>6</v>
      </c>
      <c r="D503" s="334"/>
      <c r="E503" s="334"/>
      <c r="F503" s="334"/>
      <c r="G503" s="334"/>
      <c r="H503" s="334"/>
      <c r="I503" s="334"/>
      <c r="J503" s="334"/>
      <c r="K503" s="86"/>
      <c r="L503" s="651"/>
      <c r="M503" s="86"/>
      <c r="N503" s="651"/>
      <c r="O503" s="86"/>
      <c r="P503" s="651"/>
      <c r="Q503" s="33"/>
      <c r="R503" s="33"/>
      <c r="S503" s="33"/>
      <c r="T503" s="33"/>
      <c r="U503" s="33"/>
      <c r="V503" s="33"/>
      <c r="W503" s="33"/>
      <c r="X503" s="33"/>
      <c r="Y503" s="33"/>
      <c r="Z503" s="33"/>
      <c r="AA503" s="33"/>
    </row>
    <row r="504" spans="2:39" s="29" customFormat="1">
      <c r="B504" s="30"/>
      <c r="C504" s="11">
        <v>7</v>
      </c>
      <c r="D504" s="334"/>
      <c r="E504" s="334"/>
      <c r="F504" s="334"/>
      <c r="G504" s="334"/>
      <c r="H504" s="334"/>
      <c r="I504" s="334"/>
      <c r="J504" s="334"/>
      <c r="K504" s="78"/>
      <c r="L504" s="652"/>
      <c r="M504" s="78"/>
      <c r="N504" s="652"/>
      <c r="O504" s="78"/>
      <c r="P504" s="652"/>
      <c r="Q504" s="33"/>
      <c r="R504" s="33"/>
      <c r="S504" s="33"/>
      <c r="T504" s="33"/>
      <c r="U504" s="33"/>
      <c r="V504" s="33"/>
      <c r="W504" s="33"/>
      <c r="X504" s="33"/>
      <c r="Y504" s="33"/>
      <c r="Z504" s="33"/>
      <c r="AA504" s="33"/>
    </row>
    <row r="505" spans="2:39" s="29" customFormat="1">
      <c r="B505" s="30"/>
      <c r="C505" s="11">
        <v>8</v>
      </c>
      <c r="D505" s="334"/>
      <c r="E505" s="334"/>
      <c r="F505" s="334"/>
      <c r="G505" s="334"/>
      <c r="H505" s="334"/>
      <c r="I505" s="334"/>
      <c r="J505" s="334"/>
      <c r="K505" s="78"/>
      <c r="L505" s="651"/>
      <c r="M505" s="78"/>
      <c r="N505" s="651"/>
      <c r="O505" s="78"/>
      <c r="P505" s="651"/>
      <c r="Q505" s="33"/>
      <c r="R505" s="33"/>
      <c r="S505" s="33"/>
      <c r="T505" s="33"/>
      <c r="U505" s="33"/>
      <c r="V505" s="33"/>
      <c r="W505" s="33"/>
      <c r="X505" s="33"/>
      <c r="Y505" s="33"/>
      <c r="Z505" s="33"/>
      <c r="AA505" s="33"/>
    </row>
    <row r="506" spans="2:39" s="29" customFormat="1">
      <c r="B506" s="30"/>
      <c r="C506" s="11">
        <v>9</v>
      </c>
      <c r="D506" s="334"/>
      <c r="E506" s="334"/>
      <c r="F506" s="334"/>
      <c r="G506" s="334"/>
      <c r="H506" s="334"/>
      <c r="I506" s="334"/>
      <c r="J506" s="334"/>
      <c r="K506" s="86"/>
      <c r="L506" s="651"/>
      <c r="M506" s="86"/>
      <c r="N506" s="651"/>
      <c r="O506" s="86"/>
      <c r="P506" s="651"/>
      <c r="Q506" s="33"/>
      <c r="R506" s="33"/>
      <c r="S506" s="33"/>
      <c r="T506" s="33"/>
      <c r="U506" s="33"/>
      <c r="V506" s="33"/>
      <c r="W506" s="33"/>
      <c r="X506" s="33"/>
      <c r="Y506" s="33"/>
      <c r="Z506" s="33"/>
      <c r="AA506" s="33"/>
    </row>
    <row r="507" spans="2:39" s="29" customFormat="1">
      <c r="B507" s="30"/>
      <c r="C507" s="11">
        <v>10</v>
      </c>
      <c r="D507" s="334"/>
      <c r="E507" s="334"/>
      <c r="F507" s="334"/>
      <c r="G507" s="334"/>
      <c r="H507" s="334"/>
      <c r="I507" s="334"/>
      <c r="J507" s="334"/>
      <c r="K507" s="86"/>
      <c r="L507" s="651"/>
      <c r="M507" s="86"/>
      <c r="N507" s="651"/>
      <c r="O507" s="86"/>
      <c r="P507" s="651"/>
      <c r="Q507" s="33"/>
      <c r="R507" s="33"/>
      <c r="S507" s="33"/>
      <c r="T507" s="33"/>
      <c r="U507" s="33"/>
      <c r="V507" s="33"/>
      <c r="W507" s="33"/>
      <c r="X507" s="33"/>
      <c r="Y507" s="33"/>
      <c r="Z507" s="33"/>
      <c r="AA507" s="33"/>
    </row>
    <row r="508" spans="2:39" s="29" customFormat="1">
      <c r="B508" s="11"/>
      <c r="C508" s="11">
        <v>11</v>
      </c>
      <c r="D508" s="334"/>
      <c r="E508" s="334"/>
      <c r="F508" s="334"/>
      <c r="G508" s="334"/>
      <c r="H508" s="334"/>
      <c r="I508" s="334"/>
      <c r="J508" s="334"/>
      <c r="K508" s="78"/>
      <c r="L508" s="652"/>
      <c r="M508" s="78"/>
      <c r="N508" s="652"/>
      <c r="O508" s="78"/>
      <c r="P508" s="652"/>
      <c r="Q508" s="33"/>
      <c r="R508" s="33"/>
      <c r="S508" s="33"/>
      <c r="T508" s="33"/>
      <c r="U508" s="33"/>
      <c r="V508" s="33"/>
      <c r="W508" s="33"/>
      <c r="X508" s="33"/>
      <c r="Y508" s="33"/>
      <c r="Z508" s="33"/>
      <c r="AA508" s="33"/>
    </row>
    <row r="509" spans="2:39" s="29" customFormat="1">
      <c r="B509" s="11"/>
      <c r="C509" s="11">
        <v>12</v>
      </c>
      <c r="D509" s="334"/>
      <c r="E509" s="334"/>
      <c r="F509" s="334"/>
      <c r="G509" s="334"/>
      <c r="H509" s="334"/>
      <c r="I509" s="334"/>
      <c r="J509" s="334"/>
      <c r="K509" s="78"/>
      <c r="L509" s="651"/>
      <c r="M509" s="78"/>
      <c r="N509" s="651"/>
      <c r="O509" s="78"/>
      <c r="P509" s="651"/>
      <c r="Q509" s="33"/>
      <c r="R509" s="33"/>
      <c r="S509" s="33"/>
      <c r="T509" s="33"/>
      <c r="U509" s="33"/>
      <c r="V509" s="33"/>
      <c r="W509" s="33"/>
      <c r="X509" s="33"/>
      <c r="Y509" s="33"/>
      <c r="Z509" s="33"/>
      <c r="AA509" s="33"/>
    </row>
    <row r="510" spans="2:39" s="29" customFormat="1">
      <c r="B510" s="11"/>
      <c r="C510" s="11">
        <v>13</v>
      </c>
      <c r="D510" s="334"/>
      <c r="E510" s="334"/>
      <c r="F510" s="334"/>
      <c r="G510" s="334"/>
      <c r="H510" s="334"/>
      <c r="I510" s="334"/>
      <c r="J510" s="334"/>
      <c r="K510" s="86"/>
      <c r="L510" s="651"/>
      <c r="M510" s="86"/>
      <c r="N510" s="651"/>
      <c r="O510" s="86"/>
      <c r="P510" s="651"/>
      <c r="Q510" s="33"/>
      <c r="R510" s="33"/>
      <c r="S510" s="33"/>
      <c r="T510" s="33"/>
      <c r="U510" s="33"/>
      <c r="V510" s="33"/>
      <c r="W510" s="33"/>
      <c r="X510" s="33"/>
      <c r="Y510" s="33"/>
      <c r="Z510" s="33"/>
      <c r="AA510" s="33"/>
    </row>
    <row r="511" spans="2:39" s="29" customFormat="1">
      <c r="B511" s="11"/>
      <c r="C511" s="11">
        <v>14</v>
      </c>
      <c r="D511" s="334"/>
      <c r="E511" s="334"/>
      <c r="F511" s="334"/>
      <c r="G511" s="334"/>
      <c r="H511" s="334"/>
      <c r="I511" s="334"/>
      <c r="J511" s="334"/>
      <c r="K511" s="86"/>
      <c r="L511" s="651"/>
      <c r="M511" s="86"/>
      <c r="N511" s="651"/>
      <c r="O511" s="86"/>
      <c r="P511" s="651"/>
      <c r="Q511" s="33"/>
      <c r="R511" s="33"/>
      <c r="S511" s="33"/>
      <c r="T511" s="33"/>
      <c r="U511" s="33"/>
      <c r="V511" s="33"/>
      <c r="W511" s="33"/>
      <c r="X511" s="33"/>
      <c r="Y511" s="33"/>
      <c r="Z511" s="33"/>
      <c r="AA511" s="33"/>
    </row>
    <row r="512" spans="2:39" s="29" customFormat="1">
      <c r="B512" s="11"/>
      <c r="C512" s="11">
        <v>15</v>
      </c>
      <c r="D512" s="334"/>
      <c r="E512" s="334"/>
      <c r="F512" s="334"/>
      <c r="G512" s="334"/>
      <c r="H512" s="334"/>
      <c r="I512" s="334"/>
      <c r="J512" s="334"/>
      <c r="K512" s="78"/>
      <c r="L512" s="652"/>
      <c r="M512" s="78"/>
      <c r="N512" s="652"/>
      <c r="O512" s="78"/>
      <c r="P512" s="652"/>
      <c r="Q512" s="33"/>
      <c r="R512" s="33"/>
      <c r="S512" s="33"/>
      <c r="T512" s="33"/>
      <c r="U512" s="33"/>
      <c r="V512" s="33"/>
      <c r="W512" s="33"/>
      <c r="X512" s="33"/>
      <c r="Y512" s="33"/>
      <c r="Z512" s="33"/>
      <c r="AA512" s="33"/>
    </row>
    <row r="513" spans="2:39" s="29" customFormat="1">
      <c r="B513" s="11"/>
      <c r="C513" s="11">
        <v>16</v>
      </c>
      <c r="D513" s="334"/>
      <c r="E513" s="334"/>
      <c r="F513" s="334"/>
      <c r="G513" s="334"/>
      <c r="H513" s="334"/>
      <c r="I513" s="334"/>
      <c r="J513" s="334"/>
      <c r="K513" s="78"/>
      <c r="L513" s="651"/>
      <c r="M513" s="78"/>
      <c r="N513" s="651"/>
      <c r="O513" s="78"/>
      <c r="P513" s="651"/>
      <c r="Q513" s="33"/>
      <c r="R513" s="33"/>
      <c r="S513" s="33"/>
      <c r="T513" s="33"/>
      <c r="U513" s="33"/>
      <c r="V513" s="33"/>
      <c r="W513" s="33"/>
      <c r="X513" s="33"/>
      <c r="Y513" s="33"/>
      <c r="Z513" s="33"/>
      <c r="AA513" s="33"/>
    </row>
    <row r="514" spans="2:39" s="29" customFormat="1">
      <c r="B514" s="11"/>
      <c r="C514" s="11">
        <v>17</v>
      </c>
      <c r="D514" s="334"/>
      <c r="E514" s="334"/>
      <c r="F514" s="334"/>
      <c r="G514" s="334"/>
      <c r="H514" s="334"/>
      <c r="I514" s="334"/>
      <c r="J514" s="334"/>
      <c r="K514" s="86"/>
      <c r="L514" s="651"/>
      <c r="M514" s="86"/>
      <c r="N514" s="651"/>
      <c r="O514" s="86"/>
      <c r="P514" s="651"/>
      <c r="Q514" s="33"/>
      <c r="R514" s="33"/>
      <c r="S514" s="33"/>
      <c r="T514" s="33"/>
      <c r="U514" s="33"/>
      <c r="V514" s="33"/>
      <c r="W514" s="33"/>
      <c r="X514" s="33"/>
      <c r="Y514" s="33"/>
      <c r="Z514" s="33"/>
      <c r="AA514" s="33"/>
    </row>
    <row r="515" spans="2:39" s="29" customFormat="1">
      <c r="B515" s="11"/>
      <c r="C515" s="11">
        <v>18</v>
      </c>
      <c r="D515" s="334"/>
      <c r="E515" s="334"/>
      <c r="F515" s="334"/>
      <c r="G515" s="334"/>
      <c r="H515" s="334"/>
      <c r="I515" s="334"/>
      <c r="J515" s="334"/>
      <c r="K515" s="86"/>
      <c r="L515" s="651"/>
      <c r="M515" s="86"/>
      <c r="N515" s="651"/>
      <c r="O515" s="86"/>
      <c r="P515" s="651"/>
      <c r="Q515" s="33"/>
      <c r="R515" s="33"/>
      <c r="S515" s="33"/>
      <c r="T515" s="33"/>
      <c r="U515" s="33"/>
      <c r="V515" s="33"/>
      <c r="W515" s="33"/>
      <c r="X515" s="33"/>
      <c r="Y515" s="33"/>
      <c r="Z515" s="33"/>
      <c r="AA515" s="33"/>
    </row>
    <row r="516" spans="2:39" s="29" customFormat="1">
      <c r="B516" s="11"/>
      <c r="C516" s="11">
        <v>19</v>
      </c>
      <c r="D516" s="334"/>
      <c r="E516" s="334"/>
      <c r="F516" s="334"/>
      <c r="G516" s="334"/>
      <c r="H516" s="334"/>
      <c r="I516" s="334"/>
      <c r="J516" s="334"/>
      <c r="K516" s="78"/>
      <c r="L516" s="652"/>
      <c r="M516" s="78"/>
      <c r="N516" s="652"/>
      <c r="O516" s="78"/>
      <c r="P516" s="652"/>
      <c r="Q516" s="33"/>
      <c r="R516" s="33"/>
      <c r="S516" s="33"/>
      <c r="T516" s="33"/>
      <c r="U516" s="33"/>
      <c r="V516" s="33"/>
      <c r="W516" s="33"/>
      <c r="X516" s="33"/>
      <c r="Y516" s="33"/>
      <c r="Z516" s="33"/>
      <c r="AA516" s="33"/>
    </row>
    <row r="517" spans="2:39" s="29" customFormat="1">
      <c r="B517" s="11"/>
      <c r="C517" s="11">
        <v>20</v>
      </c>
      <c r="D517" s="334"/>
      <c r="E517" s="334"/>
      <c r="F517" s="334"/>
      <c r="G517" s="334"/>
      <c r="H517" s="334"/>
      <c r="I517" s="334"/>
      <c r="J517" s="334"/>
      <c r="K517" s="78"/>
      <c r="L517" s="651"/>
      <c r="M517" s="78"/>
      <c r="N517" s="651"/>
      <c r="O517" s="78"/>
      <c r="P517" s="651"/>
      <c r="Q517" s="33"/>
      <c r="R517" s="33"/>
      <c r="S517" s="33"/>
      <c r="T517" s="33"/>
      <c r="U517" s="33"/>
      <c r="V517" s="33"/>
      <c r="W517" s="33"/>
      <c r="X517" s="33"/>
      <c r="Y517" s="33"/>
      <c r="Z517" s="33"/>
      <c r="AA517" s="33"/>
    </row>
    <row r="518" spans="2:39" s="29" customFormat="1">
      <c r="B518" s="11"/>
      <c r="C518" s="11">
        <v>21</v>
      </c>
      <c r="D518" s="334"/>
      <c r="E518" s="334"/>
      <c r="F518" s="334"/>
      <c r="G518" s="334"/>
      <c r="H518" s="334"/>
      <c r="I518" s="334"/>
      <c r="J518" s="334"/>
      <c r="K518" s="86"/>
      <c r="L518" s="651"/>
      <c r="M518" s="86"/>
      <c r="N518" s="651"/>
      <c r="O518" s="86"/>
      <c r="P518" s="651"/>
      <c r="Q518" s="33"/>
      <c r="R518" s="33"/>
      <c r="S518" s="33"/>
      <c r="T518" s="33"/>
      <c r="U518" s="33"/>
      <c r="V518" s="33"/>
      <c r="W518" s="33"/>
      <c r="X518" s="33"/>
      <c r="Y518" s="33"/>
      <c r="Z518" s="33"/>
      <c r="AA518" s="33"/>
    </row>
    <row r="519" spans="2:39" s="29" customFormat="1">
      <c r="B519" s="11"/>
      <c r="C519" s="11">
        <v>22</v>
      </c>
      <c r="D519" s="334"/>
      <c r="E519" s="334"/>
      <c r="F519" s="334"/>
      <c r="G519" s="334"/>
      <c r="H519" s="334"/>
      <c r="I519" s="334"/>
      <c r="J519" s="334"/>
      <c r="K519" s="653"/>
      <c r="L519" s="651"/>
      <c r="M519" s="653"/>
      <c r="N519" s="651"/>
      <c r="O519" s="653"/>
      <c r="P519" s="651"/>
      <c r="Q519" s="33"/>
      <c r="R519" s="33"/>
      <c r="S519" s="33"/>
      <c r="T519" s="33"/>
      <c r="U519" s="33"/>
      <c r="V519" s="33"/>
      <c r="W519" s="33"/>
      <c r="X519" s="33"/>
      <c r="Y519" s="33"/>
      <c r="Z519" s="33"/>
      <c r="AA519" s="33"/>
    </row>
    <row r="520" spans="2:39" s="29" customFormat="1">
      <c r="B520" s="11">
        <v>22</v>
      </c>
      <c r="C520" s="11">
        <v>1</v>
      </c>
      <c r="D520" s="334"/>
      <c r="E520" s="334"/>
      <c r="F520" s="334"/>
      <c r="G520" s="334"/>
      <c r="H520" s="334"/>
      <c r="I520" s="334"/>
      <c r="J520" s="334"/>
      <c r="K520" s="78"/>
      <c r="L520" s="647"/>
      <c r="M520" s="78"/>
      <c r="N520" s="647"/>
      <c r="O520" s="78"/>
      <c r="P520" s="647"/>
      <c r="Q520" s="33"/>
      <c r="R520" s="33"/>
      <c r="S520" s="33"/>
      <c r="T520" s="33"/>
      <c r="U520" s="33"/>
      <c r="V520" s="33"/>
      <c r="W520" s="33"/>
      <c r="X520" s="33"/>
      <c r="Y520" s="33"/>
      <c r="Z520" s="33"/>
      <c r="AA520" s="33"/>
    </row>
    <row r="521" spans="2:39" s="29" customFormat="1">
      <c r="B521" s="11"/>
      <c r="C521" s="11">
        <v>2</v>
      </c>
      <c r="D521" s="334"/>
      <c r="E521" s="334"/>
      <c r="F521" s="334"/>
      <c r="G521" s="334"/>
      <c r="H521" s="334"/>
      <c r="I521" s="334"/>
      <c r="J521" s="334"/>
      <c r="K521" s="78"/>
      <c r="L521" s="647"/>
      <c r="M521" s="78"/>
      <c r="N521" s="647"/>
      <c r="O521" s="78"/>
      <c r="P521" s="647"/>
      <c r="Q521" s="33"/>
      <c r="R521" s="33"/>
      <c r="S521" s="33"/>
      <c r="T521" s="33"/>
      <c r="U521" s="33"/>
      <c r="V521" s="33"/>
      <c r="W521" s="33"/>
      <c r="X521" s="33"/>
      <c r="Y521" s="33"/>
      <c r="Z521" s="33"/>
      <c r="AA521" s="33"/>
    </row>
    <row r="522" spans="2:39" s="29" customFormat="1">
      <c r="B522" s="11"/>
      <c r="C522" s="11">
        <v>3</v>
      </c>
      <c r="D522" s="334"/>
      <c r="E522" s="334"/>
      <c r="F522" s="334"/>
      <c r="G522" s="334"/>
      <c r="H522" s="334"/>
      <c r="I522" s="334"/>
      <c r="J522" s="334"/>
      <c r="K522" s="78"/>
      <c r="L522" s="647"/>
      <c r="M522" s="78"/>
      <c r="N522" s="647"/>
      <c r="O522" s="78"/>
      <c r="P522" s="647"/>
      <c r="Q522" s="33"/>
      <c r="R522" s="33"/>
      <c r="S522" s="33"/>
      <c r="T522" s="33"/>
      <c r="U522" s="33"/>
      <c r="V522" s="33"/>
      <c r="W522" s="33"/>
      <c r="X522" s="33"/>
      <c r="Y522" s="33"/>
      <c r="Z522" s="33"/>
      <c r="AA522" s="33"/>
    </row>
    <row r="523" spans="2:39">
      <c r="B523" s="11"/>
      <c r="C523" s="11">
        <v>4</v>
      </c>
      <c r="D523" s="334"/>
      <c r="E523" s="334"/>
      <c r="F523" s="334"/>
      <c r="G523" s="334"/>
      <c r="H523" s="334"/>
      <c r="I523" s="334"/>
      <c r="K523" s="78"/>
      <c r="L523" s="189"/>
      <c r="M523" s="78"/>
      <c r="N523" s="189"/>
      <c r="O523" s="78"/>
      <c r="P523" s="189"/>
      <c r="Q523" s="334"/>
      <c r="R523" s="334"/>
      <c r="S523" s="334"/>
      <c r="AB523" s="335"/>
      <c r="AC523" s="335"/>
      <c r="AD523" s="335"/>
      <c r="AE523" s="335"/>
      <c r="AF523" s="335"/>
      <c r="AG523" s="335"/>
      <c r="AH523" s="335"/>
      <c r="AI523" s="335"/>
      <c r="AJ523" s="335"/>
      <c r="AK523" s="335"/>
      <c r="AL523" s="335"/>
      <c r="AM523" s="335"/>
    </row>
    <row r="524" spans="2:39" s="29" customFormat="1">
      <c r="B524" s="11"/>
      <c r="C524" s="11">
        <v>5</v>
      </c>
      <c r="D524" s="334"/>
      <c r="E524" s="334"/>
      <c r="F524" s="334"/>
      <c r="G524" s="334"/>
      <c r="H524" s="334"/>
      <c r="I524" s="334"/>
      <c r="J524" s="334"/>
      <c r="K524" s="86"/>
      <c r="L524" s="651"/>
      <c r="M524" s="86"/>
      <c r="N524" s="651"/>
      <c r="O524" s="86"/>
      <c r="P524" s="651"/>
      <c r="Q524" s="33"/>
      <c r="R524" s="33"/>
      <c r="S524" s="33"/>
      <c r="T524" s="33"/>
      <c r="U524" s="33"/>
      <c r="V524" s="33"/>
      <c r="W524" s="33"/>
      <c r="X524" s="33"/>
      <c r="Y524" s="33"/>
      <c r="Z524" s="33"/>
      <c r="AA524" s="33"/>
    </row>
    <row r="525" spans="2:39" s="29" customFormat="1">
      <c r="B525" s="11"/>
      <c r="C525" s="11">
        <v>6</v>
      </c>
      <c r="D525" s="334"/>
      <c r="E525" s="334"/>
      <c r="F525" s="334"/>
      <c r="G525" s="334"/>
      <c r="H525" s="334"/>
      <c r="I525" s="334"/>
      <c r="J525" s="334"/>
      <c r="K525" s="86"/>
      <c r="L525" s="651"/>
      <c r="M525" s="86"/>
      <c r="N525" s="651"/>
      <c r="O525" s="86"/>
      <c r="P525" s="651"/>
      <c r="Q525" s="33"/>
      <c r="R525" s="33"/>
      <c r="S525" s="33"/>
      <c r="T525" s="33"/>
      <c r="U525" s="33"/>
      <c r="V525" s="33"/>
      <c r="W525" s="33"/>
      <c r="X525" s="33"/>
      <c r="Y525" s="33"/>
      <c r="Z525" s="33"/>
      <c r="AA525" s="33"/>
    </row>
    <row r="526" spans="2:39" s="29" customFormat="1">
      <c r="B526" s="11"/>
      <c r="C526" s="11">
        <v>7</v>
      </c>
      <c r="D526" s="334"/>
      <c r="E526" s="334"/>
      <c r="F526" s="334"/>
      <c r="G526" s="334"/>
      <c r="H526" s="334"/>
      <c r="I526" s="334"/>
      <c r="J526" s="334"/>
      <c r="K526" s="78"/>
      <c r="L526" s="652"/>
      <c r="M526" s="78"/>
      <c r="N526" s="652"/>
      <c r="O526" s="78"/>
      <c r="P526" s="652"/>
      <c r="Q526" s="33"/>
      <c r="R526" s="33"/>
      <c r="S526" s="33"/>
      <c r="T526" s="33"/>
      <c r="U526" s="33"/>
      <c r="V526" s="33"/>
      <c r="W526" s="33"/>
      <c r="X526" s="33"/>
      <c r="Y526" s="33"/>
      <c r="Z526" s="33"/>
      <c r="AA526" s="33"/>
    </row>
    <row r="527" spans="2:39" s="29" customFormat="1">
      <c r="B527" s="11"/>
      <c r="C527" s="11">
        <v>8</v>
      </c>
      <c r="D527" s="334"/>
      <c r="E527" s="334"/>
      <c r="F527" s="334"/>
      <c r="G527" s="334"/>
      <c r="H527" s="334"/>
      <c r="I527" s="334"/>
      <c r="J527" s="334"/>
      <c r="K527" s="78"/>
      <c r="L527" s="651"/>
      <c r="M527" s="78"/>
      <c r="N527" s="651"/>
      <c r="O527" s="78"/>
      <c r="P527" s="651"/>
      <c r="Q527" s="33"/>
      <c r="R527" s="33"/>
      <c r="S527" s="33"/>
      <c r="T527" s="33"/>
      <c r="U527" s="33"/>
      <c r="V527" s="33"/>
      <c r="W527" s="33"/>
      <c r="X527" s="33"/>
      <c r="Y527" s="33"/>
      <c r="Z527" s="33"/>
      <c r="AA527" s="33"/>
    </row>
    <row r="528" spans="2:39" s="29" customFormat="1">
      <c r="B528" s="11"/>
      <c r="C528" s="11">
        <v>9</v>
      </c>
      <c r="D528" s="334"/>
      <c r="E528" s="334"/>
      <c r="F528" s="334"/>
      <c r="G528" s="334"/>
      <c r="H528" s="334"/>
      <c r="I528" s="334"/>
      <c r="J528" s="334"/>
      <c r="K528" s="86"/>
      <c r="L528" s="651"/>
      <c r="M528" s="86"/>
      <c r="N528" s="651"/>
      <c r="O528" s="86"/>
      <c r="P528" s="651"/>
      <c r="Q528" s="33"/>
      <c r="R528" s="33"/>
      <c r="S528" s="33"/>
      <c r="T528" s="33"/>
      <c r="U528" s="33"/>
      <c r="V528" s="33"/>
      <c r="W528" s="33"/>
      <c r="X528" s="33"/>
      <c r="Y528" s="33"/>
      <c r="Z528" s="33"/>
      <c r="AA528" s="33"/>
    </row>
    <row r="529" spans="2:27" s="29" customFormat="1">
      <c r="B529" s="11"/>
      <c r="C529" s="11">
        <v>10</v>
      </c>
      <c r="D529" s="334"/>
      <c r="E529" s="334"/>
      <c r="F529" s="334"/>
      <c r="G529" s="334"/>
      <c r="H529" s="334"/>
      <c r="I529" s="334"/>
      <c r="J529" s="334"/>
      <c r="K529" s="86"/>
      <c r="L529" s="651"/>
      <c r="M529" s="86"/>
      <c r="N529" s="651"/>
      <c r="O529" s="86"/>
      <c r="P529" s="651"/>
      <c r="Q529" s="33"/>
      <c r="R529" s="33"/>
      <c r="S529" s="33"/>
      <c r="T529" s="33"/>
      <c r="U529" s="33"/>
      <c r="V529" s="33"/>
      <c r="W529" s="33"/>
      <c r="X529" s="33"/>
      <c r="Y529" s="33"/>
      <c r="Z529" s="33"/>
      <c r="AA529" s="33"/>
    </row>
    <row r="530" spans="2:27" s="29" customFormat="1">
      <c r="B530" s="11"/>
      <c r="C530" s="11">
        <v>11</v>
      </c>
      <c r="D530" s="334"/>
      <c r="E530" s="334"/>
      <c r="F530" s="334"/>
      <c r="G530" s="334"/>
      <c r="H530" s="334"/>
      <c r="I530" s="334"/>
      <c r="J530" s="334"/>
      <c r="K530" s="78"/>
      <c r="L530" s="652"/>
      <c r="M530" s="78"/>
      <c r="N530" s="652"/>
      <c r="O530" s="78"/>
      <c r="P530" s="652"/>
      <c r="Q530" s="33"/>
      <c r="R530" s="33"/>
      <c r="S530" s="33"/>
      <c r="T530" s="33"/>
      <c r="U530" s="33"/>
      <c r="V530" s="33"/>
      <c r="W530" s="33"/>
      <c r="X530" s="33"/>
      <c r="Y530" s="33"/>
      <c r="Z530" s="33"/>
      <c r="AA530" s="33"/>
    </row>
    <row r="531" spans="2:27" s="29" customFormat="1">
      <c r="B531" s="11"/>
      <c r="C531" s="11">
        <v>12</v>
      </c>
      <c r="D531" s="334"/>
      <c r="E531" s="334"/>
      <c r="F531" s="334"/>
      <c r="G531" s="334"/>
      <c r="H531" s="334"/>
      <c r="I531" s="334"/>
      <c r="J531" s="334"/>
      <c r="K531" s="78"/>
      <c r="L531" s="651"/>
      <c r="M531" s="78"/>
      <c r="N531" s="651"/>
      <c r="O531" s="78"/>
      <c r="P531" s="651"/>
      <c r="Q531" s="33"/>
      <c r="R531" s="33"/>
      <c r="S531" s="33"/>
      <c r="T531" s="33"/>
      <c r="U531" s="33"/>
      <c r="V531" s="33"/>
      <c r="W531" s="33"/>
      <c r="X531" s="33"/>
      <c r="Y531" s="33"/>
      <c r="Z531" s="33"/>
      <c r="AA531" s="33"/>
    </row>
    <row r="532" spans="2:27" s="29" customFormat="1">
      <c r="B532" s="11"/>
      <c r="C532" s="11">
        <v>13</v>
      </c>
      <c r="D532" s="334"/>
      <c r="E532" s="334"/>
      <c r="F532" s="334"/>
      <c r="G532" s="334"/>
      <c r="H532" s="334"/>
      <c r="I532" s="334"/>
      <c r="J532" s="334"/>
      <c r="K532" s="86"/>
      <c r="L532" s="651"/>
      <c r="M532" s="86"/>
      <c r="N532" s="651"/>
      <c r="O532" s="86"/>
      <c r="P532" s="651"/>
      <c r="Q532" s="33"/>
      <c r="R532" s="33"/>
      <c r="S532" s="33"/>
      <c r="T532" s="33"/>
      <c r="U532" s="33"/>
      <c r="V532" s="33"/>
      <c r="W532" s="33"/>
      <c r="X532" s="33"/>
      <c r="Y532" s="33"/>
      <c r="Z532" s="33"/>
      <c r="AA532" s="33"/>
    </row>
    <row r="533" spans="2:27" s="29" customFormat="1">
      <c r="B533" s="11"/>
      <c r="C533" s="11">
        <v>14</v>
      </c>
      <c r="D533" s="334"/>
      <c r="E533" s="334"/>
      <c r="F533" s="334"/>
      <c r="G533" s="334"/>
      <c r="H533" s="334"/>
      <c r="I533" s="334"/>
      <c r="J533" s="334"/>
      <c r="K533" s="86"/>
      <c r="L533" s="651"/>
      <c r="M533" s="86"/>
      <c r="N533" s="651"/>
      <c r="O533" s="86"/>
      <c r="P533" s="651"/>
      <c r="Q533" s="33"/>
      <c r="R533" s="33"/>
      <c r="S533" s="33"/>
      <c r="T533" s="33"/>
      <c r="U533" s="33"/>
      <c r="V533" s="33"/>
      <c r="W533" s="33"/>
      <c r="X533" s="33"/>
      <c r="Y533" s="33"/>
      <c r="Z533" s="33"/>
      <c r="AA533" s="33"/>
    </row>
    <row r="534" spans="2:27" s="29" customFormat="1">
      <c r="B534" s="11"/>
      <c r="C534" s="11">
        <v>15</v>
      </c>
      <c r="D534" s="334"/>
      <c r="E534" s="334"/>
      <c r="F534" s="334"/>
      <c r="G534" s="334"/>
      <c r="H534" s="334"/>
      <c r="I534" s="334"/>
      <c r="J534" s="334"/>
      <c r="K534" s="78"/>
      <c r="L534" s="652"/>
      <c r="M534" s="78"/>
      <c r="N534" s="652"/>
      <c r="O534" s="78"/>
      <c r="P534" s="652"/>
      <c r="Q534" s="33"/>
      <c r="R534" s="33"/>
      <c r="S534" s="33"/>
      <c r="T534" s="33"/>
      <c r="U534" s="33"/>
      <c r="V534" s="33"/>
      <c r="W534" s="33"/>
      <c r="X534" s="33"/>
      <c r="Y534" s="33"/>
      <c r="Z534" s="33"/>
      <c r="AA534" s="33"/>
    </row>
    <row r="535" spans="2:27" s="29" customFormat="1">
      <c r="B535" s="11"/>
      <c r="C535" s="11">
        <v>16</v>
      </c>
      <c r="D535" s="334"/>
      <c r="E535" s="334"/>
      <c r="F535" s="334"/>
      <c r="G535" s="334"/>
      <c r="H535" s="334"/>
      <c r="I535" s="334"/>
      <c r="J535" s="334"/>
      <c r="K535" s="78"/>
      <c r="L535" s="651"/>
      <c r="M535" s="78"/>
      <c r="N535" s="651"/>
      <c r="O535" s="78"/>
      <c r="P535" s="651"/>
      <c r="Q535" s="33"/>
      <c r="R535" s="33"/>
      <c r="S535" s="33"/>
      <c r="T535" s="33"/>
      <c r="U535" s="33"/>
      <c r="V535" s="33"/>
      <c r="W535" s="33"/>
      <c r="X535" s="33"/>
      <c r="Y535" s="33"/>
      <c r="Z535" s="33"/>
      <c r="AA535" s="33"/>
    </row>
    <row r="536" spans="2:27" s="29" customFormat="1">
      <c r="B536" s="11"/>
      <c r="C536" s="11">
        <v>17</v>
      </c>
      <c r="D536" s="334"/>
      <c r="E536" s="334"/>
      <c r="F536" s="334"/>
      <c r="G536" s="334"/>
      <c r="H536" s="334"/>
      <c r="I536" s="334"/>
      <c r="J536" s="334"/>
      <c r="K536" s="86"/>
      <c r="L536" s="651"/>
      <c r="M536" s="86"/>
      <c r="N536" s="651"/>
      <c r="O536" s="86"/>
      <c r="P536" s="651"/>
      <c r="Q536" s="33"/>
      <c r="R536" s="33"/>
      <c r="S536" s="33"/>
      <c r="T536" s="33"/>
      <c r="U536" s="33"/>
      <c r="V536" s="33"/>
      <c r="W536" s="33"/>
      <c r="X536" s="33"/>
      <c r="Y536" s="33"/>
      <c r="Z536" s="33"/>
      <c r="AA536" s="33"/>
    </row>
    <row r="537" spans="2:27" s="29" customFormat="1">
      <c r="B537" s="11"/>
      <c r="C537" s="11">
        <v>18</v>
      </c>
      <c r="D537" s="334"/>
      <c r="E537" s="334"/>
      <c r="F537" s="334"/>
      <c r="G537" s="334"/>
      <c r="H537" s="334"/>
      <c r="I537" s="334"/>
      <c r="J537" s="334"/>
      <c r="K537" s="86"/>
      <c r="L537" s="651"/>
      <c r="M537" s="86"/>
      <c r="N537" s="651"/>
      <c r="O537" s="86"/>
      <c r="P537" s="651"/>
      <c r="Q537" s="33"/>
      <c r="R537" s="33"/>
      <c r="S537" s="33"/>
      <c r="T537" s="33"/>
      <c r="U537" s="33"/>
      <c r="V537" s="33"/>
      <c r="W537" s="33"/>
      <c r="X537" s="33"/>
      <c r="Y537" s="33"/>
      <c r="Z537" s="33"/>
      <c r="AA537" s="33"/>
    </row>
    <row r="538" spans="2:27" s="29" customFormat="1">
      <c r="B538" s="11"/>
      <c r="C538" s="11">
        <v>19</v>
      </c>
      <c r="D538" s="334"/>
      <c r="E538" s="334"/>
      <c r="F538" s="334"/>
      <c r="G538" s="334"/>
      <c r="H538" s="334"/>
      <c r="I538" s="334"/>
      <c r="J538" s="334"/>
      <c r="K538" s="78"/>
      <c r="L538" s="652"/>
      <c r="M538" s="78"/>
      <c r="N538" s="652"/>
      <c r="O538" s="78"/>
      <c r="P538" s="652"/>
      <c r="Q538" s="33"/>
      <c r="R538" s="33"/>
      <c r="S538" s="33"/>
      <c r="T538" s="33"/>
      <c r="U538" s="33"/>
      <c r="V538" s="33"/>
      <c r="W538" s="33"/>
      <c r="X538" s="33"/>
      <c r="Y538" s="33"/>
      <c r="Z538" s="33"/>
      <c r="AA538" s="33"/>
    </row>
    <row r="539" spans="2:27" s="29" customFormat="1">
      <c r="B539" s="11"/>
      <c r="C539" s="11">
        <v>20</v>
      </c>
      <c r="D539" s="334"/>
      <c r="E539" s="334"/>
      <c r="F539" s="334"/>
      <c r="G539" s="334"/>
      <c r="H539" s="334"/>
      <c r="I539" s="334"/>
      <c r="J539" s="334"/>
      <c r="K539" s="78"/>
      <c r="L539" s="651"/>
      <c r="M539" s="78"/>
      <c r="N539" s="651"/>
      <c r="O539" s="78"/>
      <c r="P539" s="651"/>
      <c r="Q539" s="33"/>
      <c r="R539" s="33"/>
      <c r="S539" s="33"/>
      <c r="T539" s="33"/>
      <c r="U539" s="33"/>
      <c r="V539" s="33"/>
      <c r="W539" s="33"/>
      <c r="X539" s="33"/>
      <c r="Y539" s="33"/>
      <c r="Z539" s="33"/>
      <c r="AA539" s="33"/>
    </row>
    <row r="540" spans="2:27" s="29" customFormat="1">
      <c r="B540" s="11"/>
      <c r="C540" s="11">
        <v>21</v>
      </c>
      <c r="D540" s="334"/>
      <c r="E540" s="334"/>
      <c r="F540" s="334"/>
      <c r="G540" s="334"/>
      <c r="H540" s="334"/>
      <c r="I540" s="334"/>
      <c r="J540" s="334"/>
      <c r="K540" s="86"/>
      <c r="L540" s="651"/>
      <c r="M540" s="86"/>
      <c r="N540" s="651"/>
      <c r="O540" s="86"/>
      <c r="P540" s="651"/>
      <c r="Q540" s="33"/>
      <c r="R540" s="33"/>
      <c r="S540" s="33"/>
      <c r="T540" s="33"/>
      <c r="U540" s="33"/>
      <c r="V540" s="33"/>
      <c r="W540" s="33"/>
      <c r="X540" s="33"/>
      <c r="Y540" s="33"/>
      <c r="Z540" s="33"/>
      <c r="AA540" s="33"/>
    </row>
    <row r="541" spans="2:27" s="29" customFormat="1">
      <c r="B541" s="11"/>
      <c r="C541" s="11">
        <v>22</v>
      </c>
      <c r="D541" s="334"/>
      <c r="E541" s="334"/>
      <c r="F541" s="334"/>
      <c r="G541" s="334"/>
      <c r="H541" s="334"/>
      <c r="I541" s="334"/>
      <c r="J541" s="334"/>
      <c r="K541" s="653"/>
      <c r="L541" s="651"/>
      <c r="M541" s="653"/>
      <c r="N541" s="651"/>
      <c r="O541" s="653"/>
      <c r="P541" s="651"/>
      <c r="Q541" s="33"/>
      <c r="R541" s="33"/>
      <c r="S541" s="33"/>
      <c r="T541" s="33"/>
      <c r="U541" s="33"/>
      <c r="V541" s="33"/>
      <c r="W541" s="33"/>
      <c r="X541" s="33"/>
      <c r="Y541" s="33"/>
      <c r="Z541" s="33"/>
      <c r="AA541" s="33"/>
    </row>
    <row r="542" spans="2:27" s="29" customFormat="1">
      <c r="B542" s="11">
        <v>23</v>
      </c>
      <c r="C542" s="11">
        <v>1</v>
      </c>
      <c r="D542" s="334"/>
      <c r="E542" s="334"/>
      <c r="F542" s="334"/>
      <c r="G542" s="334"/>
      <c r="H542" s="334"/>
      <c r="I542" s="334"/>
      <c r="J542" s="334"/>
      <c r="K542" s="78"/>
      <c r="L542" s="647"/>
      <c r="M542" s="78"/>
      <c r="N542" s="647"/>
      <c r="O542" s="78"/>
      <c r="P542" s="647"/>
      <c r="Q542" s="33"/>
      <c r="R542" s="33"/>
      <c r="S542" s="33"/>
      <c r="T542" s="33"/>
      <c r="U542" s="33"/>
      <c r="V542" s="33"/>
      <c r="W542" s="33"/>
      <c r="X542" s="33"/>
      <c r="Y542" s="33"/>
      <c r="Z542" s="33"/>
      <c r="AA542" s="33"/>
    </row>
    <row r="543" spans="2:27" s="29" customFormat="1">
      <c r="B543" s="11"/>
      <c r="C543" s="11">
        <v>2</v>
      </c>
      <c r="D543" s="334"/>
      <c r="E543" s="334"/>
      <c r="F543" s="334"/>
      <c r="G543" s="334"/>
      <c r="H543" s="334"/>
      <c r="I543" s="334"/>
      <c r="J543" s="334"/>
      <c r="K543" s="78"/>
      <c r="L543" s="647"/>
      <c r="M543" s="78"/>
      <c r="N543" s="647"/>
      <c r="O543" s="78"/>
      <c r="P543" s="647"/>
      <c r="Q543" s="33"/>
      <c r="R543" s="33"/>
      <c r="S543" s="33"/>
      <c r="T543" s="33"/>
      <c r="U543" s="33"/>
      <c r="V543" s="33"/>
      <c r="W543" s="33"/>
      <c r="X543" s="33"/>
      <c r="Y543" s="33"/>
      <c r="Z543" s="33"/>
      <c r="AA543" s="33"/>
    </row>
    <row r="544" spans="2:27" s="29" customFormat="1">
      <c r="B544" s="11"/>
      <c r="C544" s="11">
        <v>3</v>
      </c>
      <c r="D544" s="334"/>
      <c r="E544" s="334"/>
      <c r="F544" s="334"/>
      <c r="G544" s="334"/>
      <c r="H544" s="334"/>
      <c r="I544" s="334"/>
      <c r="J544" s="334"/>
      <c r="K544" s="78"/>
      <c r="L544" s="647"/>
      <c r="M544" s="78"/>
      <c r="N544" s="647"/>
      <c r="O544" s="78"/>
      <c r="P544" s="647"/>
      <c r="Q544" s="33"/>
      <c r="R544" s="33"/>
      <c r="S544" s="33"/>
      <c r="T544" s="33"/>
      <c r="U544" s="33"/>
      <c r="V544" s="33"/>
      <c r="W544" s="33"/>
      <c r="X544" s="33"/>
      <c r="Y544" s="33"/>
      <c r="Z544" s="33"/>
      <c r="AA544" s="33"/>
    </row>
    <row r="545" spans="2:39">
      <c r="B545" s="11"/>
      <c r="C545" s="11">
        <v>4</v>
      </c>
      <c r="D545" s="334"/>
      <c r="E545" s="334"/>
      <c r="F545" s="334"/>
      <c r="G545" s="334"/>
      <c r="H545" s="334"/>
      <c r="I545" s="334"/>
      <c r="K545" s="78"/>
      <c r="L545" s="189"/>
      <c r="M545" s="78"/>
      <c r="N545" s="189"/>
      <c r="O545" s="78"/>
      <c r="P545" s="189"/>
      <c r="Q545" s="334"/>
      <c r="R545" s="334"/>
      <c r="S545" s="334"/>
      <c r="AB545" s="335"/>
      <c r="AC545" s="335"/>
      <c r="AD545" s="335"/>
      <c r="AE545" s="335"/>
      <c r="AF545" s="335"/>
      <c r="AG545" s="335"/>
      <c r="AH545" s="335"/>
      <c r="AI545" s="335"/>
      <c r="AJ545" s="335"/>
      <c r="AK545" s="335"/>
      <c r="AL545" s="335"/>
      <c r="AM545" s="335"/>
    </row>
    <row r="546" spans="2:39" s="29" customFormat="1">
      <c r="B546" s="11"/>
      <c r="C546" s="11">
        <v>5</v>
      </c>
      <c r="D546" s="334"/>
      <c r="E546" s="334"/>
      <c r="F546" s="334"/>
      <c r="G546" s="334"/>
      <c r="H546" s="334"/>
      <c r="I546" s="334"/>
      <c r="J546" s="334"/>
      <c r="K546" s="86"/>
      <c r="L546" s="651"/>
      <c r="M546" s="86"/>
      <c r="N546" s="651"/>
      <c r="O546" s="86"/>
      <c r="P546" s="651"/>
      <c r="Q546" s="33"/>
      <c r="R546" s="33"/>
      <c r="S546" s="33"/>
      <c r="T546" s="33"/>
      <c r="U546" s="33"/>
      <c r="V546" s="33"/>
      <c r="W546" s="33"/>
      <c r="X546" s="33"/>
      <c r="Y546" s="33"/>
      <c r="Z546" s="33"/>
      <c r="AA546" s="33"/>
    </row>
    <row r="547" spans="2:39" s="29" customFormat="1">
      <c r="B547" s="11"/>
      <c r="C547" s="11">
        <v>6</v>
      </c>
      <c r="D547" s="334"/>
      <c r="E547" s="334"/>
      <c r="F547" s="334"/>
      <c r="G547" s="334"/>
      <c r="H547" s="334"/>
      <c r="I547" s="334"/>
      <c r="J547" s="334"/>
      <c r="K547" s="86"/>
      <c r="L547" s="651"/>
      <c r="M547" s="86"/>
      <c r="N547" s="651"/>
      <c r="O547" s="86"/>
      <c r="P547" s="651"/>
      <c r="Q547" s="33"/>
      <c r="R547" s="33"/>
      <c r="S547" s="33"/>
      <c r="T547" s="33"/>
      <c r="U547" s="33"/>
      <c r="V547" s="33"/>
      <c r="W547" s="33"/>
      <c r="X547" s="33"/>
      <c r="Y547" s="33"/>
      <c r="Z547" s="33"/>
      <c r="AA547" s="33"/>
    </row>
    <row r="548" spans="2:39" s="29" customFormat="1">
      <c r="B548" s="11"/>
      <c r="C548" s="11">
        <v>7</v>
      </c>
      <c r="D548" s="334"/>
      <c r="E548" s="334"/>
      <c r="F548" s="334"/>
      <c r="G548" s="334"/>
      <c r="H548" s="334"/>
      <c r="I548" s="334"/>
      <c r="J548" s="334"/>
      <c r="K548" s="78"/>
      <c r="L548" s="652"/>
      <c r="M548" s="78"/>
      <c r="N548" s="652"/>
      <c r="O548" s="78"/>
      <c r="P548" s="652"/>
      <c r="Q548" s="33"/>
      <c r="R548" s="33"/>
      <c r="S548" s="33"/>
      <c r="T548" s="33"/>
      <c r="U548" s="33"/>
      <c r="V548" s="33"/>
      <c r="W548" s="33"/>
      <c r="X548" s="33"/>
      <c r="Y548" s="33"/>
      <c r="Z548" s="33"/>
      <c r="AA548" s="33"/>
    </row>
    <row r="549" spans="2:39" s="29" customFormat="1">
      <c r="B549" s="11"/>
      <c r="C549" s="11">
        <v>8</v>
      </c>
      <c r="D549" s="334"/>
      <c r="E549" s="334"/>
      <c r="F549" s="334"/>
      <c r="G549" s="334"/>
      <c r="H549" s="334"/>
      <c r="I549" s="334"/>
      <c r="J549" s="334"/>
      <c r="K549" s="78"/>
      <c r="L549" s="651"/>
      <c r="M549" s="78"/>
      <c r="N549" s="651"/>
      <c r="O549" s="78"/>
      <c r="P549" s="651"/>
      <c r="Q549" s="33"/>
      <c r="R549" s="33"/>
      <c r="S549" s="33"/>
      <c r="T549" s="33"/>
      <c r="U549" s="33"/>
      <c r="V549" s="33"/>
      <c r="W549" s="33"/>
      <c r="X549" s="33"/>
      <c r="Y549" s="33"/>
      <c r="Z549" s="33"/>
      <c r="AA549" s="33"/>
    </row>
    <row r="550" spans="2:39" s="29" customFormat="1">
      <c r="B550" s="11"/>
      <c r="C550" s="11">
        <v>9</v>
      </c>
      <c r="D550" s="334"/>
      <c r="E550" s="334"/>
      <c r="F550" s="334"/>
      <c r="G550" s="334"/>
      <c r="H550" s="334"/>
      <c r="I550" s="334"/>
      <c r="J550" s="334"/>
      <c r="K550" s="86"/>
      <c r="L550" s="651"/>
      <c r="M550" s="86"/>
      <c r="N550" s="651"/>
      <c r="O550" s="86"/>
      <c r="P550" s="651"/>
      <c r="Q550" s="33"/>
      <c r="R550" s="33"/>
      <c r="S550" s="33"/>
      <c r="T550" s="33"/>
      <c r="U550" s="33"/>
      <c r="V550" s="33"/>
      <c r="W550" s="33"/>
      <c r="X550" s="33"/>
      <c r="Y550" s="33"/>
      <c r="Z550" s="33"/>
      <c r="AA550" s="33"/>
    </row>
    <row r="551" spans="2:39" s="29" customFormat="1">
      <c r="B551" s="11"/>
      <c r="C551" s="11">
        <v>10</v>
      </c>
      <c r="D551" s="334"/>
      <c r="E551" s="334"/>
      <c r="F551" s="334"/>
      <c r="G551" s="334"/>
      <c r="H551" s="334"/>
      <c r="I551" s="334"/>
      <c r="J551" s="334"/>
      <c r="K551" s="86"/>
      <c r="L551" s="651"/>
      <c r="M551" s="86"/>
      <c r="N551" s="651"/>
      <c r="O551" s="86"/>
      <c r="P551" s="651"/>
      <c r="Q551" s="33"/>
      <c r="R551" s="33"/>
      <c r="S551" s="33"/>
      <c r="T551" s="33"/>
      <c r="U551" s="33"/>
      <c r="V551" s="33"/>
      <c r="W551" s="33"/>
      <c r="X551" s="33"/>
      <c r="Y551" s="33"/>
      <c r="Z551" s="33"/>
      <c r="AA551" s="33"/>
    </row>
    <row r="552" spans="2:39" s="29" customFormat="1">
      <c r="B552" s="11"/>
      <c r="C552" s="11">
        <v>11</v>
      </c>
      <c r="D552" s="334"/>
      <c r="E552" s="334"/>
      <c r="F552" s="334"/>
      <c r="G552" s="334"/>
      <c r="H552" s="334"/>
      <c r="I552" s="334"/>
      <c r="J552" s="334"/>
      <c r="K552" s="78"/>
      <c r="L552" s="652"/>
      <c r="M552" s="78"/>
      <c r="N552" s="652"/>
      <c r="O552" s="78"/>
      <c r="P552" s="652"/>
      <c r="Q552" s="33"/>
      <c r="R552" s="33"/>
      <c r="S552" s="33"/>
      <c r="T552" s="33"/>
      <c r="U552" s="33"/>
      <c r="V552" s="33"/>
      <c r="W552" s="33"/>
      <c r="X552" s="33"/>
      <c r="Y552" s="33"/>
      <c r="Z552" s="33"/>
      <c r="AA552" s="33"/>
    </row>
    <row r="553" spans="2:39" s="29" customFormat="1">
      <c r="B553" s="11"/>
      <c r="C553" s="11">
        <v>12</v>
      </c>
      <c r="D553" s="334"/>
      <c r="E553" s="334"/>
      <c r="F553" s="334"/>
      <c r="G553" s="334"/>
      <c r="H553" s="334"/>
      <c r="I553" s="334"/>
      <c r="J553" s="334"/>
      <c r="K553" s="78"/>
      <c r="L553" s="651"/>
      <c r="M553" s="78"/>
      <c r="N553" s="651"/>
      <c r="O553" s="78"/>
      <c r="P553" s="651"/>
      <c r="Q553" s="33"/>
      <c r="R553" s="33"/>
      <c r="S553" s="33"/>
      <c r="T553" s="33"/>
      <c r="U553" s="33"/>
      <c r="V553" s="33"/>
      <c r="W553" s="33"/>
      <c r="X553" s="33"/>
      <c r="Y553" s="33"/>
      <c r="Z553" s="33"/>
      <c r="AA553" s="33"/>
    </row>
    <row r="554" spans="2:39" s="29" customFormat="1">
      <c r="B554" s="11"/>
      <c r="C554" s="11">
        <v>13</v>
      </c>
      <c r="D554" s="334"/>
      <c r="E554" s="334"/>
      <c r="F554" s="334"/>
      <c r="G554" s="334"/>
      <c r="H554" s="334"/>
      <c r="I554" s="334"/>
      <c r="J554" s="334"/>
      <c r="K554" s="86"/>
      <c r="L554" s="651"/>
      <c r="M554" s="86"/>
      <c r="N554" s="651"/>
      <c r="O554" s="86"/>
      <c r="P554" s="651"/>
      <c r="Q554" s="33"/>
      <c r="R554" s="33"/>
      <c r="S554" s="33"/>
      <c r="T554" s="33"/>
      <c r="U554" s="33"/>
      <c r="V554" s="33"/>
      <c r="W554" s="33"/>
      <c r="X554" s="33"/>
      <c r="Y554" s="33"/>
      <c r="Z554" s="33"/>
      <c r="AA554" s="33"/>
    </row>
    <row r="555" spans="2:39" s="29" customFormat="1">
      <c r="B555" s="11"/>
      <c r="C555" s="11">
        <v>14</v>
      </c>
      <c r="D555" s="334"/>
      <c r="E555" s="334"/>
      <c r="F555" s="334"/>
      <c r="G555" s="334"/>
      <c r="H555" s="334"/>
      <c r="I555" s="334"/>
      <c r="J555" s="334"/>
      <c r="K555" s="86"/>
      <c r="L555" s="651"/>
      <c r="M555" s="86"/>
      <c r="N555" s="651"/>
      <c r="O555" s="86"/>
      <c r="P555" s="651"/>
      <c r="Q555" s="33"/>
      <c r="R555" s="33"/>
      <c r="S555" s="33"/>
      <c r="T555" s="33"/>
      <c r="U555" s="33"/>
      <c r="V555" s="33"/>
      <c r="W555" s="33"/>
      <c r="X555" s="33"/>
      <c r="Y555" s="33"/>
      <c r="Z555" s="33"/>
      <c r="AA555" s="33"/>
    </row>
    <row r="556" spans="2:39" s="29" customFormat="1">
      <c r="B556" s="11"/>
      <c r="C556" s="11">
        <v>15</v>
      </c>
      <c r="D556" s="334"/>
      <c r="E556" s="334"/>
      <c r="F556" s="334"/>
      <c r="G556" s="334"/>
      <c r="H556" s="334"/>
      <c r="I556" s="334"/>
      <c r="J556" s="334"/>
      <c r="K556" s="78"/>
      <c r="L556" s="652"/>
      <c r="M556" s="78"/>
      <c r="N556" s="652"/>
      <c r="O556" s="78"/>
      <c r="P556" s="652"/>
      <c r="Q556" s="33"/>
      <c r="R556" s="33"/>
      <c r="S556" s="33"/>
      <c r="T556" s="33"/>
      <c r="U556" s="33"/>
      <c r="V556" s="33"/>
      <c r="W556" s="33"/>
      <c r="X556" s="33"/>
      <c r="Y556" s="33"/>
      <c r="Z556" s="33"/>
      <c r="AA556" s="33"/>
    </row>
    <row r="557" spans="2:39" s="29" customFormat="1">
      <c r="B557" s="11"/>
      <c r="C557" s="11">
        <v>16</v>
      </c>
      <c r="D557" s="334"/>
      <c r="E557" s="334"/>
      <c r="F557" s="334"/>
      <c r="G557" s="334"/>
      <c r="H557" s="334"/>
      <c r="I557" s="334"/>
      <c r="J557" s="334"/>
      <c r="K557" s="78"/>
      <c r="L557" s="651"/>
      <c r="M557" s="78"/>
      <c r="N557" s="651"/>
      <c r="O557" s="78"/>
      <c r="P557" s="651"/>
      <c r="Q557" s="33"/>
      <c r="R557" s="33"/>
      <c r="S557" s="33"/>
      <c r="T557" s="33"/>
      <c r="U557" s="33"/>
      <c r="V557" s="33"/>
      <c r="W557" s="33"/>
      <c r="X557" s="33"/>
      <c r="Y557" s="33"/>
      <c r="Z557" s="33"/>
      <c r="AA557" s="33"/>
    </row>
    <row r="558" spans="2:39" s="29" customFormat="1">
      <c r="B558" s="11"/>
      <c r="C558" s="11">
        <v>17</v>
      </c>
      <c r="D558" s="334"/>
      <c r="E558" s="334"/>
      <c r="F558" s="334"/>
      <c r="G558" s="334"/>
      <c r="H558" s="334"/>
      <c r="I558" s="334"/>
      <c r="J558" s="334"/>
      <c r="K558" s="86"/>
      <c r="L558" s="651"/>
      <c r="M558" s="86"/>
      <c r="N558" s="651"/>
      <c r="O558" s="86"/>
      <c r="P558" s="651"/>
      <c r="Q558" s="33"/>
      <c r="R558" s="33"/>
      <c r="S558" s="33"/>
      <c r="T558" s="33"/>
      <c r="U558" s="33"/>
      <c r="V558" s="33"/>
      <c r="W558" s="33"/>
      <c r="X558" s="33"/>
      <c r="Y558" s="33"/>
      <c r="Z558" s="33"/>
      <c r="AA558" s="33"/>
    </row>
    <row r="559" spans="2:39" s="29" customFormat="1">
      <c r="B559" s="11"/>
      <c r="C559" s="11">
        <v>18</v>
      </c>
      <c r="D559" s="334"/>
      <c r="E559" s="334"/>
      <c r="F559" s="334"/>
      <c r="G559" s="334"/>
      <c r="H559" s="334"/>
      <c r="I559" s="334"/>
      <c r="J559" s="334"/>
      <c r="K559" s="86"/>
      <c r="L559" s="651"/>
      <c r="M559" s="86"/>
      <c r="N559" s="651"/>
      <c r="O559" s="86"/>
      <c r="P559" s="651"/>
      <c r="Q559" s="33"/>
      <c r="R559" s="33"/>
      <c r="S559" s="33"/>
      <c r="T559" s="33"/>
      <c r="U559" s="33"/>
      <c r="V559" s="33"/>
      <c r="W559" s="33"/>
      <c r="X559" s="33"/>
      <c r="Y559" s="33"/>
      <c r="Z559" s="33"/>
      <c r="AA559" s="33"/>
    </row>
    <row r="560" spans="2:39" s="29" customFormat="1">
      <c r="B560" s="11"/>
      <c r="C560" s="11">
        <v>19</v>
      </c>
      <c r="D560" s="334"/>
      <c r="E560" s="334"/>
      <c r="F560" s="334"/>
      <c r="G560" s="334"/>
      <c r="H560" s="334"/>
      <c r="I560" s="334"/>
      <c r="J560" s="334"/>
      <c r="K560" s="78"/>
      <c r="L560" s="652"/>
      <c r="M560" s="78"/>
      <c r="N560" s="652"/>
      <c r="O560" s="78"/>
      <c r="P560" s="652"/>
      <c r="Q560" s="33"/>
      <c r="R560" s="33"/>
      <c r="S560" s="33"/>
      <c r="T560" s="33"/>
      <c r="U560" s="33"/>
      <c r="V560" s="33"/>
      <c r="W560" s="33"/>
      <c r="X560" s="33"/>
      <c r="Y560" s="33"/>
      <c r="Z560" s="33"/>
      <c r="AA560" s="33"/>
    </row>
    <row r="561" spans="2:39" s="29" customFormat="1">
      <c r="B561" s="11"/>
      <c r="C561" s="11">
        <v>20</v>
      </c>
      <c r="D561" s="334"/>
      <c r="E561" s="334"/>
      <c r="F561" s="334"/>
      <c r="G561" s="334"/>
      <c r="H561" s="334"/>
      <c r="I561" s="334"/>
      <c r="J561" s="334"/>
      <c r="K561" s="78"/>
      <c r="L561" s="651"/>
      <c r="M561" s="78"/>
      <c r="N561" s="651"/>
      <c r="O561" s="78"/>
      <c r="P561" s="651"/>
      <c r="Q561" s="33"/>
      <c r="R561" s="33"/>
      <c r="S561" s="33"/>
      <c r="T561" s="33"/>
      <c r="U561" s="33"/>
      <c r="V561" s="33"/>
      <c r="W561" s="33"/>
      <c r="X561" s="33"/>
      <c r="Y561" s="33"/>
      <c r="Z561" s="33"/>
      <c r="AA561" s="33"/>
    </row>
    <row r="562" spans="2:39" s="29" customFormat="1">
      <c r="B562" s="11"/>
      <c r="C562" s="11">
        <v>21</v>
      </c>
      <c r="D562" s="334"/>
      <c r="E562" s="334"/>
      <c r="F562" s="334"/>
      <c r="G562" s="334"/>
      <c r="H562" s="334"/>
      <c r="I562" s="334"/>
      <c r="J562" s="334"/>
      <c r="K562" s="86"/>
      <c r="L562" s="651"/>
      <c r="M562" s="86"/>
      <c r="N562" s="651"/>
      <c r="O562" s="86"/>
      <c r="P562" s="651"/>
      <c r="Q562" s="33"/>
      <c r="R562" s="33"/>
      <c r="S562" s="33"/>
      <c r="T562" s="33"/>
      <c r="U562" s="33"/>
      <c r="V562" s="33"/>
      <c r="W562" s="33"/>
      <c r="X562" s="33"/>
      <c r="Y562" s="33"/>
      <c r="Z562" s="33"/>
      <c r="AA562" s="33"/>
    </row>
    <row r="563" spans="2:39" s="29" customFormat="1">
      <c r="B563" s="11"/>
      <c r="C563" s="11">
        <v>22</v>
      </c>
      <c r="D563" s="334"/>
      <c r="E563" s="334"/>
      <c r="F563" s="334"/>
      <c r="G563" s="334"/>
      <c r="H563" s="334"/>
      <c r="I563" s="334"/>
      <c r="J563" s="334"/>
      <c r="K563" s="653"/>
      <c r="L563" s="651"/>
      <c r="M563" s="653"/>
      <c r="N563" s="651"/>
      <c r="O563" s="653"/>
      <c r="P563" s="651"/>
      <c r="Q563" s="33"/>
      <c r="R563" s="33"/>
      <c r="S563" s="33"/>
      <c r="T563" s="33"/>
      <c r="U563" s="33"/>
      <c r="V563" s="33"/>
      <c r="W563" s="33"/>
      <c r="X563" s="33"/>
      <c r="Y563" s="33"/>
      <c r="Z563" s="33"/>
      <c r="AA563" s="33"/>
    </row>
    <row r="564" spans="2:39" s="29" customFormat="1">
      <c r="B564" s="11">
        <v>24</v>
      </c>
      <c r="C564" s="11">
        <v>1</v>
      </c>
      <c r="D564" s="334"/>
      <c r="E564" s="334"/>
      <c r="F564" s="334"/>
      <c r="G564" s="334"/>
      <c r="H564" s="334"/>
      <c r="I564" s="334"/>
      <c r="J564" s="334"/>
      <c r="K564" s="78"/>
      <c r="L564" s="647"/>
      <c r="M564" s="78"/>
      <c r="N564" s="647"/>
      <c r="O564" s="78"/>
      <c r="P564" s="647"/>
      <c r="Q564" s="33"/>
      <c r="R564" s="33"/>
      <c r="S564" s="33"/>
      <c r="T564" s="33"/>
      <c r="U564" s="33"/>
      <c r="V564" s="33"/>
      <c r="W564" s="33"/>
      <c r="X564" s="33"/>
      <c r="Y564" s="33"/>
      <c r="Z564" s="33"/>
      <c r="AA564" s="33"/>
    </row>
    <row r="565" spans="2:39" s="29" customFormat="1">
      <c r="B565" s="11"/>
      <c r="C565" s="11">
        <v>2</v>
      </c>
      <c r="D565" s="334"/>
      <c r="E565" s="334"/>
      <c r="F565" s="334"/>
      <c r="G565" s="334"/>
      <c r="H565" s="334"/>
      <c r="I565" s="334"/>
      <c r="J565" s="334"/>
      <c r="K565" s="78"/>
      <c r="L565" s="647"/>
      <c r="M565" s="78"/>
      <c r="N565" s="647"/>
      <c r="O565" s="78"/>
      <c r="P565" s="647"/>
      <c r="Q565" s="33"/>
      <c r="R565" s="33"/>
      <c r="S565" s="33"/>
      <c r="T565" s="33"/>
      <c r="U565" s="33"/>
      <c r="V565" s="33"/>
      <c r="W565" s="33"/>
      <c r="X565" s="33"/>
      <c r="Y565" s="33"/>
      <c r="Z565" s="33"/>
      <c r="AA565" s="33"/>
    </row>
    <row r="566" spans="2:39" s="29" customFormat="1">
      <c r="B566" s="11"/>
      <c r="C566" s="11">
        <v>3</v>
      </c>
      <c r="D566" s="334"/>
      <c r="E566" s="334"/>
      <c r="F566" s="334"/>
      <c r="G566" s="334"/>
      <c r="H566" s="334"/>
      <c r="I566" s="334"/>
      <c r="J566" s="334"/>
      <c r="K566" s="78"/>
      <c r="L566" s="647"/>
      <c r="M566" s="78"/>
      <c r="N566" s="647"/>
      <c r="O566" s="78"/>
      <c r="P566" s="647"/>
      <c r="Q566" s="33"/>
      <c r="R566" s="33"/>
      <c r="S566" s="33"/>
      <c r="T566" s="33"/>
      <c r="U566" s="33"/>
      <c r="V566" s="33"/>
      <c r="W566" s="33"/>
      <c r="X566" s="33"/>
      <c r="Y566" s="33"/>
      <c r="Z566" s="33"/>
      <c r="AA566" s="33"/>
    </row>
    <row r="567" spans="2:39">
      <c r="B567" s="11"/>
      <c r="C567" s="11">
        <v>4</v>
      </c>
      <c r="D567" s="334"/>
      <c r="E567" s="334"/>
      <c r="F567" s="334"/>
      <c r="G567" s="334"/>
      <c r="H567" s="334"/>
      <c r="I567" s="334"/>
      <c r="K567" s="78"/>
      <c r="L567" s="189"/>
      <c r="M567" s="78"/>
      <c r="N567" s="189"/>
      <c r="O567" s="78"/>
      <c r="P567" s="189"/>
      <c r="Q567" s="334"/>
      <c r="R567" s="334"/>
      <c r="S567" s="334"/>
      <c r="AB567" s="335"/>
      <c r="AC567" s="335"/>
      <c r="AD567" s="335"/>
      <c r="AE567" s="335"/>
      <c r="AF567" s="335"/>
      <c r="AG567" s="335"/>
      <c r="AH567" s="335"/>
      <c r="AI567" s="335"/>
      <c r="AJ567" s="335"/>
      <c r="AK567" s="335"/>
      <c r="AL567" s="335"/>
      <c r="AM567" s="335"/>
    </row>
    <row r="568" spans="2:39" s="29" customFormat="1">
      <c r="B568" s="11"/>
      <c r="C568" s="11">
        <v>5</v>
      </c>
      <c r="D568" s="334"/>
      <c r="E568" s="334"/>
      <c r="F568" s="334"/>
      <c r="G568" s="334"/>
      <c r="H568" s="334"/>
      <c r="I568" s="334"/>
      <c r="J568" s="334"/>
      <c r="K568" s="86"/>
      <c r="L568" s="651"/>
      <c r="M568" s="86"/>
      <c r="N568" s="651"/>
      <c r="O568" s="86"/>
      <c r="P568" s="651"/>
      <c r="Q568" s="33"/>
      <c r="R568" s="33"/>
      <c r="S568" s="33"/>
      <c r="T568" s="33"/>
      <c r="U568" s="33"/>
      <c r="V568" s="33"/>
      <c r="W568" s="33"/>
      <c r="X568" s="33"/>
      <c r="Y568" s="33"/>
      <c r="Z568" s="33"/>
      <c r="AA568" s="33"/>
    </row>
    <row r="569" spans="2:39" s="29" customFormat="1">
      <c r="B569" s="11"/>
      <c r="C569" s="11">
        <v>6</v>
      </c>
      <c r="D569" s="334"/>
      <c r="E569" s="334"/>
      <c r="F569" s="334"/>
      <c r="G569" s="334"/>
      <c r="H569" s="334"/>
      <c r="I569" s="334"/>
      <c r="J569" s="334"/>
      <c r="K569" s="86"/>
      <c r="L569" s="651"/>
      <c r="M569" s="86"/>
      <c r="N569" s="651"/>
      <c r="O569" s="86"/>
      <c r="P569" s="651"/>
      <c r="Q569" s="33"/>
      <c r="R569" s="33"/>
      <c r="S569" s="33"/>
      <c r="T569" s="33"/>
      <c r="U569" s="33"/>
      <c r="V569" s="33"/>
      <c r="W569" s="33"/>
      <c r="X569" s="33"/>
      <c r="Y569" s="33"/>
      <c r="Z569" s="33"/>
      <c r="AA569" s="33"/>
    </row>
    <row r="570" spans="2:39" s="29" customFormat="1">
      <c r="B570" s="11"/>
      <c r="C570" s="11">
        <v>7</v>
      </c>
      <c r="D570" s="334"/>
      <c r="E570" s="334"/>
      <c r="F570" s="334"/>
      <c r="G570" s="334"/>
      <c r="H570" s="334"/>
      <c r="I570" s="334"/>
      <c r="J570" s="334"/>
      <c r="K570" s="78"/>
      <c r="L570" s="652"/>
      <c r="M570" s="78"/>
      <c r="N570" s="652"/>
      <c r="O570" s="78"/>
      <c r="P570" s="652"/>
      <c r="Q570" s="33"/>
      <c r="R570" s="33"/>
      <c r="S570" s="33"/>
      <c r="T570" s="33"/>
      <c r="U570" s="33"/>
      <c r="V570" s="33"/>
      <c r="W570" s="33"/>
      <c r="X570" s="33"/>
      <c r="Y570" s="33"/>
      <c r="Z570" s="33"/>
      <c r="AA570" s="33"/>
    </row>
    <row r="571" spans="2:39" s="29" customFormat="1">
      <c r="B571" s="11"/>
      <c r="C571" s="11">
        <v>8</v>
      </c>
      <c r="D571" s="334"/>
      <c r="E571" s="334"/>
      <c r="F571" s="334"/>
      <c r="G571" s="334"/>
      <c r="H571" s="334"/>
      <c r="I571" s="334"/>
      <c r="J571" s="334"/>
      <c r="K571" s="78"/>
      <c r="L571" s="651"/>
      <c r="M571" s="78"/>
      <c r="N571" s="651"/>
      <c r="O571" s="78"/>
      <c r="P571" s="651"/>
      <c r="Q571" s="33"/>
      <c r="R571" s="33"/>
      <c r="S571" s="33"/>
      <c r="T571" s="33"/>
      <c r="U571" s="33"/>
      <c r="V571" s="33"/>
      <c r="W571" s="33"/>
      <c r="X571" s="33"/>
      <c r="Y571" s="33"/>
      <c r="Z571" s="33"/>
      <c r="AA571" s="33"/>
    </row>
    <row r="572" spans="2:39" s="29" customFormat="1">
      <c r="B572" s="11"/>
      <c r="C572" s="11">
        <v>9</v>
      </c>
      <c r="D572" s="334"/>
      <c r="E572" s="334"/>
      <c r="F572" s="334"/>
      <c r="G572" s="334"/>
      <c r="H572" s="334"/>
      <c r="I572" s="334"/>
      <c r="J572" s="334"/>
      <c r="K572" s="86"/>
      <c r="L572" s="651"/>
      <c r="M572" s="86"/>
      <c r="N572" s="651"/>
      <c r="O572" s="86"/>
      <c r="P572" s="651"/>
      <c r="Q572" s="33"/>
      <c r="R572" s="33"/>
      <c r="S572" s="33"/>
      <c r="T572" s="33"/>
      <c r="U572" s="33"/>
      <c r="V572" s="33"/>
      <c r="W572" s="33"/>
      <c r="X572" s="33"/>
      <c r="Y572" s="33"/>
      <c r="Z572" s="33"/>
      <c r="AA572" s="33"/>
    </row>
    <row r="573" spans="2:39" s="29" customFormat="1">
      <c r="B573" s="11"/>
      <c r="C573" s="11">
        <v>10</v>
      </c>
      <c r="D573" s="334"/>
      <c r="E573" s="334"/>
      <c r="F573" s="334"/>
      <c r="G573" s="334"/>
      <c r="H573" s="334"/>
      <c r="I573" s="334"/>
      <c r="J573" s="334"/>
      <c r="K573" s="86"/>
      <c r="L573" s="651"/>
      <c r="M573" s="86"/>
      <c r="N573" s="651"/>
      <c r="O573" s="86"/>
      <c r="P573" s="651"/>
      <c r="Q573" s="33"/>
      <c r="R573" s="33"/>
      <c r="S573" s="33"/>
      <c r="T573" s="33"/>
      <c r="U573" s="33"/>
      <c r="V573" s="33"/>
      <c r="W573" s="33"/>
      <c r="X573" s="33"/>
      <c r="Y573" s="33"/>
      <c r="Z573" s="33"/>
      <c r="AA573" s="33"/>
    </row>
    <row r="574" spans="2:39" s="29" customFormat="1">
      <c r="B574" s="11"/>
      <c r="C574" s="11">
        <v>11</v>
      </c>
      <c r="D574" s="334"/>
      <c r="E574" s="334"/>
      <c r="F574" s="334"/>
      <c r="G574" s="334"/>
      <c r="H574" s="334"/>
      <c r="I574" s="334"/>
      <c r="J574" s="334"/>
      <c r="K574" s="78"/>
      <c r="L574" s="652"/>
      <c r="M574" s="78"/>
      <c r="N574" s="652"/>
      <c r="O574" s="78"/>
      <c r="P574" s="652"/>
      <c r="Q574" s="33"/>
      <c r="R574" s="33"/>
      <c r="S574" s="33"/>
      <c r="T574" s="33"/>
      <c r="U574" s="33"/>
      <c r="V574" s="33"/>
      <c r="W574" s="33"/>
      <c r="X574" s="33"/>
      <c r="Y574" s="33"/>
      <c r="Z574" s="33"/>
      <c r="AA574" s="33"/>
    </row>
    <row r="575" spans="2:39" s="29" customFormat="1">
      <c r="B575" s="11"/>
      <c r="C575" s="11">
        <v>12</v>
      </c>
      <c r="D575" s="334"/>
      <c r="E575" s="334"/>
      <c r="F575" s="334"/>
      <c r="G575" s="334"/>
      <c r="H575" s="334"/>
      <c r="I575" s="334"/>
      <c r="J575" s="334"/>
      <c r="K575" s="78"/>
      <c r="L575" s="651"/>
      <c r="M575" s="78"/>
      <c r="N575" s="651"/>
      <c r="O575" s="78"/>
      <c r="P575" s="651"/>
      <c r="Q575" s="33"/>
      <c r="R575" s="33"/>
      <c r="S575" s="33"/>
      <c r="T575" s="33"/>
      <c r="U575" s="33"/>
      <c r="V575" s="33"/>
      <c r="W575" s="33"/>
      <c r="X575" s="33"/>
      <c r="Y575" s="33"/>
      <c r="Z575" s="33"/>
      <c r="AA575" s="33"/>
    </row>
    <row r="576" spans="2:39" s="29" customFormat="1">
      <c r="B576" s="11"/>
      <c r="C576" s="11">
        <v>13</v>
      </c>
      <c r="D576" s="334"/>
      <c r="E576" s="334"/>
      <c r="F576" s="334"/>
      <c r="G576" s="334"/>
      <c r="H576" s="334"/>
      <c r="I576" s="334"/>
      <c r="J576" s="334"/>
      <c r="K576" s="86"/>
      <c r="L576" s="651"/>
      <c r="M576" s="86"/>
      <c r="N576" s="651"/>
      <c r="O576" s="86"/>
      <c r="P576" s="651"/>
      <c r="Q576" s="33"/>
      <c r="R576" s="33"/>
      <c r="S576" s="33"/>
      <c r="T576" s="33"/>
      <c r="U576" s="33"/>
      <c r="V576" s="33"/>
      <c r="W576" s="33"/>
      <c r="X576" s="33"/>
      <c r="Y576" s="33"/>
      <c r="Z576" s="33"/>
      <c r="AA576" s="33"/>
    </row>
    <row r="577" spans="2:39" s="29" customFormat="1">
      <c r="B577" s="11"/>
      <c r="C577" s="11">
        <v>14</v>
      </c>
      <c r="D577" s="334"/>
      <c r="E577" s="334"/>
      <c r="F577" s="334"/>
      <c r="G577" s="334"/>
      <c r="H577" s="334"/>
      <c r="I577" s="334"/>
      <c r="J577" s="334"/>
      <c r="K577" s="86"/>
      <c r="L577" s="651"/>
      <c r="M577" s="86"/>
      <c r="N577" s="651"/>
      <c r="O577" s="86"/>
      <c r="P577" s="651"/>
      <c r="Q577" s="33"/>
      <c r="R577" s="33"/>
      <c r="S577" s="33"/>
      <c r="T577" s="33"/>
      <c r="U577" s="33"/>
      <c r="V577" s="33"/>
      <c r="W577" s="33"/>
      <c r="X577" s="33"/>
      <c r="Y577" s="33"/>
      <c r="Z577" s="33"/>
      <c r="AA577" s="33"/>
    </row>
    <row r="578" spans="2:39" s="29" customFormat="1">
      <c r="B578" s="11"/>
      <c r="C578" s="11">
        <v>15</v>
      </c>
      <c r="D578" s="334"/>
      <c r="E578" s="334"/>
      <c r="F578" s="334"/>
      <c r="G578" s="334"/>
      <c r="H578" s="334"/>
      <c r="I578" s="334"/>
      <c r="J578" s="334"/>
      <c r="K578" s="78"/>
      <c r="L578" s="652"/>
      <c r="M578" s="78"/>
      <c r="N578" s="652"/>
      <c r="O578" s="78"/>
      <c r="P578" s="652"/>
      <c r="Q578" s="33"/>
      <c r="R578" s="33"/>
      <c r="S578" s="33"/>
      <c r="T578" s="33"/>
      <c r="U578" s="33"/>
      <c r="V578" s="33"/>
      <c r="W578" s="33"/>
      <c r="X578" s="33"/>
      <c r="Y578" s="33"/>
      <c r="Z578" s="33"/>
      <c r="AA578" s="33"/>
    </row>
    <row r="579" spans="2:39" s="29" customFormat="1">
      <c r="B579" s="11"/>
      <c r="C579" s="11">
        <v>16</v>
      </c>
      <c r="D579" s="334"/>
      <c r="E579" s="334"/>
      <c r="F579" s="334"/>
      <c r="G579" s="334"/>
      <c r="H579" s="334"/>
      <c r="I579" s="334"/>
      <c r="J579" s="334"/>
      <c r="K579" s="78"/>
      <c r="L579" s="651"/>
      <c r="M579" s="78"/>
      <c r="N579" s="651"/>
      <c r="O579" s="78"/>
      <c r="P579" s="651"/>
      <c r="Q579" s="33"/>
      <c r="R579" s="33"/>
      <c r="S579" s="33"/>
      <c r="T579" s="33"/>
      <c r="U579" s="33"/>
      <c r="V579" s="33"/>
      <c r="W579" s="33"/>
      <c r="X579" s="33"/>
      <c r="Y579" s="33"/>
      <c r="Z579" s="33"/>
      <c r="AA579" s="33"/>
    </row>
    <row r="580" spans="2:39" s="29" customFormat="1">
      <c r="B580" s="11"/>
      <c r="C580" s="11">
        <v>17</v>
      </c>
      <c r="D580" s="334"/>
      <c r="E580" s="334"/>
      <c r="F580" s="334"/>
      <c r="G580" s="334"/>
      <c r="H580" s="334"/>
      <c r="I580" s="334"/>
      <c r="J580" s="334"/>
      <c r="K580" s="86"/>
      <c r="L580" s="651"/>
      <c r="M580" s="86"/>
      <c r="N580" s="651"/>
      <c r="O580" s="86"/>
      <c r="P580" s="651"/>
      <c r="Q580" s="33"/>
      <c r="R580" s="33"/>
      <c r="S580" s="33"/>
      <c r="T580" s="33"/>
      <c r="U580" s="33"/>
      <c r="V580" s="33"/>
      <c r="W580" s="33"/>
      <c r="X580" s="33"/>
      <c r="Y580" s="33"/>
      <c r="Z580" s="33"/>
      <c r="AA580" s="33"/>
    </row>
    <row r="581" spans="2:39" s="29" customFormat="1">
      <c r="B581" s="11"/>
      <c r="C581" s="11">
        <v>18</v>
      </c>
      <c r="D581" s="334"/>
      <c r="E581" s="334"/>
      <c r="F581" s="334"/>
      <c r="G581" s="334"/>
      <c r="H581" s="334"/>
      <c r="I581" s="334"/>
      <c r="J581" s="334"/>
      <c r="K581" s="86"/>
      <c r="L581" s="651"/>
      <c r="M581" s="86"/>
      <c r="N581" s="651"/>
      <c r="O581" s="86"/>
      <c r="P581" s="651"/>
      <c r="Q581" s="33"/>
      <c r="R581" s="33"/>
      <c r="S581" s="33"/>
      <c r="T581" s="33"/>
      <c r="U581" s="33"/>
      <c r="V581" s="33"/>
      <c r="W581" s="33"/>
      <c r="X581" s="33"/>
      <c r="Y581" s="33"/>
      <c r="Z581" s="33"/>
      <c r="AA581" s="33"/>
    </row>
    <row r="582" spans="2:39" s="29" customFormat="1">
      <c r="B582" s="11"/>
      <c r="C582" s="11">
        <v>19</v>
      </c>
      <c r="D582" s="334"/>
      <c r="E582" s="334"/>
      <c r="F582" s="334"/>
      <c r="G582" s="334"/>
      <c r="H582" s="334"/>
      <c r="I582" s="334"/>
      <c r="J582" s="334"/>
      <c r="K582" s="78"/>
      <c r="L582" s="652"/>
      <c r="M582" s="78"/>
      <c r="N582" s="652"/>
      <c r="O582" s="78"/>
      <c r="P582" s="652"/>
      <c r="Q582" s="33"/>
      <c r="R582" s="33"/>
      <c r="S582" s="33"/>
      <c r="T582" s="33"/>
      <c r="U582" s="33"/>
      <c r="V582" s="33"/>
      <c r="W582" s="33"/>
      <c r="X582" s="33"/>
      <c r="Y582" s="33"/>
      <c r="Z582" s="33"/>
      <c r="AA582" s="33"/>
    </row>
    <row r="583" spans="2:39" s="29" customFormat="1">
      <c r="B583" s="11"/>
      <c r="C583" s="11">
        <v>20</v>
      </c>
      <c r="D583" s="334"/>
      <c r="E583" s="334"/>
      <c r="F583" s="334"/>
      <c r="G583" s="334"/>
      <c r="H583" s="334"/>
      <c r="I583" s="334"/>
      <c r="J583" s="334"/>
      <c r="K583" s="78"/>
      <c r="L583" s="651"/>
      <c r="M583" s="78"/>
      <c r="N583" s="651"/>
      <c r="O583" s="78"/>
      <c r="P583" s="651"/>
      <c r="Q583" s="33"/>
      <c r="R583" s="33"/>
      <c r="S583" s="33"/>
      <c r="T583" s="33"/>
      <c r="U583" s="33"/>
      <c r="V583" s="33"/>
      <c r="W583" s="33"/>
      <c r="X583" s="33"/>
      <c r="Y583" s="33"/>
      <c r="Z583" s="33"/>
      <c r="AA583" s="33"/>
    </row>
    <row r="584" spans="2:39" s="29" customFormat="1">
      <c r="B584" s="11"/>
      <c r="C584" s="11">
        <v>21</v>
      </c>
      <c r="D584" s="334"/>
      <c r="E584" s="334"/>
      <c r="F584" s="334"/>
      <c r="G584" s="334"/>
      <c r="H584" s="334"/>
      <c r="I584" s="334"/>
      <c r="J584" s="334"/>
      <c r="K584" s="86"/>
      <c r="L584" s="651"/>
      <c r="M584" s="86"/>
      <c r="N584" s="651"/>
      <c r="O584" s="86"/>
      <c r="P584" s="651"/>
      <c r="Q584" s="33"/>
      <c r="R584" s="33"/>
      <c r="S584" s="33"/>
      <c r="T584" s="33"/>
      <c r="U584" s="33"/>
      <c r="V584" s="33"/>
      <c r="W584" s="33"/>
      <c r="X584" s="33"/>
      <c r="Y584" s="33"/>
      <c r="Z584" s="33"/>
      <c r="AA584" s="33"/>
    </row>
    <row r="585" spans="2:39" s="29" customFormat="1">
      <c r="B585" s="11"/>
      <c r="C585" s="11">
        <v>22</v>
      </c>
      <c r="D585" s="334"/>
      <c r="E585" s="334"/>
      <c r="F585" s="334"/>
      <c r="G585" s="334"/>
      <c r="H585" s="334"/>
      <c r="I585" s="334"/>
      <c r="J585" s="334"/>
      <c r="K585" s="653"/>
      <c r="L585" s="651"/>
      <c r="M585" s="653"/>
      <c r="N585" s="651"/>
      <c r="O585" s="653"/>
      <c r="P585" s="651"/>
      <c r="Q585" s="33"/>
      <c r="R585" s="33"/>
      <c r="S585" s="33"/>
      <c r="T585" s="33"/>
      <c r="U585" s="33"/>
      <c r="V585" s="33"/>
      <c r="W585" s="33"/>
      <c r="X585" s="33"/>
      <c r="Y585" s="33"/>
      <c r="Z585" s="33"/>
      <c r="AA585" s="33"/>
    </row>
    <row r="586" spans="2:39" s="29" customFormat="1">
      <c r="B586" s="11">
        <v>25</v>
      </c>
      <c r="C586" s="11">
        <v>1</v>
      </c>
      <c r="D586" s="334"/>
      <c r="E586" s="334"/>
      <c r="F586" s="334"/>
      <c r="G586" s="334"/>
      <c r="H586" s="334"/>
      <c r="I586" s="334"/>
      <c r="J586" s="334"/>
      <c r="K586" s="78"/>
      <c r="L586" s="647"/>
      <c r="M586" s="78"/>
      <c r="N586" s="647"/>
      <c r="O586" s="78"/>
      <c r="P586" s="647"/>
      <c r="Q586" s="33"/>
      <c r="R586" s="33"/>
      <c r="S586" s="33"/>
      <c r="T586" s="33"/>
      <c r="U586" s="33"/>
      <c r="V586" s="33"/>
      <c r="W586" s="33"/>
      <c r="X586" s="33"/>
      <c r="Y586" s="33"/>
      <c r="Z586" s="33"/>
      <c r="AA586" s="33"/>
    </row>
    <row r="587" spans="2:39" s="29" customFormat="1">
      <c r="B587" s="11"/>
      <c r="C587" s="11">
        <v>2</v>
      </c>
      <c r="D587" s="334"/>
      <c r="E587" s="334"/>
      <c r="F587" s="334"/>
      <c r="G587" s="334"/>
      <c r="H587" s="334"/>
      <c r="I587" s="334"/>
      <c r="J587" s="334"/>
      <c r="K587" s="78"/>
      <c r="L587" s="647"/>
      <c r="M587" s="78"/>
      <c r="N587" s="647"/>
      <c r="O587" s="78"/>
      <c r="P587" s="647"/>
      <c r="Q587" s="33"/>
      <c r="R587" s="33"/>
      <c r="S587" s="33"/>
      <c r="T587" s="33"/>
      <c r="U587" s="33"/>
      <c r="V587" s="33"/>
      <c r="W587" s="33"/>
      <c r="X587" s="33"/>
      <c r="Y587" s="33"/>
      <c r="Z587" s="33"/>
      <c r="AA587" s="33"/>
    </row>
    <row r="588" spans="2:39" s="29" customFormat="1">
      <c r="B588" s="11"/>
      <c r="C588" s="11">
        <v>3</v>
      </c>
      <c r="D588" s="334"/>
      <c r="E588" s="334"/>
      <c r="F588" s="334"/>
      <c r="G588" s="334"/>
      <c r="H588" s="334"/>
      <c r="I588" s="334"/>
      <c r="J588" s="334"/>
      <c r="K588" s="78"/>
      <c r="L588" s="647"/>
      <c r="M588" s="78"/>
      <c r="N588" s="647"/>
      <c r="O588" s="78"/>
      <c r="P588" s="647"/>
      <c r="Q588" s="33"/>
      <c r="R588" s="33"/>
      <c r="S588" s="33"/>
      <c r="T588" s="33"/>
      <c r="U588" s="33"/>
      <c r="V588" s="33"/>
      <c r="W588" s="33"/>
      <c r="X588" s="33"/>
      <c r="Y588" s="33"/>
      <c r="Z588" s="33"/>
      <c r="AA588" s="33"/>
    </row>
    <row r="589" spans="2:39">
      <c r="B589" s="11"/>
      <c r="C589" s="11">
        <v>4</v>
      </c>
      <c r="D589" s="334"/>
      <c r="E589" s="334"/>
      <c r="F589" s="334"/>
      <c r="G589" s="334"/>
      <c r="H589" s="334"/>
      <c r="I589" s="334"/>
      <c r="K589" s="78"/>
      <c r="L589" s="189"/>
      <c r="M589" s="78"/>
      <c r="N589" s="189"/>
      <c r="O589" s="78"/>
      <c r="P589" s="189"/>
      <c r="Q589" s="334"/>
      <c r="R589" s="334"/>
      <c r="S589" s="334"/>
      <c r="AB589" s="335"/>
      <c r="AC589" s="335"/>
      <c r="AD589" s="335"/>
      <c r="AE589" s="335"/>
      <c r="AF589" s="335"/>
      <c r="AG589" s="335"/>
      <c r="AH589" s="335"/>
      <c r="AI589" s="335"/>
      <c r="AJ589" s="335"/>
      <c r="AK589" s="335"/>
      <c r="AL589" s="335"/>
      <c r="AM589" s="335"/>
    </row>
    <row r="590" spans="2:39" s="29" customFormat="1">
      <c r="B590" s="11"/>
      <c r="C590" s="11">
        <v>5</v>
      </c>
      <c r="D590" s="334"/>
      <c r="E590" s="334"/>
      <c r="F590" s="334"/>
      <c r="G590" s="334"/>
      <c r="H590" s="334"/>
      <c r="I590" s="334"/>
      <c r="J590" s="334"/>
      <c r="K590" s="86"/>
      <c r="L590" s="651"/>
      <c r="M590" s="86"/>
      <c r="N590" s="651"/>
      <c r="O590" s="86"/>
      <c r="P590" s="651"/>
      <c r="Q590" s="33"/>
      <c r="R590" s="33"/>
      <c r="S590" s="33"/>
      <c r="T590" s="33"/>
      <c r="U590" s="33"/>
      <c r="V590" s="33"/>
      <c r="W590" s="33"/>
      <c r="X590" s="33"/>
      <c r="Y590" s="33"/>
      <c r="Z590" s="33"/>
      <c r="AA590" s="33"/>
    </row>
    <row r="591" spans="2:39" s="29" customFormat="1">
      <c r="B591" s="11"/>
      <c r="C591" s="11">
        <v>6</v>
      </c>
      <c r="D591" s="334"/>
      <c r="E591" s="334"/>
      <c r="F591" s="334"/>
      <c r="G591" s="334"/>
      <c r="H591" s="334"/>
      <c r="I591" s="334"/>
      <c r="J591" s="334"/>
      <c r="K591" s="86"/>
      <c r="L591" s="651"/>
      <c r="M591" s="86"/>
      <c r="N591" s="651"/>
      <c r="O591" s="86"/>
      <c r="P591" s="651"/>
      <c r="Q591" s="33"/>
      <c r="R591" s="33"/>
      <c r="S591" s="33"/>
      <c r="T591" s="33"/>
      <c r="U591" s="33"/>
      <c r="V591" s="33"/>
      <c r="W591" s="33"/>
      <c r="X591" s="33"/>
      <c r="Y591" s="33"/>
      <c r="Z591" s="33"/>
      <c r="AA591" s="33"/>
    </row>
    <row r="592" spans="2:39" s="29" customFormat="1">
      <c r="B592" s="11"/>
      <c r="C592" s="11">
        <v>7</v>
      </c>
      <c r="D592" s="334"/>
      <c r="E592" s="334"/>
      <c r="F592" s="334"/>
      <c r="G592" s="334"/>
      <c r="H592" s="334"/>
      <c r="I592" s="334"/>
      <c r="J592" s="334"/>
      <c r="K592" s="78"/>
      <c r="L592" s="652"/>
      <c r="M592" s="78"/>
      <c r="N592" s="652"/>
      <c r="O592" s="78"/>
      <c r="P592" s="652"/>
      <c r="Q592" s="33"/>
      <c r="R592" s="33"/>
      <c r="S592" s="33"/>
      <c r="T592" s="33"/>
      <c r="U592" s="33"/>
      <c r="V592" s="33"/>
      <c r="W592" s="33"/>
      <c r="X592" s="33"/>
      <c r="Y592" s="33"/>
      <c r="Z592" s="33"/>
      <c r="AA592" s="33"/>
    </row>
    <row r="593" spans="2:27" s="29" customFormat="1">
      <c r="B593" s="11"/>
      <c r="C593" s="11">
        <v>8</v>
      </c>
      <c r="D593" s="334"/>
      <c r="E593" s="334"/>
      <c r="F593" s="334"/>
      <c r="G593" s="334"/>
      <c r="H593" s="334"/>
      <c r="I593" s="334"/>
      <c r="J593" s="334"/>
      <c r="K593" s="78"/>
      <c r="L593" s="651"/>
      <c r="M593" s="78"/>
      <c r="N593" s="651"/>
      <c r="O593" s="78"/>
      <c r="P593" s="651"/>
      <c r="Q593" s="33"/>
      <c r="R593" s="33"/>
      <c r="S593" s="33"/>
      <c r="T593" s="33"/>
      <c r="U593" s="33"/>
      <c r="V593" s="33"/>
      <c r="W593" s="33"/>
      <c r="X593" s="33"/>
      <c r="Y593" s="33"/>
      <c r="Z593" s="33"/>
      <c r="AA593" s="33"/>
    </row>
    <row r="594" spans="2:27" s="29" customFormat="1">
      <c r="B594" s="11"/>
      <c r="C594" s="11">
        <v>9</v>
      </c>
      <c r="D594" s="334"/>
      <c r="E594" s="334"/>
      <c r="F594" s="334"/>
      <c r="G594" s="334"/>
      <c r="H594" s="334"/>
      <c r="I594" s="334"/>
      <c r="J594" s="334"/>
      <c r="K594" s="86"/>
      <c r="L594" s="651"/>
      <c r="M594" s="86"/>
      <c r="N594" s="651"/>
      <c r="O594" s="86"/>
      <c r="P594" s="651"/>
      <c r="Q594" s="33"/>
      <c r="R594" s="33"/>
      <c r="S594" s="33"/>
      <c r="T594" s="33"/>
      <c r="U594" s="33"/>
      <c r="V594" s="33"/>
      <c r="W594" s="33"/>
      <c r="X594" s="33"/>
      <c r="Y594" s="33"/>
      <c r="Z594" s="33"/>
      <c r="AA594" s="33"/>
    </row>
    <row r="595" spans="2:27" s="29" customFormat="1">
      <c r="B595" s="11"/>
      <c r="C595" s="11">
        <v>10</v>
      </c>
      <c r="D595" s="334"/>
      <c r="E595" s="334"/>
      <c r="F595" s="334"/>
      <c r="G595" s="334"/>
      <c r="H595" s="334"/>
      <c r="I595" s="334"/>
      <c r="J595" s="334"/>
      <c r="K595" s="86"/>
      <c r="L595" s="651"/>
      <c r="M595" s="86"/>
      <c r="N595" s="651"/>
      <c r="O595" s="86"/>
      <c r="P595" s="651"/>
      <c r="Q595" s="33"/>
      <c r="R595" s="33"/>
      <c r="S595" s="33"/>
      <c r="T595" s="33"/>
      <c r="U595" s="33"/>
      <c r="V595" s="33"/>
      <c r="W595" s="33"/>
      <c r="X595" s="33"/>
      <c r="Y595" s="33"/>
      <c r="Z595" s="33"/>
      <c r="AA595" s="33"/>
    </row>
    <row r="596" spans="2:27" s="29" customFormat="1">
      <c r="B596" s="11"/>
      <c r="C596" s="11">
        <v>11</v>
      </c>
      <c r="D596" s="334"/>
      <c r="E596" s="334"/>
      <c r="F596" s="334"/>
      <c r="G596" s="334"/>
      <c r="H596" s="334"/>
      <c r="I596" s="334"/>
      <c r="J596" s="334"/>
      <c r="K596" s="78"/>
      <c r="L596" s="652"/>
      <c r="M596" s="78"/>
      <c r="N596" s="652"/>
      <c r="O596" s="78"/>
      <c r="P596" s="652"/>
      <c r="Q596" s="33"/>
      <c r="R596" s="33"/>
      <c r="S596" s="33"/>
      <c r="T596" s="33"/>
      <c r="U596" s="33"/>
      <c r="V596" s="33"/>
      <c r="W596" s="33"/>
      <c r="X596" s="33"/>
      <c r="Y596" s="33"/>
      <c r="Z596" s="33"/>
      <c r="AA596" s="33"/>
    </row>
    <row r="597" spans="2:27" s="29" customFormat="1">
      <c r="B597" s="11"/>
      <c r="C597" s="11">
        <v>12</v>
      </c>
      <c r="D597" s="334"/>
      <c r="E597" s="334"/>
      <c r="F597" s="334"/>
      <c r="G597" s="334"/>
      <c r="H597" s="334"/>
      <c r="I597" s="334"/>
      <c r="J597" s="334"/>
      <c r="K597" s="78"/>
      <c r="L597" s="651"/>
      <c r="M597" s="78"/>
      <c r="N597" s="651"/>
      <c r="O597" s="78"/>
      <c r="P597" s="651"/>
      <c r="Q597" s="33"/>
      <c r="R597" s="33"/>
      <c r="S597" s="33"/>
      <c r="T597" s="33"/>
      <c r="U597" s="33"/>
      <c r="V597" s="33"/>
      <c r="W597" s="33"/>
      <c r="X597" s="33"/>
      <c r="Y597" s="33"/>
      <c r="Z597" s="33"/>
      <c r="AA597" s="33"/>
    </row>
    <row r="598" spans="2:27" s="29" customFormat="1">
      <c r="B598" s="11"/>
      <c r="C598" s="11">
        <v>13</v>
      </c>
      <c r="D598" s="334"/>
      <c r="E598" s="334"/>
      <c r="F598" s="334"/>
      <c r="G598" s="334"/>
      <c r="H598" s="334"/>
      <c r="I598" s="334"/>
      <c r="J598" s="334"/>
      <c r="K598" s="86"/>
      <c r="L598" s="651"/>
      <c r="M598" s="86"/>
      <c r="N598" s="651"/>
      <c r="O598" s="86"/>
      <c r="P598" s="651"/>
      <c r="Q598" s="33"/>
      <c r="R598" s="33"/>
      <c r="S598" s="33"/>
      <c r="T598" s="33"/>
      <c r="U598" s="33"/>
      <c r="V598" s="33"/>
      <c r="W598" s="33"/>
      <c r="X598" s="33"/>
      <c r="Y598" s="33"/>
      <c r="Z598" s="33"/>
      <c r="AA598" s="33"/>
    </row>
    <row r="599" spans="2:27" s="29" customFormat="1">
      <c r="B599" s="11"/>
      <c r="C599" s="11">
        <v>14</v>
      </c>
      <c r="D599" s="334"/>
      <c r="E599" s="334"/>
      <c r="F599" s="334"/>
      <c r="G599" s="334"/>
      <c r="H599" s="334"/>
      <c r="I599" s="334"/>
      <c r="J599" s="334"/>
      <c r="K599" s="86"/>
      <c r="L599" s="651"/>
      <c r="M599" s="86"/>
      <c r="N599" s="651"/>
      <c r="O599" s="86"/>
      <c r="P599" s="651"/>
      <c r="Q599" s="33"/>
      <c r="R599" s="33"/>
      <c r="S599" s="33"/>
      <c r="T599" s="33"/>
      <c r="U599" s="33"/>
      <c r="V599" s="33"/>
      <c r="W599" s="33"/>
      <c r="X599" s="33"/>
      <c r="Y599" s="33"/>
      <c r="Z599" s="33"/>
      <c r="AA599" s="33"/>
    </row>
    <row r="600" spans="2:27" s="29" customFormat="1">
      <c r="B600" s="11"/>
      <c r="C600" s="11">
        <v>15</v>
      </c>
      <c r="D600" s="334"/>
      <c r="E600" s="334"/>
      <c r="F600" s="334"/>
      <c r="G600" s="334"/>
      <c r="H600" s="334"/>
      <c r="I600" s="334"/>
      <c r="J600" s="334"/>
      <c r="K600" s="78"/>
      <c r="L600" s="652"/>
      <c r="M600" s="78"/>
      <c r="N600" s="652"/>
      <c r="O600" s="78"/>
      <c r="P600" s="652"/>
      <c r="Q600" s="33"/>
      <c r="R600" s="33"/>
      <c r="S600" s="33"/>
      <c r="T600" s="33"/>
      <c r="U600" s="33"/>
      <c r="V600" s="33"/>
      <c r="W600" s="33"/>
      <c r="X600" s="33"/>
      <c r="Y600" s="33"/>
      <c r="Z600" s="33"/>
      <c r="AA600" s="33"/>
    </row>
    <row r="601" spans="2:27" s="29" customFormat="1">
      <c r="B601" s="11"/>
      <c r="C601" s="11">
        <v>16</v>
      </c>
      <c r="D601" s="334"/>
      <c r="E601" s="334"/>
      <c r="F601" s="334"/>
      <c r="G601" s="334"/>
      <c r="H601" s="334"/>
      <c r="I601" s="334"/>
      <c r="J601" s="334"/>
      <c r="K601" s="78"/>
      <c r="L601" s="651"/>
      <c r="M601" s="78"/>
      <c r="N601" s="651"/>
      <c r="O601" s="78"/>
      <c r="P601" s="651"/>
      <c r="Q601" s="33"/>
      <c r="R601" s="33"/>
      <c r="S601" s="33"/>
      <c r="T601" s="33"/>
      <c r="U601" s="33"/>
      <c r="V601" s="33"/>
      <c r="W601" s="33"/>
      <c r="X601" s="33"/>
      <c r="Y601" s="33"/>
      <c r="Z601" s="33"/>
      <c r="AA601" s="33"/>
    </row>
    <row r="602" spans="2:27" s="29" customFormat="1">
      <c r="B602" s="11"/>
      <c r="C602" s="11">
        <v>17</v>
      </c>
      <c r="D602" s="334"/>
      <c r="E602" s="334"/>
      <c r="F602" s="334"/>
      <c r="G602" s="334"/>
      <c r="H602" s="334"/>
      <c r="I602" s="334"/>
      <c r="J602" s="334"/>
      <c r="K602" s="86"/>
      <c r="L602" s="651"/>
      <c r="M602" s="86"/>
      <c r="N602" s="651"/>
      <c r="O602" s="86"/>
      <c r="P602" s="651"/>
      <c r="Q602" s="33"/>
      <c r="R602" s="33"/>
      <c r="S602" s="33"/>
      <c r="T602" s="33"/>
      <c r="U602" s="33"/>
      <c r="V602" s="33"/>
      <c r="W602" s="33"/>
      <c r="X602" s="33"/>
      <c r="Y602" s="33"/>
      <c r="Z602" s="33"/>
      <c r="AA602" s="33"/>
    </row>
    <row r="603" spans="2:27" s="29" customFormat="1">
      <c r="B603" s="11"/>
      <c r="C603" s="11">
        <v>18</v>
      </c>
      <c r="D603" s="334"/>
      <c r="E603" s="334"/>
      <c r="F603" s="334"/>
      <c r="G603" s="334"/>
      <c r="H603" s="334"/>
      <c r="I603" s="334"/>
      <c r="J603" s="334"/>
      <c r="K603" s="86"/>
      <c r="L603" s="651"/>
      <c r="M603" s="86"/>
      <c r="N603" s="651"/>
      <c r="O603" s="86"/>
      <c r="P603" s="651"/>
      <c r="Q603" s="33"/>
      <c r="R603" s="33"/>
      <c r="S603" s="33"/>
      <c r="T603" s="33"/>
      <c r="U603" s="33"/>
      <c r="V603" s="33"/>
      <c r="W603" s="33"/>
      <c r="X603" s="33"/>
      <c r="Y603" s="33"/>
      <c r="Z603" s="33"/>
      <c r="AA603" s="33"/>
    </row>
    <row r="604" spans="2:27" s="29" customFormat="1">
      <c r="B604" s="11"/>
      <c r="C604" s="11">
        <v>19</v>
      </c>
      <c r="D604" s="334"/>
      <c r="E604" s="334"/>
      <c r="F604" s="334"/>
      <c r="G604" s="334"/>
      <c r="H604" s="334"/>
      <c r="I604" s="334"/>
      <c r="J604" s="334"/>
      <c r="K604" s="78"/>
      <c r="L604" s="652"/>
      <c r="M604" s="78"/>
      <c r="N604" s="652"/>
      <c r="O604" s="78"/>
      <c r="P604" s="652"/>
      <c r="Q604" s="33"/>
      <c r="R604" s="33"/>
      <c r="S604" s="33"/>
      <c r="T604" s="33"/>
      <c r="U604" s="33"/>
      <c r="V604" s="33"/>
      <c r="W604" s="33"/>
      <c r="X604" s="33"/>
      <c r="Y604" s="33"/>
      <c r="Z604" s="33"/>
      <c r="AA604" s="33"/>
    </row>
    <row r="605" spans="2:27" s="29" customFormat="1">
      <c r="B605" s="11"/>
      <c r="C605" s="11">
        <v>20</v>
      </c>
      <c r="D605" s="334"/>
      <c r="E605" s="334"/>
      <c r="F605" s="334"/>
      <c r="G605" s="334"/>
      <c r="H605" s="334"/>
      <c r="I605" s="334"/>
      <c r="J605" s="334"/>
      <c r="K605" s="78"/>
      <c r="L605" s="651"/>
      <c r="M605" s="78"/>
      <c r="N605" s="651"/>
      <c r="O605" s="78"/>
      <c r="P605" s="651"/>
      <c r="Q605" s="33"/>
      <c r="R605" s="33"/>
      <c r="S605" s="33"/>
      <c r="T605" s="33"/>
      <c r="U605" s="33"/>
      <c r="V605" s="33"/>
      <c r="W605" s="33"/>
      <c r="X605" s="33"/>
      <c r="Y605" s="33"/>
      <c r="Z605" s="33"/>
      <c r="AA605" s="33"/>
    </row>
    <row r="606" spans="2:27" s="29" customFormat="1">
      <c r="B606" s="11"/>
      <c r="C606" s="11">
        <v>21</v>
      </c>
      <c r="D606" s="334"/>
      <c r="E606" s="334"/>
      <c r="F606" s="334"/>
      <c r="G606" s="334"/>
      <c r="H606" s="334"/>
      <c r="I606" s="334"/>
      <c r="J606" s="334"/>
      <c r="K606" s="86"/>
      <c r="L606" s="651"/>
      <c r="M606" s="86"/>
      <c r="N606" s="651"/>
      <c r="O606" s="86"/>
      <c r="P606" s="651"/>
      <c r="Q606" s="33"/>
      <c r="R606" s="33"/>
      <c r="S606" s="33"/>
      <c r="T606" s="33"/>
      <c r="U606" s="33"/>
      <c r="V606" s="33"/>
      <c r="W606" s="33"/>
      <c r="X606" s="33"/>
      <c r="Y606" s="33"/>
      <c r="Z606" s="33"/>
      <c r="AA606" s="33"/>
    </row>
    <row r="607" spans="2:27" s="29" customFormat="1">
      <c r="B607" s="11"/>
      <c r="C607" s="11">
        <v>22</v>
      </c>
      <c r="D607" s="334"/>
      <c r="E607" s="334"/>
      <c r="F607" s="334"/>
      <c r="G607" s="334"/>
      <c r="H607" s="334"/>
      <c r="I607" s="334"/>
      <c r="J607" s="334"/>
      <c r="K607" s="653"/>
      <c r="L607" s="651"/>
      <c r="M607" s="653"/>
      <c r="N607" s="651"/>
      <c r="O607" s="653"/>
      <c r="P607" s="651"/>
      <c r="Q607" s="33"/>
      <c r="R607" s="33"/>
      <c r="S607" s="33"/>
      <c r="T607" s="33"/>
      <c r="U607" s="33"/>
      <c r="V607" s="33"/>
      <c r="W607" s="33"/>
      <c r="X607" s="33"/>
      <c r="Y607" s="33"/>
      <c r="Z607" s="33"/>
      <c r="AA607" s="33"/>
    </row>
    <row r="608" spans="2:27" s="29" customFormat="1">
      <c r="B608" s="11">
        <v>26</v>
      </c>
      <c r="C608" s="11">
        <v>1</v>
      </c>
      <c r="D608" s="334"/>
      <c r="E608" s="334"/>
      <c r="F608" s="334"/>
      <c r="G608" s="334"/>
      <c r="H608" s="334"/>
      <c r="I608" s="334"/>
      <c r="J608" s="334"/>
      <c r="K608" s="78"/>
      <c r="L608" s="647"/>
      <c r="M608" s="78"/>
      <c r="N608" s="647"/>
      <c r="O608" s="78"/>
      <c r="P608" s="647"/>
      <c r="Q608" s="33"/>
      <c r="R608" s="33"/>
      <c r="S608" s="33"/>
      <c r="T608" s="33"/>
      <c r="U608" s="33"/>
      <c r="V608" s="33"/>
      <c r="W608" s="33"/>
      <c r="X608" s="33"/>
      <c r="Y608" s="33"/>
      <c r="Z608" s="33"/>
      <c r="AA608" s="33"/>
    </row>
    <row r="609" spans="2:39" s="29" customFormat="1">
      <c r="B609" s="11"/>
      <c r="C609" s="11">
        <v>2</v>
      </c>
      <c r="D609" s="334"/>
      <c r="E609" s="334"/>
      <c r="F609" s="334"/>
      <c r="G609" s="334"/>
      <c r="H609" s="334"/>
      <c r="I609" s="334"/>
      <c r="J609" s="334"/>
      <c r="K609" s="78"/>
      <c r="L609" s="647"/>
      <c r="M609" s="78"/>
      <c r="N609" s="647"/>
      <c r="O609" s="78"/>
      <c r="P609" s="647"/>
      <c r="Q609" s="33"/>
      <c r="R609" s="33"/>
      <c r="S609" s="33"/>
      <c r="T609" s="33"/>
      <c r="U609" s="33"/>
      <c r="V609" s="33"/>
      <c r="W609" s="33"/>
      <c r="X609" s="33"/>
      <c r="Y609" s="33"/>
      <c r="Z609" s="33"/>
      <c r="AA609" s="33"/>
    </row>
    <row r="610" spans="2:39" s="29" customFormat="1">
      <c r="B610" s="11"/>
      <c r="C610" s="11">
        <v>3</v>
      </c>
      <c r="D610" s="334"/>
      <c r="E610" s="334"/>
      <c r="F610" s="334"/>
      <c r="G610" s="334"/>
      <c r="H610" s="334"/>
      <c r="I610" s="334"/>
      <c r="J610" s="334"/>
      <c r="K610" s="78"/>
      <c r="L610" s="647"/>
      <c r="M610" s="78"/>
      <c r="N610" s="647"/>
      <c r="O610" s="78"/>
      <c r="P610" s="647"/>
      <c r="Q610" s="33"/>
      <c r="R610" s="33"/>
      <c r="S610" s="33"/>
      <c r="T610" s="33"/>
      <c r="U610" s="33"/>
      <c r="V610" s="33"/>
      <c r="W610" s="33"/>
      <c r="X610" s="33"/>
      <c r="Y610" s="33"/>
      <c r="Z610" s="33"/>
      <c r="AA610" s="33"/>
    </row>
    <row r="611" spans="2:39">
      <c r="B611" s="11"/>
      <c r="C611" s="11">
        <v>4</v>
      </c>
      <c r="D611" s="334"/>
      <c r="E611" s="334"/>
      <c r="F611" s="334"/>
      <c r="G611" s="334"/>
      <c r="H611" s="334"/>
      <c r="I611" s="334"/>
      <c r="K611" s="78"/>
      <c r="L611" s="189"/>
      <c r="M611" s="78"/>
      <c r="N611" s="189"/>
      <c r="O611" s="78"/>
      <c r="P611" s="189"/>
      <c r="Q611" s="334"/>
      <c r="R611" s="334"/>
      <c r="S611" s="334"/>
      <c r="AB611" s="335"/>
      <c r="AC611" s="335"/>
      <c r="AD611" s="335"/>
      <c r="AE611" s="335"/>
      <c r="AF611" s="335"/>
      <c r="AG611" s="335"/>
      <c r="AH611" s="335"/>
      <c r="AI611" s="335"/>
      <c r="AJ611" s="335"/>
      <c r="AK611" s="335"/>
      <c r="AL611" s="335"/>
      <c r="AM611" s="335"/>
    </row>
    <row r="612" spans="2:39" s="29" customFormat="1">
      <c r="B612" s="11"/>
      <c r="C612" s="11">
        <v>5</v>
      </c>
      <c r="D612" s="334"/>
      <c r="E612" s="334"/>
      <c r="F612" s="334"/>
      <c r="G612" s="334"/>
      <c r="H612" s="334"/>
      <c r="I612" s="334"/>
      <c r="J612" s="334"/>
      <c r="K612" s="86"/>
      <c r="L612" s="651"/>
      <c r="M612" s="86"/>
      <c r="N612" s="651"/>
      <c r="O612" s="86"/>
      <c r="P612" s="651"/>
      <c r="Q612" s="33"/>
      <c r="R612" s="33"/>
      <c r="S612" s="33"/>
      <c r="T612" s="33"/>
      <c r="U612" s="33"/>
      <c r="V612" s="33"/>
      <c r="W612" s="33"/>
      <c r="X612" s="33"/>
      <c r="Y612" s="33"/>
      <c r="Z612" s="33"/>
      <c r="AA612" s="33"/>
    </row>
    <row r="613" spans="2:39" s="29" customFormat="1">
      <c r="B613" s="11"/>
      <c r="C613" s="11">
        <v>6</v>
      </c>
      <c r="D613" s="334"/>
      <c r="E613" s="334"/>
      <c r="F613" s="334"/>
      <c r="G613" s="334"/>
      <c r="H613" s="334"/>
      <c r="I613" s="334"/>
      <c r="J613" s="334"/>
      <c r="K613" s="86"/>
      <c r="L613" s="651"/>
      <c r="M613" s="86"/>
      <c r="N613" s="651"/>
      <c r="O613" s="86"/>
      <c r="P613" s="651"/>
      <c r="Q613" s="33"/>
      <c r="R613" s="33"/>
      <c r="S613" s="33"/>
      <c r="T613" s="33"/>
      <c r="U613" s="33"/>
      <c r="V613" s="33"/>
      <c r="W613" s="33"/>
      <c r="X613" s="33"/>
      <c r="Y613" s="33"/>
      <c r="Z613" s="33"/>
      <c r="AA613" s="33"/>
    </row>
    <row r="614" spans="2:39" s="29" customFormat="1">
      <c r="B614" s="11"/>
      <c r="C614" s="11">
        <v>7</v>
      </c>
      <c r="D614" s="334"/>
      <c r="E614" s="334"/>
      <c r="F614" s="334"/>
      <c r="G614" s="334"/>
      <c r="H614" s="334"/>
      <c r="I614" s="334"/>
      <c r="J614" s="334"/>
      <c r="K614" s="78"/>
      <c r="L614" s="652"/>
      <c r="M614" s="78"/>
      <c r="N614" s="652"/>
      <c r="O614" s="78"/>
      <c r="P614" s="652"/>
      <c r="Q614" s="33"/>
      <c r="R614" s="33"/>
      <c r="S614" s="33"/>
      <c r="T614" s="33"/>
      <c r="U614" s="33"/>
      <c r="V614" s="33"/>
      <c r="W614" s="33"/>
      <c r="X614" s="33"/>
      <c r="Y614" s="33"/>
      <c r="Z614" s="33"/>
      <c r="AA614" s="33"/>
    </row>
    <row r="615" spans="2:39" s="29" customFormat="1">
      <c r="B615" s="11"/>
      <c r="C615" s="11">
        <v>8</v>
      </c>
      <c r="D615" s="334"/>
      <c r="E615" s="334"/>
      <c r="F615" s="334"/>
      <c r="G615" s="334"/>
      <c r="H615" s="334"/>
      <c r="I615" s="334"/>
      <c r="J615" s="334"/>
      <c r="K615" s="78"/>
      <c r="L615" s="651"/>
      <c r="M615" s="78"/>
      <c r="N615" s="651"/>
      <c r="O615" s="78"/>
      <c r="P615" s="651"/>
      <c r="Q615" s="33"/>
      <c r="R615" s="33"/>
      <c r="S615" s="33"/>
      <c r="T615" s="33"/>
      <c r="U615" s="33"/>
      <c r="V615" s="33"/>
      <c r="W615" s="33"/>
      <c r="X615" s="33"/>
      <c r="Y615" s="33"/>
      <c r="Z615" s="33"/>
      <c r="AA615" s="33"/>
    </row>
    <row r="616" spans="2:39" s="29" customFormat="1">
      <c r="B616" s="11"/>
      <c r="C616" s="11">
        <v>9</v>
      </c>
      <c r="D616" s="334"/>
      <c r="E616" s="334"/>
      <c r="F616" s="334"/>
      <c r="G616" s="334"/>
      <c r="H616" s="334"/>
      <c r="I616" s="334"/>
      <c r="J616" s="334"/>
      <c r="K616" s="86"/>
      <c r="L616" s="651"/>
      <c r="M616" s="86"/>
      <c r="N616" s="651"/>
      <c r="O616" s="86"/>
      <c r="P616" s="651"/>
      <c r="Q616" s="33"/>
      <c r="R616" s="33"/>
      <c r="S616" s="33"/>
      <c r="T616" s="33"/>
      <c r="U616" s="33"/>
      <c r="V616" s="33"/>
      <c r="W616" s="33"/>
      <c r="X616" s="33"/>
      <c r="Y616" s="33"/>
      <c r="Z616" s="33"/>
      <c r="AA616" s="33"/>
    </row>
    <row r="617" spans="2:39" s="29" customFormat="1">
      <c r="B617" s="11"/>
      <c r="C617" s="11">
        <v>10</v>
      </c>
      <c r="D617" s="334"/>
      <c r="E617" s="334"/>
      <c r="F617" s="334"/>
      <c r="G617" s="334"/>
      <c r="H617" s="334"/>
      <c r="I617" s="334"/>
      <c r="J617" s="334"/>
      <c r="K617" s="86"/>
      <c r="L617" s="651"/>
      <c r="M617" s="86"/>
      <c r="N617" s="651"/>
      <c r="O617" s="86"/>
      <c r="P617" s="651"/>
      <c r="Q617" s="33"/>
      <c r="R617" s="33"/>
      <c r="S617" s="33"/>
      <c r="T617" s="33"/>
      <c r="U617" s="33"/>
      <c r="V617" s="33"/>
      <c r="W617" s="33"/>
      <c r="X617" s="33"/>
      <c r="Y617" s="33"/>
      <c r="Z617" s="33"/>
      <c r="AA617" s="33"/>
    </row>
    <row r="618" spans="2:39" s="29" customFormat="1">
      <c r="B618" s="11"/>
      <c r="C618" s="11">
        <v>11</v>
      </c>
      <c r="D618" s="334"/>
      <c r="E618" s="334"/>
      <c r="F618" s="334"/>
      <c r="G618" s="334"/>
      <c r="H618" s="334"/>
      <c r="I618" s="334"/>
      <c r="J618" s="334"/>
      <c r="K618" s="78"/>
      <c r="L618" s="652"/>
      <c r="M618" s="78"/>
      <c r="N618" s="652"/>
      <c r="O618" s="78"/>
      <c r="P618" s="652"/>
      <c r="Q618" s="33"/>
      <c r="R618" s="33"/>
      <c r="S618" s="33"/>
      <c r="T618" s="33"/>
      <c r="U618" s="33"/>
      <c r="V618" s="33"/>
      <c r="W618" s="33"/>
      <c r="X618" s="33"/>
      <c r="Y618" s="33"/>
      <c r="Z618" s="33"/>
      <c r="AA618" s="33"/>
    </row>
    <row r="619" spans="2:39" s="29" customFormat="1">
      <c r="B619" s="11"/>
      <c r="C619" s="11">
        <v>12</v>
      </c>
      <c r="D619" s="334"/>
      <c r="E619" s="334"/>
      <c r="F619" s="334"/>
      <c r="G619" s="334"/>
      <c r="H619" s="334"/>
      <c r="I619" s="334"/>
      <c r="J619" s="334"/>
      <c r="K619" s="78"/>
      <c r="L619" s="651"/>
      <c r="M619" s="78"/>
      <c r="N619" s="651"/>
      <c r="O619" s="78"/>
      <c r="P619" s="651"/>
      <c r="Q619" s="33"/>
      <c r="R619" s="33"/>
      <c r="S619" s="33"/>
      <c r="T619" s="33"/>
      <c r="U619" s="33"/>
      <c r="V619" s="33"/>
      <c r="W619" s="33"/>
      <c r="X619" s="33"/>
      <c r="Y619" s="33"/>
      <c r="Z619" s="33"/>
      <c r="AA619" s="33"/>
    </row>
    <row r="620" spans="2:39" s="29" customFormat="1">
      <c r="B620" s="11"/>
      <c r="C620" s="11">
        <v>13</v>
      </c>
      <c r="D620" s="334"/>
      <c r="E620" s="334"/>
      <c r="F620" s="334"/>
      <c r="G620" s="334"/>
      <c r="H620" s="334"/>
      <c r="I620" s="334"/>
      <c r="J620" s="334"/>
      <c r="K620" s="86"/>
      <c r="L620" s="651"/>
      <c r="M620" s="86"/>
      <c r="N620" s="651"/>
      <c r="O620" s="86"/>
      <c r="P620" s="651"/>
      <c r="Q620" s="33"/>
      <c r="R620" s="33"/>
      <c r="S620" s="33"/>
      <c r="T620" s="33"/>
      <c r="U620" s="33"/>
      <c r="V620" s="33"/>
      <c r="W620" s="33"/>
      <c r="X620" s="33"/>
      <c r="Y620" s="33"/>
      <c r="Z620" s="33"/>
      <c r="AA620" s="33"/>
    </row>
    <row r="621" spans="2:39" s="29" customFormat="1">
      <c r="B621" s="11"/>
      <c r="C621" s="11">
        <v>14</v>
      </c>
      <c r="D621" s="334"/>
      <c r="E621" s="334"/>
      <c r="F621" s="334"/>
      <c r="G621" s="334"/>
      <c r="H621" s="334"/>
      <c r="I621" s="334"/>
      <c r="J621" s="334"/>
      <c r="K621" s="86"/>
      <c r="L621" s="651"/>
      <c r="M621" s="86"/>
      <c r="N621" s="651"/>
      <c r="O621" s="86"/>
      <c r="P621" s="651"/>
      <c r="Q621" s="33"/>
      <c r="R621" s="33"/>
      <c r="S621" s="33"/>
      <c r="T621" s="33"/>
      <c r="U621" s="33"/>
      <c r="V621" s="33"/>
      <c r="W621" s="33"/>
      <c r="X621" s="33"/>
      <c r="Y621" s="33"/>
      <c r="Z621" s="33"/>
      <c r="AA621" s="33"/>
    </row>
    <row r="622" spans="2:39" s="29" customFormat="1">
      <c r="B622" s="11"/>
      <c r="C622" s="11">
        <v>15</v>
      </c>
      <c r="D622" s="334"/>
      <c r="E622" s="334"/>
      <c r="F622" s="334"/>
      <c r="G622" s="334"/>
      <c r="H622" s="334"/>
      <c r="I622" s="334"/>
      <c r="J622" s="334"/>
      <c r="K622" s="78"/>
      <c r="L622" s="652"/>
      <c r="M622" s="78"/>
      <c r="N622" s="652"/>
      <c r="O622" s="78"/>
      <c r="P622" s="652"/>
      <c r="Q622" s="33"/>
      <c r="R622" s="33"/>
      <c r="S622" s="33"/>
      <c r="T622" s="33"/>
      <c r="U622" s="33"/>
      <c r="V622" s="33"/>
      <c r="W622" s="33"/>
      <c r="X622" s="33"/>
      <c r="Y622" s="33"/>
      <c r="Z622" s="33"/>
      <c r="AA622" s="33"/>
    </row>
    <row r="623" spans="2:39" s="29" customFormat="1">
      <c r="B623" s="11"/>
      <c r="C623" s="11">
        <v>16</v>
      </c>
      <c r="D623" s="334"/>
      <c r="E623" s="334"/>
      <c r="F623" s="334"/>
      <c r="G623" s="334"/>
      <c r="H623" s="334"/>
      <c r="I623" s="334"/>
      <c r="J623" s="334"/>
      <c r="K623" s="78"/>
      <c r="L623" s="651"/>
      <c r="M623" s="78"/>
      <c r="N623" s="651"/>
      <c r="O623" s="78"/>
      <c r="P623" s="651"/>
      <c r="Q623" s="33"/>
      <c r="R623" s="33"/>
      <c r="S623" s="33"/>
      <c r="T623" s="33"/>
      <c r="U623" s="33"/>
      <c r="V623" s="33"/>
      <c r="W623" s="33"/>
      <c r="X623" s="33"/>
      <c r="Y623" s="33"/>
      <c r="Z623" s="33"/>
      <c r="AA623" s="33"/>
    </row>
    <row r="624" spans="2:39" s="29" customFormat="1">
      <c r="B624" s="11"/>
      <c r="C624" s="11">
        <v>17</v>
      </c>
      <c r="D624" s="334"/>
      <c r="E624" s="334"/>
      <c r="F624" s="334"/>
      <c r="G624" s="334"/>
      <c r="H624" s="334"/>
      <c r="I624" s="334"/>
      <c r="J624" s="334"/>
      <c r="K624" s="86"/>
      <c r="L624" s="651"/>
      <c r="M624" s="86"/>
      <c r="N624" s="651"/>
      <c r="O624" s="86"/>
      <c r="P624" s="651"/>
      <c r="Q624" s="33"/>
      <c r="R624" s="33"/>
      <c r="S624" s="33"/>
      <c r="T624" s="33"/>
      <c r="U624" s="33"/>
      <c r="V624" s="33"/>
      <c r="W624" s="33"/>
      <c r="X624" s="33"/>
      <c r="Y624" s="33"/>
      <c r="Z624" s="33"/>
      <c r="AA624" s="33"/>
    </row>
    <row r="625" spans="2:39" s="29" customFormat="1">
      <c r="B625" s="11"/>
      <c r="C625" s="11">
        <v>18</v>
      </c>
      <c r="D625" s="334"/>
      <c r="E625" s="334"/>
      <c r="F625" s="334"/>
      <c r="G625" s="334"/>
      <c r="H625" s="334"/>
      <c r="I625" s="334"/>
      <c r="J625" s="334"/>
      <c r="K625" s="86"/>
      <c r="L625" s="651"/>
      <c r="M625" s="86"/>
      <c r="N625" s="651"/>
      <c r="O625" s="86"/>
      <c r="P625" s="651"/>
      <c r="Q625" s="33"/>
      <c r="R625" s="33"/>
      <c r="S625" s="33"/>
      <c r="T625" s="33"/>
      <c r="U625" s="33"/>
      <c r="V625" s="33"/>
      <c r="W625" s="33"/>
      <c r="X625" s="33"/>
      <c r="Y625" s="33"/>
      <c r="Z625" s="33"/>
      <c r="AA625" s="33"/>
    </row>
    <row r="626" spans="2:39" s="29" customFormat="1">
      <c r="B626" s="11"/>
      <c r="C626" s="11">
        <v>19</v>
      </c>
      <c r="D626" s="334"/>
      <c r="E626" s="334"/>
      <c r="F626" s="334"/>
      <c r="G626" s="334"/>
      <c r="H626" s="334"/>
      <c r="I626" s="334"/>
      <c r="J626" s="334"/>
      <c r="K626" s="78"/>
      <c r="L626" s="652"/>
      <c r="M626" s="78"/>
      <c r="N626" s="652"/>
      <c r="O626" s="78"/>
      <c r="P626" s="652"/>
      <c r="Q626" s="33"/>
      <c r="R626" s="33"/>
      <c r="S626" s="33"/>
      <c r="T626" s="33"/>
      <c r="U626" s="33"/>
      <c r="V626" s="33"/>
      <c r="W626" s="33"/>
      <c r="X626" s="33"/>
      <c r="Y626" s="33"/>
      <c r="Z626" s="33"/>
      <c r="AA626" s="33"/>
    </row>
    <row r="627" spans="2:39" s="29" customFormat="1">
      <c r="B627" s="11"/>
      <c r="C627" s="11">
        <v>20</v>
      </c>
      <c r="D627" s="334"/>
      <c r="E627" s="334"/>
      <c r="F627" s="334"/>
      <c r="G627" s="334"/>
      <c r="H627" s="334"/>
      <c r="I627" s="334"/>
      <c r="J627" s="334"/>
      <c r="K627" s="78"/>
      <c r="L627" s="651"/>
      <c r="M627" s="78"/>
      <c r="N627" s="651"/>
      <c r="O627" s="78"/>
      <c r="P627" s="651"/>
      <c r="Q627" s="33"/>
      <c r="R627" s="33"/>
      <c r="S627" s="33"/>
      <c r="T627" s="33"/>
      <c r="U627" s="33"/>
      <c r="V627" s="33"/>
      <c r="W627" s="33"/>
      <c r="X627" s="33"/>
      <c r="Y627" s="33"/>
      <c r="Z627" s="33"/>
      <c r="AA627" s="33"/>
    </row>
    <row r="628" spans="2:39" s="29" customFormat="1">
      <c r="B628" s="11"/>
      <c r="C628" s="11">
        <v>21</v>
      </c>
      <c r="D628" s="334"/>
      <c r="E628" s="334"/>
      <c r="F628" s="334"/>
      <c r="G628" s="334"/>
      <c r="H628" s="334"/>
      <c r="I628" s="334"/>
      <c r="J628" s="334"/>
      <c r="K628" s="86"/>
      <c r="L628" s="651"/>
      <c r="M628" s="86"/>
      <c r="N628" s="651"/>
      <c r="O628" s="86"/>
      <c r="P628" s="651"/>
      <c r="Q628" s="33"/>
      <c r="R628" s="33"/>
      <c r="S628" s="33"/>
      <c r="T628" s="33"/>
      <c r="U628" s="33"/>
      <c r="V628" s="33"/>
      <c r="W628" s="33"/>
      <c r="X628" s="33"/>
      <c r="Y628" s="33"/>
      <c r="Z628" s="33"/>
      <c r="AA628" s="33"/>
    </row>
    <row r="629" spans="2:39" s="29" customFormat="1">
      <c r="B629" s="11"/>
      <c r="C629" s="11">
        <v>22</v>
      </c>
      <c r="D629" s="334"/>
      <c r="E629" s="334"/>
      <c r="F629" s="334"/>
      <c r="G629" s="334"/>
      <c r="H629" s="334"/>
      <c r="I629" s="334"/>
      <c r="J629" s="334"/>
      <c r="K629" s="653"/>
      <c r="L629" s="651"/>
      <c r="M629" s="653"/>
      <c r="N629" s="651"/>
      <c r="O629" s="653"/>
      <c r="P629" s="651"/>
      <c r="Q629" s="33"/>
      <c r="R629" s="33"/>
      <c r="S629" s="33"/>
      <c r="T629" s="33"/>
      <c r="U629" s="33"/>
      <c r="V629" s="33"/>
      <c r="W629" s="33"/>
      <c r="X629" s="33"/>
      <c r="Y629" s="33"/>
      <c r="Z629" s="33"/>
      <c r="AA629" s="33"/>
    </row>
    <row r="630" spans="2:39" s="29" customFormat="1">
      <c r="B630" s="11">
        <v>27</v>
      </c>
      <c r="C630" s="11">
        <v>1</v>
      </c>
      <c r="D630" s="334"/>
      <c r="E630" s="334"/>
      <c r="F630" s="334"/>
      <c r="G630" s="334"/>
      <c r="H630" s="334"/>
      <c r="I630" s="334"/>
      <c r="J630" s="334"/>
      <c r="K630" s="78"/>
      <c r="L630" s="647"/>
      <c r="M630" s="78"/>
      <c r="N630" s="647"/>
      <c r="O630" s="78"/>
      <c r="P630" s="647"/>
      <c r="Q630" s="33"/>
      <c r="R630" s="33"/>
      <c r="S630" s="33"/>
      <c r="T630" s="33"/>
      <c r="U630" s="33"/>
      <c r="V630" s="33"/>
      <c r="W630" s="33"/>
      <c r="X630" s="33"/>
      <c r="Y630" s="33"/>
      <c r="Z630" s="33"/>
      <c r="AA630" s="33"/>
    </row>
    <row r="631" spans="2:39" s="29" customFormat="1">
      <c r="B631" s="11"/>
      <c r="C631" s="11">
        <v>2</v>
      </c>
      <c r="D631" s="334"/>
      <c r="E631" s="334"/>
      <c r="F631" s="334"/>
      <c r="G631" s="334"/>
      <c r="H631" s="334"/>
      <c r="I631" s="334"/>
      <c r="J631" s="334"/>
      <c r="K631" s="78"/>
      <c r="L631" s="647"/>
      <c r="M631" s="78"/>
      <c r="N631" s="647"/>
      <c r="O631" s="78"/>
      <c r="P631" s="647"/>
      <c r="Q631" s="33"/>
      <c r="R631" s="33"/>
      <c r="S631" s="33"/>
      <c r="T631" s="33"/>
      <c r="U631" s="33"/>
      <c r="V631" s="33"/>
      <c r="W631" s="33"/>
      <c r="X631" s="33"/>
      <c r="Y631" s="33"/>
      <c r="Z631" s="33"/>
      <c r="AA631" s="33"/>
    </row>
    <row r="632" spans="2:39" s="29" customFormat="1">
      <c r="B632" s="11"/>
      <c r="C632" s="11">
        <v>3</v>
      </c>
      <c r="D632" s="334"/>
      <c r="E632" s="334"/>
      <c r="F632" s="334"/>
      <c r="G632" s="334"/>
      <c r="H632" s="334"/>
      <c r="I632" s="334"/>
      <c r="J632" s="334"/>
      <c r="K632" s="78"/>
      <c r="L632" s="647"/>
      <c r="M632" s="78"/>
      <c r="N632" s="647"/>
      <c r="O632" s="78"/>
      <c r="P632" s="647"/>
      <c r="Q632" s="33"/>
      <c r="R632" s="33"/>
      <c r="S632" s="33"/>
      <c r="T632" s="33"/>
      <c r="U632" s="33"/>
      <c r="V632" s="33"/>
      <c r="W632" s="33"/>
      <c r="X632" s="33"/>
      <c r="Y632" s="33"/>
      <c r="Z632" s="33"/>
      <c r="AA632" s="33"/>
    </row>
    <row r="633" spans="2:39">
      <c r="B633" s="11"/>
      <c r="C633" s="11">
        <v>4</v>
      </c>
      <c r="D633" s="334"/>
      <c r="E633" s="334"/>
      <c r="F633" s="334"/>
      <c r="G633" s="334"/>
      <c r="H633" s="334"/>
      <c r="I633" s="334"/>
      <c r="K633" s="78"/>
      <c r="L633" s="189"/>
      <c r="M633" s="78"/>
      <c r="N633" s="189"/>
      <c r="O633" s="78"/>
      <c r="P633" s="189"/>
      <c r="Q633" s="334"/>
      <c r="R633" s="334"/>
      <c r="S633" s="334"/>
      <c r="AB633" s="335"/>
      <c r="AC633" s="335"/>
      <c r="AD633" s="335"/>
      <c r="AE633" s="335"/>
      <c r="AF633" s="335"/>
      <c r="AG633" s="335"/>
      <c r="AH633" s="335"/>
      <c r="AI633" s="335"/>
      <c r="AJ633" s="335"/>
      <c r="AK633" s="335"/>
      <c r="AL633" s="335"/>
      <c r="AM633" s="335"/>
    </row>
    <row r="634" spans="2:39" s="29" customFormat="1">
      <c r="B634" s="11"/>
      <c r="C634" s="11">
        <v>5</v>
      </c>
      <c r="D634" s="334"/>
      <c r="E634" s="334"/>
      <c r="F634" s="334"/>
      <c r="G634" s="334"/>
      <c r="H634" s="334"/>
      <c r="I634" s="334"/>
      <c r="J634" s="334"/>
      <c r="K634" s="86"/>
      <c r="L634" s="651"/>
      <c r="M634" s="86"/>
      <c r="N634" s="651"/>
      <c r="O634" s="86"/>
      <c r="P634" s="651"/>
      <c r="Q634" s="33"/>
      <c r="R634" s="33"/>
      <c r="S634" s="33"/>
      <c r="T634" s="33"/>
      <c r="U634" s="33"/>
      <c r="V634" s="33"/>
      <c r="W634" s="33"/>
      <c r="X634" s="33"/>
      <c r="Y634" s="33"/>
      <c r="Z634" s="33"/>
      <c r="AA634" s="33"/>
    </row>
    <row r="635" spans="2:39" s="29" customFormat="1">
      <c r="B635" s="11"/>
      <c r="C635" s="11">
        <v>6</v>
      </c>
      <c r="D635" s="334"/>
      <c r="E635" s="334"/>
      <c r="F635" s="334"/>
      <c r="G635" s="334"/>
      <c r="H635" s="334"/>
      <c r="I635" s="334"/>
      <c r="J635" s="334"/>
      <c r="K635" s="86"/>
      <c r="L635" s="651"/>
      <c r="M635" s="86"/>
      <c r="N635" s="651"/>
      <c r="O635" s="86"/>
      <c r="P635" s="651"/>
      <c r="Q635" s="33"/>
      <c r="R635" s="33"/>
      <c r="S635" s="33"/>
      <c r="T635" s="33"/>
      <c r="U635" s="33"/>
      <c r="V635" s="33"/>
      <c r="W635" s="33"/>
      <c r="X635" s="33"/>
      <c r="Y635" s="33"/>
      <c r="Z635" s="33"/>
      <c r="AA635" s="33"/>
    </row>
    <row r="636" spans="2:39" s="29" customFormat="1">
      <c r="B636" s="11"/>
      <c r="C636" s="11">
        <v>7</v>
      </c>
      <c r="D636" s="334"/>
      <c r="E636" s="334"/>
      <c r="F636" s="334"/>
      <c r="G636" s="334"/>
      <c r="H636" s="334"/>
      <c r="I636" s="334"/>
      <c r="J636" s="334"/>
      <c r="K636" s="78"/>
      <c r="L636" s="652"/>
      <c r="M636" s="78"/>
      <c r="N636" s="652"/>
      <c r="O636" s="78"/>
      <c r="P636" s="652"/>
      <c r="Q636" s="33"/>
      <c r="R636" s="33"/>
      <c r="S636" s="33"/>
      <c r="T636" s="33"/>
      <c r="U636" s="33"/>
      <c r="V636" s="33"/>
      <c r="W636" s="33"/>
      <c r="X636" s="33"/>
      <c r="Y636" s="33"/>
      <c r="Z636" s="33"/>
      <c r="AA636" s="33"/>
    </row>
    <row r="637" spans="2:39" s="29" customFormat="1">
      <c r="B637" s="11"/>
      <c r="C637" s="11">
        <v>8</v>
      </c>
      <c r="D637" s="334"/>
      <c r="E637" s="334"/>
      <c r="F637" s="334"/>
      <c r="G637" s="334"/>
      <c r="H637" s="334"/>
      <c r="I637" s="334"/>
      <c r="J637" s="334"/>
      <c r="K637" s="78"/>
      <c r="L637" s="651"/>
      <c r="M637" s="78"/>
      <c r="N637" s="651"/>
      <c r="O637" s="78"/>
      <c r="P637" s="651"/>
      <c r="Q637" s="33"/>
      <c r="R637" s="33"/>
      <c r="S637" s="33"/>
      <c r="T637" s="33"/>
      <c r="U637" s="33"/>
      <c r="V637" s="33"/>
      <c r="W637" s="33"/>
      <c r="X637" s="33"/>
      <c r="Y637" s="33"/>
      <c r="Z637" s="33"/>
      <c r="AA637" s="33"/>
    </row>
    <row r="638" spans="2:39" s="29" customFormat="1">
      <c r="B638" s="11"/>
      <c r="C638" s="11">
        <v>9</v>
      </c>
      <c r="D638" s="334"/>
      <c r="E638" s="334"/>
      <c r="F638" s="334"/>
      <c r="G638" s="334"/>
      <c r="H638" s="334"/>
      <c r="I638" s="334"/>
      <c r="J638" s="334"/>
      <c r="K638" s="86"/>
      <c r="L638" s="651"/>
      <c r="M638" s="86"/>
      <c r="N638" s="651"/>
      <c r="O638" s="86"/>
      <c r="P638" s="651"/>
      <c r="Q638" s="33"/>
      <c r="R638" s="33"/>
      <c r="S638" s="33"/>
      <c r="T638" s="33"/>
      <c r="U638" s="33"/>
      <c r="V638" s="33"/>
      <c r="W638" s="33"/>
      <c r="X638" s="33"/>
      <c r="Y638" s="33"/>
      <c r="Z638" s="33"/>
      <c r="AA638" s="33"/>
    </row>
    <row r="639" spans="2:39" s="29" customFormat="1">
      <c r="B639" s="11"/>
      <c r="C639" s="11">
        <v>10</v>
      </c>
      <c r="D639" s="334"/>
      <c r="E639" s="334"/>
      <c r="F639" s="334"/>
      <c r="G639" s="334"/>
      <c r="H639" s="334"/>
      <c r="I639" s="334"/>
      <c r="J639" s="334"/>
      <c r="K639" s="86"/>
      <c r="L639" s="651"/>
      <c r="M639" s="86"/>
      <c r="N639" s="651"/>
      <c r="O639" s="86"/>
      <c r="P639" s="651"/>
      <c r="Q639" s="33"/>
      <c r="R639" s="33"/>
      <c r="S639" s="33"/>
      <c r="T639" s="33"/>
      <c r="U639" s="33"/>
      <c r="V639" s="33"/>
      <c r="W639" s="33"/>
      <c r="X639" s="33"/>
      <c r="Y639" s="33"/>
      <c r="Z639" s="33"/>
      <c r="AA639" s="33"/>
    </row>
    <row r="640" spans="2:39" s="29" customFormat="1">
      <c r="B640" s="11"/>
      <c r="C640" s="11">
        <v>11</v>
      </c>
      <c r="D640" s="334"/>
      <c r="E640" s="334"/>
      <c r="F640" s="334"/>
      <c r="G640" s="334"/>
      <c r="H640" s="334"/>
      <c r="I640" s="334"/>
      <c r="J640" s="334"/>
      <c r="K640" s="78"/>
      <c r="L640" s="652"/>
      <c r="M640" s="78"/>
      <c r="N640" s="652"/>
      <c r="O640" s="78"/>
      <c r="P640" s="652"/>
      <c r="Q640" s="33"/>
      <c r="R640" s="33"/>
      <c r="S640" s="33"/>
      <c r="T640" s="33"/>
      <c r="U640" s="33"/>
      <c r="V640" s="33"/>
      <c r="W640" s="33"/>
      <c r="X640" s="33"/>
      <c r="Y640" s="33"/>
      <c r="Z640" s="33"/>
      <c r="AA640" s="33"/>
    </row>
    <row r="641" spans="2:39" s="29" customFormat="1">
      <c r="B641" s="11"/>
      <c r="C641" s="11">
        <v>12</v>
      </c>
      <c r="D641" s="334"/>
      <c r="E641" s="334"/>
      <c r="F641" s="334"/>
      <c r="G641" s="334"/>
      <c r="H641" s="334"/>
      <c r="I641" s="334"/>
      <c r="J641" s="334"/>
      <c r="K641" s="78"/>
      <c r="L641" s="651"/>
      <c r="M641" s="78"/>
      <c r="N641" s="651"/>
      <c r="O641" s="78"/>
      <c r="P641" s="651"/>
      <c r="Q641" s="33"/>
      <c r="R641" s="33"/>
      <c r="S641" s="33"/>
      <c r="T641" s="33"/>
      <c r="U641" s="33"/>
      <c r="V641" s="33"/>
      <c r="W641" s="33"/>
      <c r="X641" s="33"/>
      <c r="Y641" s="33"/>
      <c r="Z641" s="33"/>
      <c r="AA641" s="33"/>
    </row>
    <row r="642" spans="2:39" s="29" customFormat="1">
      <c r="B642" s="11"/>
      <c r="C642" s="11">
        <v>13</v>
      </c>
      <c r="D642" s="334"/>
      <c r="E642" s="334"/>
      <c r="F642" s="334"/>
      <c r="G642" s="334"/>
      <c r="H642" s="334"/>
      <c r="I642" s="334"/>
      <c r="J642" s="334"/>
      <c r="K642" s="86"/>
      <c r="L642" s="651"/>
      <c r="M642" s="86"/>
      <c r="N642" s="651"/>
      <c r="O642" s="86"/>
      <c r="P642" s="651"/>
      <c r="Q642" s="33"/>
      <c r="R642" s="33"/>
      <c r="S642" s="33"/>
      <c r="T642" s="33"/>
      <c r="U642" s="33"/>
      <c r="V642" s="33"/>
      <c r="W642" s="33"/>
      <c r="X642" s="33"/>
      <c r="Y642" s="33"/>
      <c r="Z642" s="33"/>
      <c r="AA642" s="33"/>
    </row>
    <row r="643" spans="2:39" s="29" customFormat="1">
      <c r="B643" s="11"/>
      <c r="C643" s="11">
        <v>14</v>
      </c>
      <c r="D643" s="334"/>
      <c r="E643" s="334"/>
      <c r="F643" s="334"/>
      <c r="G643" s="334"/>
      <c r="H643" s="334"/>
      <c r="I643" s="334"/>
      <c r="J643" s="334"/>
      <c r="K643" s="86"/>
      <c r="L643" s="651"/>
      <c r="M643" s="86"/>
      <c r="N643" s="651"/>
      <c r="O643" s="86"/>
      <c r="P643" s="651"/>
      <c r="Q643" s="33"/>
      <c r="R643" s="33"/>
      <c r="S643" s="33"/>
      <c r="T643" s="33"/>
      <c r="U643" s="33"/>
      <c r="V643" s="33"/>
      <c r="W643" s="33"/>
      <c r="X643" s="33"/>
      <c r="Y643" s="33"/>
      <c r="Z643" s="33"/>
      <c r="AA643" s="33"/>
    </row>
    <row r="644" spans="2:39" s="29" customFormat="1">
      <c r="B644" s="11"/>
      <c r="C644" s="11">
        <v>15</v>
      </c>
      <c r="D644" s="334"/>
      <c r="E644" s="334"/>
      <c r="F644" s="334"/>
      <c r="G644" s="334"/>
      <c r="H644" s="334"/>
      <c r="I644" s="334"/>
      <c r="J644" s="334"/>
      <c r="K644" s="78"/>
      <c r="L644" s="652"/>
      <c r="M644" s="78"/>
      <c r="N644" s="652"/>
      <c r="O644" s="78"/>
      <c r="P644" s="652"/>
      <c r="Q644" s="33"/>
      <c r="R644" s="33"/>
      <c r="S644" s="33"/>
      <c r="T644" s="33"/>
      <c r="U644" s="33"/>
      <c r="V644" s="33"/>
      <c r="W644" s="33"/>
      <c r="X644" s="33"/>
      <c r="Y644" s="33"/>
      <c r="Z644" s="33"/>
      <c r="AA644" s="33"/>
    </row>
    <row r="645" spans="2:39" s="29" customFormat="1">
      <c r="B645" s="11"/>
      <c r="C645" s="11">
        <v>16</v>
      </c>
      <c r="D645" s="334"/>
      <c r="E645" s="334"/>
      <c r="F645" s="334"/>
      <c r="G645" s="334"/>
      <c r="H645" s="334"/>
      <c r="I645" s="334"/>
      <c r="J645" s="334"/>
      <c r="K645" s="78"/>
      <c r="L645" s="651"/>
      <c r="M645" s="78"/>
      <c r="N645" s="651"/>
      <c r="O645" s="78"/>
      <c r="P645" s="651"/>
      <c r="Q645" s="33"/>
      <c r="R645" s="33"/>
      <c r="S645" s="33"/>
      <c r="T645" s="33"/>
      <c r="U645" s="33"/>
      <c r="V645" s="33"/>
      <c r="W645" s="33"/>
      <c r="X645" s="33"/>
      <c r="Y645" s="33"/>
      <c r="Z645" s="33"/>
      <c r="AA645" s="33"/>
    </row>
    <row r="646" spans="2:39" s="29" customFormat="1">
      <c r="B646" s="11"/>
      <c r="C646" s="11">
        <v>17</v>
      </c>
      <c r="D646" s="334"/>
      <c r="E646" s="334"/>
      <c r="F646" s="334"/>
      <c r="G646" s="334"/>
      <c r="H646" s="334"/>
      <c r="I646" s="334"/>
      <c r="J646" s="334"/>
      <c r="K646" s="86"/>
      <c r="L646" s="651"/>
      <c r="M646" s="86"/>
      <c r="N646" s="651"/>
      <c r="O646" s="86"/>
      <c r="P646" s="651"/>
      <c r="Q646" s="33"/>
      <c r="R646" s="33"/>
      <c r="S646" s="33"/>
      <c r="T646" s="33"/>
      <c r="U646" s="33"/>
      <c r="V646" s="33"/>
      <c r="W646" s="33"/>
      <c r="X646" s="33"/>
      <c r="Y646" s="33"/>
      <c r="Z646" s="33"/>
      <c r="AA646" s="33"/>
    </row>
    <row r="647" spans="2:39" s="29" customFormat="1">
      <c r="B647" s="11"/>
      <c r="C647" s="11">
        <v>18</v>
      </c>
      <c r="D647" s="334"/>
      <c r="E647" s="334"/>
      <c r="F647" s="334"/>
      <c r="G647" s="334"/>
      <c r="H647" s="334"/>
      <c r="I647" s="334"/>
      <c r="J647" s="334"/>
      <c r="K647" s="86"/>
      <c r="L647" s="651"/>
      <c r="M647" s="86"/>
      <c r="N647" s="651"/>
      <c r="O647" s="86"/>
      <c r="P647" s="651"/>
      <c r="Q647" s="33"/>
      <c r="R647" s="33"/>
      <c r="S647" s="33"/>
      <c r="T647" s="33"/>
      <c r="U647" s="33"/>
      <c r="V647" s="33"/>
      <c r="W647" s="33"/>
      <c r="X647" s="33"/>
      <c r="Y647" s="33"/>
      <c r="Z647" s="33"/>
      <c r="AA647" s="33"/>
    </row>
    <row r="648" spans="2:39" s="29" customFormat="1">
      <c r="B648" s="11"/>
      <c r="C648" s="11">
        <v>19</v>
      </c>
      <c r="D648" s="334"/>
      <c r="E648" s="334"/>
      <c r="F648" s="334"/>
      <c r="G648" s="334"/>
      <c r="H648" s="334"/>
      <c r="I648" s="334"/>
      <c r="J648" s="334"/>
      <c r="K648" s="78"/>
      <c r="L648" s="652"/>
      <c r="M648" s="78"/>
      <c r="N648" s="652"/>
      <c r="O648" s="78"/>
      <c r="P648" s="652"/>
      <c r="Q648" s="33"/>
      <c r="R648" s="33"/>
      <c r="S648" s="33"/>
      <c r="T648" s="33"/>
      <c r="U648" s="33"/>
      <c r="V648" s="33"/>
      <c r="W648" s="33"/>
      <c r="X648" s="33"/>
      <c r="Y648" s="33"/>
      <c r="Z648" s="33"/>
      <c r="AA648" s="33"/>
    </row>
    <row r="649" spans="2:39" s="29" customFormat="1">
      <c r="B649" s="11"/>
      <c r="C649" s="11">
        <v>20</v>
      </c>
      <c r="D649" s="334"/>
      <c r="E649" s="334"/>
      <c r="F649" s="334"/>
      <c r="G649" s="334"/>
      <c r="H649" s="334"/>
      <c r="I649" s="334"/>
      <c r="J649" s="334"/>
      <c r="K649" s="78"/>
      <c r="L649" s="651"/>
      <c r="M649" s="78"/>
      <c r="N649" s="651"/>
      <c r="O649" s="78"/>
      <c r="P649" s="651"/>
      <c r="Q649" s="33"/>
      <c r="R649" s="33"/>
      <c r="S649" s="33"/>
      <c r="T649" s="33"/>
      <c r="U649" s="33"/>
      <c r="V649" s="33"/>
      <c r="W649" s="33"/>
      <c r="X649" s="33"/>
      <c r="Y649" s="33"/>
      <c r="Z649" s="33"/>
      <c r="AA649" s="33"/>
    </row>
    <row r="650" spans="2:39" s="29" customFormat="1">
      <c r="B650" s="11"/>
      <c r="C650" s="11">
        <v>21</v>
      </c>
      <c r="D650" s="334"/>
      <c r="E650" s="334"/>
      <c r="F650" s="334"/>
      <c r="G650" s="334"/>
      <c r="H650" s="334"/>
      <c r="I650" s="334"/>
      <c r="J650" s="334"/>
      <c r="K650" s="86"/>
      <c r="L650" s="651"/>
      <c r="M650" s="86"/>
      <c r="N650" s="651"/>
      <c r="O650" s="86"/>
      <c r="P650" s="651"/>
      <c r="Q650" s="33"/>
      <c r="R650" s="33"/>
      <c r="S650" s="33"/>
      <c r="T650" s="33"/>
      <c r="U650" s="33"/>
      <c r="V650" s="33"/>
      <c r="W650" s="33"/>
      <c r="X650" s="33"/>
      <c r="Y650" s="33"/>
      <c r="Z650" s="33"/>
      <c r="AA650" s="33"/>
    </row>
    <row r="651" spans="2:39" s="29" customFormat="1">
      <c r="B651" s="11"/>
      <c r="C651" s="11">
        <v>22</v>
      </c>
      <c r="D651" s="334"/>
      <c r="E651" s="334"/>
      <c r="F651" s="334"/>
      <c r="G651" s="334"/>
      <c r="H651" s="334"/>
      <c r="I651" s="334"/>
      <c r="J651" s="334"/>
      <c r="K651" s="653"/>
      <c r="L651" s="651"/>
      <c r="M651" s="653"/>
      <c r="N651" s="651"/>
      <c r="O651" s="653"/>
      <c r="P651" s="651"/>
      <c r="Q651" s="33"/>
      <c r="R651" s="33"/>
      <c r="S651" s="33"/>
      <c r="T651" s="33"/>
      <c r="U651" s="33"/>
      <c r="V651" s="33"/>
      <c r="W651" s="33"/>
      <c r="X651" s="33"/>
      <c r="Y651" s="33"/>
      <c r="Z651" s="33"/>
      <c r="AA651" s="33"/>
    </row>
    <row r="652" spans="2:39" s="29" customFormat="1">
      <c r="B652" s="11">
        <v>28</v>
      </c>
      <c r="C652" s="11">
        <v>1</v>
      </c>
      <c r="D652" s="334"/>
      <c r="E652" s="334"/>
      <c r="F652" s="334"/>
      <c r="G652" s="334"/>
      <c r="H652" s="334"/>
      <c r="I652" s="334"/>
      <c r="J652" s="334"/>
      <c r="K652" s="78"/>
      <c r="L652" s="647"/>
      <c r="M652" s="78"/>
      <c r="N652" s="647"/>
      <c r="O652" s="78"/>
      <c r="P652" s="647"/>
      <c r="Q652" s="33"/>
      <c r="R652" s="33"/>
      <c r="S652" s="33"/>
      <c r="T652" s="33"/>
      <c r="U652" s="33"/>
      <c r="V652" s="33"/>
      <c r="W652" s="33"/>
      <c r="X652" s="33"/>
      <c r="Y652" s="33"/>
      <c r="Z652" s="33"/>
      <c r="AA652" s="33"/>
    </row>
    <row r="653" spans="2:39" s="29" customFormat="1">
      <c r="B653" s="11"/>
      <c r="C653" s="11">
        <v>2</v>
      </c>
      <c r="D653" s="334"/>
      <c r="E653" s="334"/>
      <c r="F653" s="334"/>
      <c r="G653" s="334"/>
      <c r="H653" s="334"/>
      <c r="I653" s="334"/>
      <c r="J653" s="334"/>
      <c r="K653" s="78"/>
      <c r="L653" s="647"/>
      <c r="M653" s="78"/>
      <c r="N653" s="647"/>
      <c r="O653" s="78"/>
      <c r="P653" s="647"/>
      <c r="Q653" s="33"/>
      <c r="R653" s="33"/>
      <c r="S653" s="33"/>
      <c r="T653" s="33"/>
      <c r="U653" s="33"/>
      <c r="V653" s="33"/>
      <c r="W653" s="33"/>
      <c r="X653" s="33"/>
      <c r="Y653" s="33"/>
      <c r="Z653" s="33"/>
      <c r="AA653" s="33"/>
    </row>
    <row r="654" spans="2:39" s="29" customFormat="1">
      <c r="B654" s="11"/>
      <c r="C654" s="11">
        <v>3</v>
      </c>
      <c r="D654" s="334"/>
      <c r="E654" s="334"/>
      <c r="F654" s="334"/>
      <c r="G654" s="334"/>
      <c r="H654" s="334"/>
      <c r="I654" s="334"/>
      <c r="J654" s="334"/>
      <c r="K654" s="78"/>
      <c r="L654" s="647"/>
      <c r="M654" s="78"/>
      <c r="N654" s="647"/>
      <c r="O654" s="78"/>
      <c r="P654" s="647"/>
      <c r="Q654" s="33"/>
      <c r="R654" s="33"/>
      <c r="S654" s="33"/>
      <c r="T654" s="33"/>
      <c r="U654" s="33"/>
      <c r="V654" s="33"/>
      <c r="W654" s="33"/>
      <c r="X654" s="33"/>
      <c r="Y654" s="33"/>
      <c r="Z654" s="33"/>
      <c r="AA654" s="33"/>
    </row>
    <row r="655" spans="2:39">
      <c r="B655" s="11"/>
      <c r="C655" s="11">
        <v>4</v>
      </c>
      <c r="D655" s="334"/>
      <c r="E655" s="334"/>
      <c r="F655" s="334"/>
      <c r="G655" s="334"/>
      <c r="H655" s="334"/>
      <c r="I655" s="334"/>
      <c r="K655" s="78"/>
      <c r="L655" s="189"/>
      <c r="M655" s="78"/>
      <c r="N655" s="189"/>
      <c r="O655" s="78"/>
      <c r="P655" s="189"/>
      <c r="Q655" s="334"/>
      <c r="R655" s="334"/>
      <c r="S655" s="334"/>
      <c r="AB655" s="335"/>
      <c r="AC655" s="335"/>
      <c r="AD655" s="335"/>
      <c r="AE655" s="335"/>
      <c r="AF655" s="335"/>
      <c r="AG655" s="335"/>
      <c r="AH655" s="335"/>
      <c r="AI655" s="335"/>
      <c r="AJ655" s="335"/>
      <c r="AK655" s="335"/>
      <c r="AL655" s="335"/>
      <c r="AM655" s="335"/>
    </row>
    <row r="656" spans="2:39" s="29" customFormat="1">
      <c r="B656" s="11"/>
      <c r="C656" s="11">
        <v>5</v>
      </c>
      <c r="D656" s="334"/>
      <c r="E656" s="334"/>
      <c r="F656" s="334"/>
      <c r="G656" s="334"/>
      <c r="H656" s="334"/>
      <c r="I656" s="334"/>
      <c r="J656" s="334"/>
      <c r="K656" s="86"/>
      <c r="L656" s="651"/>
      <c r="M656" s="86"/>
      <c r="N656" s="651"/>
      <c r="O656" s="86"/>
      <c r="P656" s="651"/>
      <c r="Q656" s="33"/>
      <c r="R656" s="33"/>
      <c r="S656" s="33"/>
      <c r="T656" s="33"/>
      <c r="U656" s="33"/>
      <c r="V656" s="33"/>
      <c r="W656" s="33"/>
      <c r="X656" s="33"/>
      <c r="Y656" s="33"/>
      <c r="Z656" s="33"/>
      <c r="AA656" s="33"/>
    </row>
    <row r="657" spans="2:27" s="29" customFormat="1">
      <c r="B657" s="11"/>
      <c r="C657" s="11">
        <v>6</v>
      </c>
      <c r="D657" s="334"/>
      <c r="E657" s="334"/>
      <c r="F657" s="334"/>
      <c r="G657" s="334"/>
      <c r="H657" s="334"/>
      <c r="I657" s="334"/>
      <c r="J657" s="334"/>
      <c r="K657" s="86"/>
      <c r="L657" s="651"/>
      <c r="M657" s="86"/>
      <c r="N657" s="651"/>
      <c r="O657" s="86"/>
      <c r="P657" s="651"/>
      <c r="Q657" s="33"/>
      <c r="R657" s="33"/>
      <c r="S657" s="33"/>
      <c r="T657" s="33"/>
      <c r="U657" s="33"/>
      <c r="V657" s="33"/>
      <c r="W657" s="33"/>
      <c r="X657" s="33"/>
      <c r="Y657" s="33"/>
      <c r="Z657" s="33"/>
      <c r="AA657" s="33"/>
    </row>
    <row r="658" spans="2:27" s="29" customFormat="1">
      <c r="B658" s="11"/>
      <c r="C658" s="11">
        <v>7</v>
      </c>
      <c r="D658" s="334"/>
      <c r="E658" s="334"/>
      <c r="F658" s="334"/>
      <c r="G658" s="334"/>
      <c r="H658" s="334"/>
      <c r="I658" s="334"/>
      <c r="J658" s="334"/>
      <c r="K658" s="78"/>
      <c r="L658" s="652"/>
      <c r="M658" s="78"/>
      <c r="N658" s="652"/>
      <c r="O658" s="78"/>
      <c r="P658" s="652"/>
      <c r="Q658" s="33"/>
      <c r="R658" s="33"/>
      <c r="S658" s="33"/>
      <c r="T658" s="33"/>
      <c r="U658" s="33"/>
      <c r="V658" s="33"/>
      <c r="W658" s="33"/>
      <c r="X658" s="33"/>
      <c r="Y658" s="33"/>
      <c r="Z658" s="33"/>
      <c r="AA658" s="33"/>
    </row>
    <row r="659" spans="2:27" s="29" customFormat="1">
      <c r="B659" s="11"/>
      <c r="C659" s="11">
        <v>8</v>
      </c>
      <c r="D659" s="334"/>
      <c r="E659" s="334"/>
      <c r="F659" s="334"/>
      <c r="G659" s="334"/>
      <c r="H659" s="334"/>
      <c r="I659" s="334"/>
      <c r="J659" s="334"/>
      <c r="K659" s="78"/>
      <c r="L659" s="651"/>
      <c r="M659" s="78"/>
      <c r="N659" s="651"/>
      <c r="O659" s="78"/>
      <c r="P659" s="651"/>
      <c r="Q659" s="33"/>
      <c r="R659" s="33"/>
      <c r="S659" s="33"/>
      <c r="T659" s="33"/>
      <c r="U659" s="33"/>
      <c r="V659" s="33"/>
      <c r="W659" s="33"/>
      <c r="X659" s="33"/>
      <c r="Y659" s="33"/>
      <c r="Z659" s="33"/>
      <c r="AA659" s="33"/>
    </row>
    <row r="660" spans="2:27" s="29" customFormat="1">
      <c r="B660" s="11"/>
      <c r="C660" s="11">
        <v>9</v>
      </c>
      <c r="D660" s="334"/>
      <c r="E660" s="334"/>
      <c r="F660" s="334"/>
      <c r="G660" s="334"/>
      <c r="H660" s="334"/>
      <c r="I660" s="334"/>
      <c r="J660" s="334"/>
      <c r="K660" s="86"/>
      <c r="L660" s="651"/>
      <c r="M660" s="86"/>
      <c r="N660" s="651"/>
      <c r="O660" s="86"/>
      <c r="P660" s="651"/>
      <c r="Q660" s="33"/>
      <c r="R660" s="33"/>
      <c r="S660" s="33"/>
      <c r="T660" s="33"/>
      <c r="U660" s="33"/>
      <c r="V660" s="33"/>
      <c r="W660" s="33"/>
      <c r="X660" s="33"/>
      <c r="Y660" s="33"/>
      <c r="Z660" s="33"/>
      <c r="AA660" s="33"/>
    </row>
    <row r="661" spans="2:27" s="29" customFormat="1">
      <c r="B661" s="11"/>
      <c r="C661" s="11">
        <v>10</v>
      </c>
      <c r="D661" s="334"/>
      <c r="E661" s="334"/>
      <c r="F661" s="334"/>
      <c r="G661" s="334"/>
      <c r="H661" s="334"/>
      <c r="I661" s="334"/>
      <c r="J661" s="334"/>
      <c r="K661" s="86"/>
      <c r="L661" s="651"/>
      <c r="M661" s="86"/>
      <c r="N661" s="651"/>
      <c r="O661" s="86"/>
      <c r="P661" s="651"/>
      <c r="Q661" s="33"/>
      <c r="R661" s="33"/>
      <c r="S661" s="33"/>
      <c r="T661" s="33"/>
      <c r="U661" s="33"/>
      <c r="V661" s="33"/>
      <c r="W661" s="33"/>
      <c r="X661" s="33"/>
      <c r="Y661" s="33"/>
      <c r="Z661" s="33"/>
      <c r="AA661" s="33"/>
    </row>
    <row r="662" spans="2:27" s="29" customFormat="1">
      <c r="B662" s="11"/>
      <c r="C662" s="11">
        <v>11</v>
      </c>
      <c r="D662" s="334"/>
      <c r="E662" s="334"/>
      <c r="F662" s="334"/>
      <c r="G662" s="334"/>
      <c r="H662" s="334"/>
      <c r="I662" s="334"/>
      <c r="J662" s="334"/>
      <c r="K662" s="78"/>
      <c r="L662" s="652"/>
      <c r="M662" s="78"/>
      <c r="N662" s="652"/>
      <c r="O662" s="78"/>
      <c r="P662" s="652"/>
      <c r="Q662" s="33"/>
      <c r="R662" s="33"/>
      <c r="S662" s="33"/>
      <c r="T662" s="33"/>
      <c r="U662" s="33"/>
      <c r="V662" s="33"/>
      <c r="W662" s="33"/>
      <c r="X662" s="33"/>
      <c r="Y662" s="33"/>
      <c r="Z662" s="33"/>
      <c r="AA662" s="33"/>
    </row>
    <row r="663" spans="2:27" s="29" customFormat="1">
      <c r="B663" s="11"/>
      <c r="C663" s="11">
        <v>12</v>
      </c>
      <c r="D663" s="334"/>
      <c r="E663" s="334"/>
      <c r="F663" s="334"/>
      <c r="G663" s="334"/>
      <c r="H663" s="334"/>
      <c r="I663" s="334"/>
      <c r="J663" s="334"/>
      <c r="K663" s="78"/>
      <c r="L663" s="651"/>
      <c r="M663" s="78"/>
      <c r="N663" s="651"/>
      <c r="O663" s="78"/>
      <c r="P663" s="651"/>
      <c r="Q663" s="33"/>
      <c r="R663" s="33"/>
      <c r="S663" s="33"/>
      <c r="T663" s="33"/>
      <c r="U663" s="33"/>
      <c r="V663" s="33"/>
      <c r="W663" s="33"/>
      <c r="X663" s="33"/>
      <c r="Y663" s="33"/>
      <c r="Z663" s="33"/>
      <c r="AA663" s="33"/>
    </row>
    <row r="664" spans="2:27" s="29" customFormat="1">
      <c r="B664" s="11"/>
      <c r="C664" s="11">
        <v>13</v>
      </c>
      <c r="D664" s="334"/>
      <c r="E664" s="334"/>
      <c r="F664" s="334"/>
      <c r="G664" s="334"/>
      <c r="H664" s="334"/>
      <c r="I664" s="334"/>
      <c r="J664" s="334"/>
      <c r="K664" s="86"/>
      <c r="L664" s="651"/>
      <c r="M664" s="86"/>
      <c r="N664" s="651"/>
      <c r="O664" s="86"/>
      <c r="P664" s="651"/>
      <c r="Q664" s="33"/>
      <c r="R664" s="33"/>
      <c r="S664" s="33"/>
      <c r="T664" s="33"/>
      <c r="U664" s="33"/>
      <c r="V664" s="33"/>
      <c r="W664" s="33"/>
      <c r="X664" s="33"/>
      <c r="Y664" s="33"/>
      <c r="Z664" s="33"/>
      <c r="AA664" s="33"/>
    </row>
    <row r="665" spans="2:27" s="29" customFormat="1">
      <c r="B665" s="11"/>
      <c r="C665" s="11">
        <v>14</v>
      </c>
      <c r="D665" s="334"/>
      <c r="E665" s="334"/>
      <c r="F665" s="334"/>
      <c r="G665" s="334"/>
      <c r="H665" s="334"/>
      <c r="I665" s="334"/>
      <c r="J665" s="334"/>
      <c r="K665" s="86"/>
      <c r="L665" s="651"/>
      <c r="M665" s="86"/>
      <c r="N665" s="651"/>
      <c r="O665" s="86"/>
      <c r="P665" s="651"/>
      <c r="Q665" s="33"/>
      <c r="R665" s="33"/>
      <c r="S665" s="33"/>
      <c r="T665" s="33"/>
      <c r="U665" s="33"/>
      <c r="V665" s="33"/>
      <c r="W665" s="33"/>
      <c r="X665" s="33"/>
      <c r="Y665" s="33"/>
      <c r="Z665" s="33"/>
      <c r="AA665" s="33"/>
    </row>
    <row r="666" spans="2:27" s="29" customFormat="1">
      <c r="B666" s="11"/>
      <c r="C666" s="11">
        <v>15</v>
      </c>
      <c r="D666" s="334"/>
      <c r="E666" s="334"/>
      <c r="F666" s="334"/>
      <c r="G666" s="334"/>
      <c r="H666" s="334"/>
      <c r="I666" s="334"/>
      <c r="J666" s="334"/>
      <c r="K666" s="78"/>
      <c r="L666" s="652"/>
      <c r="M666" s="78"/>
      <c r="N666" s="652"/>
      <c r="O666" s="78"/>
      <c r="P666" s="652"/>
      <c r="Q666" s="33"/>
      <c r="R666" s="33"/>
      <c r="S666" s="33"/>
      <c r="T666" s="33"/>
      <c r="U666" s="33"/>
      <c r="V666" s="33"/>
      <c r="W666" s="33"/>
      <c r="X666" s="33"/>
      <c r="Y666" s="33"/>
      <c r="Z666" s="33"/>
      <c r="AA666" s="33"/>
    </row>
    <row r="667" spans="2:27" s="29" customFormat="1">
      <c r="B667" s="11"/>
      <c r="C667" s="11">
        <v>16</v>
      </c>
      <c r="D667" s="334"/>
      <c r="E667" s="334"/>
      <c r="F667" s="334"/>
      <c r="G667" s="334"/>
      <c r="H667" s="334"/>
      <c r="I667" s="334"/>
      <c r="J667" s="334"/>
      <c r="K667" s="78"/>
      <c r="L667" s="651"/>
      <c r="M667" s="78"/>
      <c r="N667" s="651"/>
      <c r="O667" s="78"/>
      <c r="P667" s="651"/>
      <c r="Q667" s="33"/>
      <c r="R667" s="33"/>
      <c r="S667" s="33"/>
      <c r="T667" s="33"/>
      <c r="U667" s="33"/>
      <c r="V667" s="33"/>
      <c r="W667" s="33"/>
      <c r="X667" s="33"/>
      <c r="Y667" s="33"/>
      <c r="Z667" s="33"/>
      <c r="AA667" s="33"/>
    </row>
    <row r="668" spans="2:27" s="29" customFormat="1">
      <c r="B668" s="11"/>
      <c r="C668" s="11">
        <v>17</v>
      </c>
      <c r="D668" s="334"/>
      <c r="E668" s="334"/>
      <c r="F668" s="334"/>
      <c r="G668" s="334"/>
      <c r="H668" s="334"/>
      <c r="I668" s="334"/>
      <c r="J668" s="334"/>
      <c r="K668" s="86"/>
      <c r="L668" s="651"/>
      <c r="M668" s="86"/>
      <c r="N668" s="651"/>
      <c r="O668" s="86"/>
      <c r="P668" s="651"/>
      <c r="Q668" s="33"/>
      <c r="R668" s="33"/>
      <c r="S668" s="33"/>
      <c r="T668" s="33"/>
      <c r="U668" s="33"/>
      <c r="V668" s="33"/>
      <c r="W668" s="33"/>
      <c r="X668" s="33"/>
      <c r="Y668" s="33"/>
      <c r="Z668" s="33"/>
      <c r="AA668" s="33"/>
    </row>
    <row r="669" spans="2:27" s="29" customFormat="1">
      <c r="B669" s="11"/>
      <c r="C669" s="11">
        <v>18</v>
      </c>
      <c r="D669" s="334"/>
      <c r="E669" s="334"/>
      <c r="F669" s="334"/>
      <c r="G669" s="334"/>
      <c r="H669" s="334"/>
      <c r="I669" s="334"/>
      <c r="J669" s="334"/>
      <c r="K669" s="86"/>
      <c r="L669" s="651"/>
      <c r="M669" s="86"/>
      <c r="N669" s="651"/>
      <c r="O669" s="86"/>
      <c r="P669" s="651"/>
      <c r="Q669" s="33"/>
      <c r="R669" s="33"/>
      <c r="S669" s="33"/>
      <c r="T669" s="33"/>
      <c r="U669" s="33"/>
      <c r="V669" s="33"/>
      <c r="W669" s="33"/>
      <c r="X669" s="33"/>
      <c r="Y669" s="33"/>
      <c r="Z669" s="33"/>
      <c r="AA669" s="33"/>
    </row>
    <row r="670" spans="2:27" s="29" customFormat="1">
      <c r="B670" s="11"/>
      <c r="C670" s="11">
        <v>19</v>
      </c>
      <c r="D670" s="334"/>
      <c r="E670" s="334"/>
      <c r="F670" s="334"/>
      <c r="G670" s="334"/>
      <c r="H670" s="334"/>
      <c r="I670" s="334"/>
      <c r="J670" s="334"/>
      <c r="K670" s="78"/>
      <c r="L670" s="652"/>
      <c r="M670" s="78"/>
      <c r="N670" s="652"/>
      <c r="O670" s="78"/>
      <c r="P670" s="652"/>
      <c r="Q670" s="33"/>
      <c r="R670" s="33"/>
      <c r="S670" s="33"/>
      <c r="T670" s="33"/>
      <c r="U670" s="33"/>
      <c r="V670" s="33"/>
      <c r="W670" s="33"/>
      <c r="X670" s="33"/>
      <c r="Y670" s="33"/>
      <c r="Z670" s="33"/>
      <c r="AA670" s="33"/>
    </row>
    <row r="671" spans="2:27" s="29" customFormat="1">
      <c r="B671" s="11"/>
      <c r="C671" s="11">
        <v>20</v>
      </c>
      <c r="D671" s="334"/>
      <c r="E671" s="334"/>
      <c r="F671" s="334"/>
      <c r="G671" s="334"/>
      <c r="H671" s="334"/>
      <c r="I671" s="334"/>
      <c r="J671" s="334"/>
      <c r="K671" s="78"/>
      <c r="L671" s="651"/>
      <c r="M671" s="78"/>
      <c r="N671" s="651"/>
      <c r="O671" s="78"/>
      <c r="P671" s="651"/>
      <c r="Q671" s="33"/>
      <c r="R671" s="33"/>
      <c r="S671" s="33"/>
      <c r="T671" s="33"/>
      <c r="U671" s="33"/>
      <c r="V671" s="33"/>
      <c r="W671" s="33"/>
      <c r="X671" s="33"/>
      <c r="Y671" s="33"/>
      <c r="Z671" s="33"/>
      <c r="AA671" s="33"/>
    </row>
    <row r="672" spans="2:27" s="29" customFormat="1">
      <c r="B672" s="11"/>
      <c r="C672" s="11">
        <v>21</v>
      </c>
      <c r="D672" s="334"/>
      <c r="E672" s="334"/>
      <c r="F672" s="334"/>
      <c r="G672" s="334"/>
      <c r="H672" s="334"/>
      <c r="I672" s="334"/>
      <c r="J672" s="334"/>
      <c r="K672" s="86"/>
      <c r="L672" s="651"/>
      <c r="M672" s="86"/>
      <c r="N672" s="651"/>
      <c r="O672" s="86"/>
      <c r="P672" s="651"/>
      <c r="Q672" s="33"/>
      <c r="R672" s="33"/>
      <c r="S672" s="33"/>
      <c r="T672" s="33"/>
      <c r="U672" s="33"/>
      <c r="V672" s="33"/>
      <c r="W672" s="33"/>
      <c r="X672" s="33"/>
      <c r="Y672" s="33"/>
      <c r="Z672" s="33"/>
      <c r="AA672" s="33"/>
    </row>
    <row r="673" spans="2:39" s="29" customFormat="1">
      <c r="B673" s="11"/>
      <c r="C673" s="11">
        <v>22</v>
      </c>
      <c r="D673" s="334"/>
      <c r="E673" s="334"/>
      <c r="F673" s="334"/>
      <c r="G673" s="334"/>
      <c r="H673" s="334"/>
      <c r="I673" s="334"/>
      <c r="J673" s="334"/>
      <c r="K673" s="653"/>
      <c r="L673" s="651"/>
      <c r="M673" s="653"/>
      <c r="N673" s="651"/>
      <c r="O673" s="653"/>
      <c r="P673" s="651"/>
      <c r="Q673" s="33"/>
      <c r="R673" s="33"/>
      <c r="S673" s="33"/>
      <c r="T673" s="33"/>
      <c r="U673" s="33"/>
      <c r="V673" s="33"/>
      <c r="W673" s="33"/>
      <c r="X673" s="33"/>
      <c r="Y673" s="33"/>
      <c r="Z673" s="33"/>
      <c r="AA673" s="33"/>
    </row>
    <row r="674" spans="2:39" s="29" customFormat="1">
      <c r="B674" s="11">
        <v>29</v>
      </c>
      <c r="C674" s="11">
        <v>1</v>
      </c>
      <c r="D674" s="334"/>
      <c r="E674" s="334"/>
      <c r="F674" s="334"/>
      <c r="G674" s="334"/>
      <c r="H674" s="334"/>
      <c r="I674" s="334"/>
      <c r="J674" s="334"/>
      <c r="K674" s="78"/>
      <c r="L674" s="647"/>
      <c r="M674" s="78"/>
      <c r="N674" s="647"/>
      <c r="O674" s="78"/>
      <c r="P674" s="647"/>
      <c r="Q674" s="33"/>
      <c r="R674" s="33"/>
      <c r="S674" s="33"/>
      <c r="T674" s="33"/>
      <c r="U674" s="33"/>
      <c r="V674" s="33"/>
      <c r="W674" s="33"/>
      <c r="X674" s="33"/>
      <c r="Y674" s="33"/>
      <c r="Z674" s="33"/>
      <c r="AA674" s="33"/>
    </row>
    <row r="675" spans="2:39" s="29" customFormat="1">
      <c r="B675" s="11"/>
      <c r="C675" s="11">
        <v>2</v>
      </c>
      <c r="D675" s="334"/>
      <c r="E675" s="334"/>
      <c r="F675" s="334"/>
      <c r="G675" s="334"/>
      <c r="H675" s="334"/>
      <c r="I675" s="334"/>
      <c r="J675" s="334"/>
      <c r="K675" s="78"/>
      <c r="L675" s="647"/>
      <c r="M675" s="78"/>
      <c r="N675" s="647"/>
      <c r="O675" s="78"/>
      <c r="P675" s="647"/>
      <c r="Q675" s="33"/>
      <c r="R675" s="33"/>
      <c r="S675" s="33"/>
      <c r="T675" s="33"/>
      <c r="U675" s="33"/>
      <c r="V675" s="33"/>
      <c r="W675" s="33"/>
      <c r="X675" s="33"/>
      <c r="Y675" s="33"/>
      <c r="Z675" s="33"/>
      <c r="AA675" s="33"/>
    </row>
    <row r="676" spans="2:39" s="29" customFormat="1">
      <c r="B676" s="11"/>
      <c r="C676" s="11">
        <v>3</v>
      </c>
      <c r="D676" s="334"/>
      <c r="E676" s="334"/>
      <c r="F676" s="334"/>
      <c r="G676" s="334"/>
      <c r="H676" s="334"/>
      <c r="I676" s="334"/>
      <c r="J676" s="334"/>
      <c r="K676" s="78"/>
      <c r="L676" s="647"/>
      <c r="M676" s="78"/>
      <c r="N676" s="647"/>
      <c r="O676" s="78"/>
      <c r="P676" s="647"/>
      <c r="Q676" s="33"/>
      <c r="R676" s="33"/>
      <c r="S676" s="33"/>
      <c r="T676" s="33"/>
      <c r="U676" s="33"/>
      <c r="V676" s="33"/>
      <c r="W676" s="33"/>
      <c r="X676" s="33"/>
      <c r="Y676" s="33"/>
      <c r="Z676" s="33"/>
      <c r="AA676" s="33"/>
    </row>
    <row r="677" spans="2:39">
      <c r="B677" s="11"/>
      <c r="C677" s="11">
        <v>4</v>
      </c>
      <c r="D677" s="334"/>
      <c r="E677" s="334"/>
      <c r="F677" s="334"/>
      <c r="G677" s="334"/>
      <c r="H677" s="334"/>
      <c r="I677" s="334"/>
      <c r="K677" s="78"/>
      <c r="L677" s="189"/>
      <c r="M677" s="78"/>
      <c r="N677" s="189"/>
      <c r="O677" s="78"/>
      <c r="P677" s="189"/>
      <c r="Q677" s="334"/>
      <c r="R677" s="334"/>
      <c r="S677" s="334"/>
      <c r="AB677" s="335"/>
      <c r="AC677" s="335"/>
      <c r="AD677" s="335"/>
      <c r="AE677" s="335"/>
      <c r="AF677" s="335"/>
      <c r="AG677" s="335"/>
      <c r="AH677" s="335"/>
      <c r="AI677" s="335"/>
      <c r="AJ677" s="335"/>
      <c r="AK677" s="335"/>
      <c r="AL677" s="335"/>
      <c r="AM677" s="335"/>
    </row>
    <row r="678" spans="2:39" s="29" customFormat="1">
      <c r="B678" s="11"/>
      <c r="C678" s="11">
        <v>5</v>
      </c>
      <c r="D678" s="334"/>
      <c r="E678" s="334"/>
      <c r="F678" s="334"/>
      <c r="G678" s="334"/>
      <c r="H678" s="334"/>
      <c r="I678" s="334"/>
      <c r="J678" s="334"/>
      <c r="K678" s="86"/>
      <c r="L678" s="651"/>
      <c r="M678" s="86"/>
      <c r="N678" s="651"/>
      <c r="O678" s="86"/>
      <c r="P678" s="651"/>
      <c r="Q678" s="33"/>
      <c r="R678" s="33"/>
      <c r="S678" s="33"/>
      <c r="T678" s="33"/>
      <c r="U678" s="33"/>
      <c r="V678" s="33"/>
      <c r="W678" s="33"/>
      <c r="X678" s="33"/>
      <c r="Y678" s="33"/>
      <c r="Z678" s="33"/>
      <c r="AA678" s="33"/>
    </row>
    <row r="679" spans="2:39" s="29" customFormat="1">
      <c r="B679" s="11"/>
      <c r="C679" s="11">
        <v>6</v>
      </c>
      <c r="D679" s="334"/>
      <c r="E679" s="334"/>
      <c r="F679" s="334"/>
      <c r="G679" s="334"/>
      <c r="H679" s="334"/>
      <c r="I679" s="334"/>
      <c r="J679" s="334"/>
      <c r="K679" s="86"/>
      <c r="L679" s="651"/>
      <c r="M679" s="86"/>
      <c r="N679" s="651"/>
      <c r="O679" s="86"/>
      <c r="P679" s="651"/>
      <c r="Q679" s="33"/>
      <c r="R679" s="33"/>
      <c r="S679" s="33"/>
      <c r="T679" s="33"/>
      <c r="U679" s="33"/>
      <c r="V679" s="33"/>
      <c r="W679" s="33"/>
      <c r="X679" s="33"/>
      <c r="Y679" s="33"/>
      <c r="Z679" s="33"/>
      <c r="AA679" s="33"/>
    </row>
    <row r="680" spans="2:39" s="29" customFormat="1">
      <c r="B680" s="11"/>
      <c r="C680" s="11">
        <v>7</v>
      </c>
      <c r="D680" s="334"/>
      <c r="E680" s="334"/>
      <c r="F680" s="334"/>
      <c r="G680" s="334"/>
      <c r="H680" s="334"/>
      <c r="I680" s="334"/>
      <c r="J680" s="334"/>
      <c r="K680" s="78"/>
      <c r="L680" s="652"/>
      <c r="M680" s="78"/>
      <c r="N680" s="652"/>
      <c r="O680" s="78"/>
      <c r="P680" s="652"/>
      <c r="Q680" s="33"/>
      <c r="R680" s="33"/>
      <c r="S680" s="33"/>
      <c r="T680" s="33"/>
      <c r="U680" s="33"/>
      <c r="V680" s="33"/>
      <c r="W680" s="33"/>
      <c r="X680" s="33"/>
      <c r="Y680" s="33"/>
      <c r="Z680" s="33"/>
      <c r="AA680" s="33"/>
    </row>
    <row r="681" spans="2:39" s="29" customFormat="1">
      <c r="B681" s="11"/>
      <c r="C681" s="11">
        <v>8</v>
      </c>
      <c r="D681" s="334"/>
      <c r="E681" s="334"/>
      <c r="F681" s="334"/>
      <c r="G681" s="334"/>
      <c r="H681" s="334"/>
      <c r="I681" s="334"/>
      <c r="J681" s="334"/>
      <c r="K681" s="78"/>
      <c r="L681" s="651"/>
      <c r="M681" s="78"/>
      <c r="N681" s="651"/>
      <c r="O681" s="78"/>
      <c r="P681" s="651"/>
      <c r="Q681" s="33"/>
      <c r="R681" s="33"/>
      <c r="S681" s="33"/>
      <c r="T681" s="33"/>
      <c r="U681" s="33"/>
      <c r="V681" s="33"/>
      <c r="W681" s="33"/>
      <c r="X681" s="33"/>
      <c r="Y681" s="33"/>
      <c r="Z681" s="33"/>
      <c r="AA681" s="33"/>
    </row>
    <row r="682" spans="2:39" s="29" customFormat="1">
      <c r="B682" s="11"/>
      <c r="C682" s="11">
        <v>9</v>
      </c>
      <c r="D682" s="334"/>
      <c r="E682" s="334"/>
      <c r="F682" s="334"/>
      <c r="G682" s="334"/>
      <c r="H682" s="334"/>
      <c r="I682" s="334"/>
      <c r="J682" s="334"/>
      <c r="K682" s="86"/>
      <c r="L682" s="651"/>
      <c r="M682" s="86"/>
      <c r="N682" s="651"/>
      <c r="O682" s="86"/>
      <c r="P682" s="651"/>
      <c r="Q682" s="33"/>
      <c r="R682" s="33"/>
      <c r="S682" s="33"/>
      <c r="T682" s="33"/>
      <c r="U682" s="33"/>
      <c r="V682" s="33"/>
      <c r="W682" s="33"/>
      <c r="X682" s="33"/>
      <c r="Y682" s="33"/>
      <c r="Z682" s="33"/>
      <c r="AA682" s="33"/>
    </row>
    <row r="683" spans="2:39" s="29" customFormat="1">
      <c r="B683" s="11"/>
      <c r="C683" s="11">
        <v>10</v>
      </c>
      <c r="D683" s="334"/>
      <c r="E683" s="334"/>
      <c r="F683" s="334"/>
      <c r="G683" s="334"/>
      <c r="H683" s="334"/>
      <c r="I683" s="334"/>
      <c r="J683" s="334"/>
      <c r="K683" s="86"/>
      <c r="L683" s="651"/>
      <c r="M683" s="86"/>
      <c r="N683" s="651"/>
      <c r="O683" s="86"/>
      <c r="P683" s="651"/>
      <c r="Q683" s="33"/>
      <c r="R683" s="33"/>
      <c r="S683" s="33"/>
      <c r="T683" s="33"/>
      <c r="U683" s="33"/>
      <c r="V683" s="33"/>
      <c r="W683" s="33"/>
      <c r="X683" s="33"/>
      <c r="Y683" s="33"/>
      <c r="Z683" s="33"/>
      <c r="AA683" s="33"/>
    </row>
    <row r="684" spans="2:39" s="29" customFormat="1">
      <c r="B684" s="11"/>
      <c r="C684" s="11">
        <v>11</v>
      </c>
      <c r="D684" s="334"/>
      <c r="E684" s="334"/>
      <c r="F684" s="334"/>
      <c r="G684" s="334"/>
      <c r="H684" s="334"/>
      <c r="I684" s="334"/>
      <c r="J684" s="334"/>
      <c r="K684" s="78"/>
      <c r="L684" s="652"/>
      <c r="M684" s="78"/>
      <c r="N684" s="652"/>
      <c r="O684" s="78"/>
      <c r="P684" s="652"/>
      <c r="Q684" s="33"/>
      <c r="R684" s="33"/>
      <c r="S684" s="33"/>
      <c r="T684" s="33"/>
      <c r="U684" s="33"/>
      <c r="V684" s="33"/>
      <c r="W684" s="33"/>
      <c r="X684" s="33"/>
      <c r="Y684" s="33"/>
      <c r="Z684" s="33"/>
      <c r="AA684" s="33"/>
    </row>
    <row r="685" spans="2:39" s="29" customFormat="1">
      <c r="B685" s="11"/>
      <c r="C685" s="11">
        <v>12</v>
      </c>
      <c r="D685" s="334"/>
      <c r="E685" s="334"/>
      <c r="F685" s="334"/>
      <c r="G685" s="334"/>
      <c r="H685" s="334"/>
      <c r="I685" s="334"/>
      <c r="J685" s="334"/>
      <c r="K685" s="78"/>
      <c r="L685" s="651"/>
      <c r="M685" s="78"/>
      <c r="N685" s="651"/>
      <c r="O685" s="78"/>
      <c r="P685" s="651"/>
      <c r="Q685" s="33"/>
      <c r="R685" s="33"/>
      <c r="S685" s="33"/>
      <c r="T685" s="33"/>
      <c r="U685" s="33"/>
      <c r="V685" s="33"/>
      <c r="W685" s="33"/>
      <c r="X685" s="33"/>
      <c r="Y685" s="33"/>
      <c r="Z685" s="33"/>
      <c r="AA685" s="33"/>
    </row>
    <row r="686" spans="2:39" s="29" customFormat="1">
      <c r="B686" s="11"/>
      <c r="C686" s="11">
        <v>13</v>
      </c>
      <c r="D686" s="334"/>
      <c r="E686" s="334"/>
      <c r="F686" s="334"/>
      <c r="G686" s="334"/>
      <c r="H686" s="334"/>
      <c r="I686" s="334"/>
      <c r="J686" s="334"/>
      <c r="K686" s="86"/>
      <c r="L686" s="651"/>
      <c r="M686" s="86"/>
      <c r="N686" s="651"/>
      <c r="O686" s="86"/>
      <c r="P686" s="651"/>
      <c r="Q686" s="33"/>
      <c r="R686" s="33"/>
      <c r="S686" s="33"/>
      <c r="T686" s="33"/>
      <c r="U686" s="33"/>
      <c r="V686" s="33"/>
      <c r="W686" s="33"/>
      <c r="X686" s="33"/>
      <c r="Y686" s="33"/>
      <c r="Z686" s="33"/>
      <c r="AA686" s="33"/>
    </row>
    <row r="687" spans="2:39" s="29" customFormat="1">
      <c r="B687" s="11"/>
      <c r="C687" s="11">
        <v>14</v>
      </c>
      <c r="D687" s="334"/>
      <c r="E687" s="334"/>
      <c r="F687" s="334"/>
      <c r="G687" s="334"/>
      <c r="H687" s="334"/>
      <c r="I687" s="334"/>
      <c r="J687" s="334"/>
      <c r="K687" s="86"/>
      <c r="L687" s="651"/>
      <c r="M687" s="86"/>
      <c r="N687" s="651"/>
      <c r="O687" s="86"/>
      <c r="P687" s="651"/>
      <c r="Q687" s="33"/>
      <c r="R687" s="33"/>
      <c r="S687" s="33"/>
      <c r="T687" s="33"/>
      <c r="U687" s="33"/>
      <c r="V687" s="33"/>
      <c r="W687" s="33"/>
      <c r="X687" s="33"/>
      <c r="Y687" s="33"/>
      <c r="Z687" s="33"/>
      <c r="AA687" s="33"/>
    </row>
    <row r="688" spans="2:39" s="29" customFormat="1">
      <c r="B688" s="11"/>
      <c r="C688" s="11">
        <v>15</v>
      </c>
      <c r="D688" s="334"/>
      <c r="E688" s="334"/>
      <c r="F688" s="334"/>
      <c r="G688" s="334"/>
      <c r="H688" s="334"/>
      <c r="I688" s="334"/>
      <c r="J688" s="334"/>
      <c r="K688" s="78"/>
      <c r="L688" s="652"/>
      <c r="M688" s="78"/>
      <c r="N688" s="652"/>
      <c r="O688" s="78"/>
      <c r="P688" s="652"/>
      <c r="Q688" s="33"/>
      <c r="R688" s="33"/>
      <c r="S688" s="33"/>
      <c r="T688" s="33"/>
      <c r="U688" s="33"/>
      <c r="V688" s="33"/>
      <c r="W688" s="33"/>
      <c r="X688" s="33"/>
      <c r="Y688" s="33"/>
      <c r="Z688" s="33"/>
      <c r="AA688" s="33"/>
    </row>
    <row r="689" spans="2:39" s="29" customFormat="1">
      <c r="B689" s="11"/>
      <c r="C689" s="11">
        <v>16</v>
      </c>
      <c r="D689" s="334"/>
      <c r="E689" s="334"/>
      <c r="F689" s="334"/>
      <c r="G689" s="334"/>
      <c r="H689" s="334"/>
      <c r="I689" s="334"/>
      <c r="J689" s="334"/>
      <c r="K689" s="78"/>
      <c r="L689" s="651"/>
      <c r="M689" s="78"/>
      <c r="N689" s="651"/>
      <c r="O689" s="78"/>
      <c r="P689" s="651"/>
      <c r="Q689" s="33"/>
      <c r="R689" s="33"/>
      <c r="S689" s="33"/>
      <c r="T689" s="33"/>
      <c r="U689" s="33"/>
      <c r="V689" s="33"/>
      <c r="W689" s="33"/>
      <c r="X689" s="33"/>
      <c r="Y689" s="33"/>
      <c r="Z689" s="33"/>
      <c r="AA689" s="33"/>
    </row>
    <row r="690" spans="2:39" s="29" customFormat="1">
      <c r="B690" s="11"/>
      <c r="C690" s="11">
        <v>17</v>
      </c>
      <c r="D690" s="334"/>
      <c r="E690" s="334"/>
      <c r="F690" s="334"/>
      <c r="G690" s="334"/>
      <c r="H690" s="334"/>
      <c r="I690" s="334"/>
      <c r="J690" s="334"/>
      <c r="K690" s="86"/>
      <c r="L690" s="651"/>
      <c r="M690" s="86"/>
      <c r="N690" s="651"/>
      <c r="O690" s="86"/>
      <c r="P690" s="651"/>
      <c r="Q690" s="33"/>
      <c r="R690" s="33"/>
      <c r="S690" s="33"/>
      <c r="T690" s="33"/>
      <c r="U690" s="33"/>
      <c r="V690" s="33"/>
      <c r="W690" s="33"/>
      <c r="X690" s="33"/>
      <c r="Y690" s="33"/>
      <c r="Z690" s="33"/>
      <c r="AA690" s="33"/>
    </row>
    <row r="691" spans="2:39" s="29" customFormat="1">
      <c r="B691" s="11"/>
      <c r="C691" s="11">
        <v>18</v>
      </c>
      <c r="D691" s="334"/>
      <c r="E691" s="334"/>
      <c r="F691" s="334"/>
      <c r="G691" s="334"/>
      <c r="H691" s="334"/>
      <c r="I691" s="334"/>
      <c r="J691" s="334"/>
      <c r="K691" s="86"/>
      <c r="L691" s="651"/>
      <c r="M691" s="86"/>
      <c r="N691" s="651"/>
      <c r="O691" s="86"/>
      <c r="P691" s="651"/>
      <c r="Q691" s="33"/>
      <c r="R691" s="33"/>
      <c r="S691" s="33"/>
      <c r="T691" s="33"/>
      <c r="U691" s="33"/>
      <c r="V691" s="33"/>
      <c r="W691" s="33"/>
      <c r="X691" s="33"/>
      <c r="Y691" s="33"/>
      <c r="Z691" s="33"/>
      <c r="AA691" s="33"/>
    </row>
    <row r="692" spans="2:39" s="29" customFormat="1">
      <c r="B692" s="11"/>
      <c r="C692" s="11">
        <v>19</v>
      </c>
      <c r="D692" s="334"/>
      <c r="E692" s="334"/>
      <c r="F692" s="334"/>
      <c r="G692" s="334"/>
      <c r="H692" s="334"/>
      <c r="I692" s="334"/>
      <c r="J692" s="334"/>
      <c r="K692" s="78"/>
      <c r="L692" s="652"/>
      <c r="M692" s="78"/>
      <c r="N692" s="652"/>
      <c r="O692" s="78"/>
      <c r="P692" s="652"/>
      <c r="Q692" s="33"/>
      <c r="R692" s="33"/>
      <c r="S692" s="33"/>
      <c r="T692" s="33"/>
      <c r="U692" s="33"/>
      <c r="V692" s="33"/>
      <c r="W692" s="33"/>
      <c r="X692" s="33"/>
      <c r="Y692" s="33"/>
      <c r="Z692" s="33"/>
      <c r="AA692" s="33"/>
    </row>
    <row r="693" spans="2:39" s="29" customFormat="1">
      <c r="B693" s="11"/>
      <c r="C693" s="11">
        <v>20</v>
      </c>
      <c r="D693" s="334"/>
      <c r="E693" s="334"/>
      <c r="F693" s="334"/>
      <c r="G693" s="334"/>
      <c r="H693" s="334"/>
      <c r="I693" s="334"/>
      <c r="J693" s="334"/>
      <c r="K693" s="78"/>
      <c r="L693" s="651"/>
      <c r="M693" s="78"/>
      <c r="N693" s="651"/>
      <c r="O693" s="78"/>
      <c r="P693" s="651"/>
      <c r="Q693" s="33"/>
      <c r="R693" s="33"/>
      <c r="S693" s="33"/>
      <c r="T693" s="33"/>
      <c r="U693" s="33"/>
      <c r="V693" s="33"/>
      <c r="W693" s="33"/>
      <c r="X693" s="33"/>
      <c r="Y693" s="33"/>
      <c r="Z693" s="33"/>
      <c r="AA693" s="33"/>
    </row>
    <row r="694" spans="2:39" s="29" customFormat="1">
      <c r="B694" s="11"/>
      <c r="C694" s="11">
        <v>21</v>
      </c>
      <c r="D694" s="334"/>
      <c r="E694" s="334"/>
      <c r="F694" s="334"/>
      <c r="G694" s="334"/>
      <c r="H694" s="334"/>
      <c r="I694" s="334"/>
      <c r="J694" s="334"/>
      <c r="K694" s="86"/>
      <c r="L694" s="651"/>
      <c r="M694" s="86"/>
      <c r="N694" s="651"/>
      <c r="O694" s="86"/>
      <c r="P694" s="651"/>
      <c r="Q694" s="33"/>
      <c r="R694" s="33"/>
      <c r="S694" s="33"/>
      <c r="T694" s="33"/>
      <c r="U694" s="33"/>
      <c r="V694" s="33"/>
      <c r="W694" s="33"/>
      <c r="X694" s="33"/>
      <c r="Y694" s="33"/>
      <c r="Z694" s="33"/>
      <c r="AA694" s="33"/>
    </row>
    <row r="695" spans="2:39" s="29" customFormat="1">
      <c r="B695" s="11"/>
      <c r="C695" s="11">
        <v>22</v>
      </c>
      <c r="D695" s="334"/>
      <c r="E695" s="334"/>
      <c r="F695" s="334"/>
      <c r="G695" s="334"/>
      <c r="H695" s="334"/>
      <c r="I695" s="334"/>
      <c r="J695" s="334"/>
      <c r="K695" s="653"/>
      <c r="L695" s="651"/>
      <c r="M695" s="653"/>
      <c r="N695" s="651"/>
      <c r="O695" s="653"/>
      <c r="P695" s="651"/>
      <c r="Q695" s="33"/>
      <c r="R695" s="33"/>
      <c r="S695" s="33"/>
      <c r="T695" s="33"/>
      <c r="U695" s="33"/>
      <c r="V695" s="33"/>
      <c r="W695" s="33"/>
      <c r="X695" s="33"/>
      <c r="Y695" s="33"/>
      <c r="Z695" s="33"/>
      <c r="AA695" s="33"/>
    </row>
    <row r="696" spans="2:39" s="29" customFormat="1">
      <c r="B696" s="11">
        <v>30</v>
      </c>
      <c r="C696" s="11">
        <v>1</v>
      </c>
      <c r="D696" s="334"/>
      <c r="E696" s="334"/>
      <c r="F696" s="334"/>
      <c r="G696" s="334"/>
      <c r="H696" s="334"/>
      <c r="I696" s="334"/>
      <c r="J696" s="334"/>
      <c r="K696" s="78"/>
      <c r="L696" s="647"/>
      <c r="M696" s="78"/>
      <c r="N696" s="647"/>
      <c r="O696" s="78"/>
      <c r="P696" s="647"/>
      <c r="Q696" s="33"/>
      <c r="R696" s="33"/>
      <c r="S696" s="33"/>
      <c r="T696" s="33"/>
      <c r="U696" s="33"/>
      <c r="V696" s="33"/>
      <c r="W696" s="33"/>
      <c r="X696" s="33"/>
      <c r="Y696" s="33"/>
      <c r="Z696" s="33"/>
      <c r="AA696" s="33"/>
    </row>
    <row r="697" spans="2:39" s="29" customFormat="1">
      <c r="B697" s="11"/>
      <c r="C697" s="11">
        <v>2</v>
      </c>
      <c r="D697" s="334"/>
      <c r="E697" s="334"/>
      <c r="F697" s="334"/>
      <c r="G697" s="334"/>
      <c r="H697" s="334"/>
      <c r="I697" s="334"/>
      <c r="J697" s="334"/>
      <c r="K697" s="78"/>
      <c r="L697" s="647"/>
      <c r="M697" s="78"/>
      <c r="N697" s="647"/>
      <c r="O697" s="78"/>
      <c r="P697" s="647"/>
      <c r="Q697" s="33"/>
      <c r="R697" s="33"/>
      <c r="S697" s="33"/>
      <c r="T697" s="33"/>
      <c r="U697" s="33"/>
      <c r="V697" s="33"/>
      <c r="W697" s="33"/>
      <c r="X697" s="33"/>
      <c r="Y697" s="33"/>
      <c r="Z697" s="33"/>
      <c r="AA697" s="33"/>
    </row>
    <row r="698" spans="2:39" s="29" customFormat="1">
      <c r="B698" s="11"/>
      <c r="C698" s="11">
        <v>3</v>
      </c>
      <c r="D698" s="334"/>
      <c r="E698" s="334"/>
      <c r="F698" s="334"/>
      <c r="G698" s="334"/>
      <c r="H698" s="334"/>
      <c r="I698" s="334"/>
      <c r="J698" s="334"/>
      <c r="K698" s="78"/>
      <c r="L698" s="647"/>
      <c r="M698" s="78"/>
      <c r="N698" s="647"/>
      <c r="O698" s="78"/>
      <c r="P698" s="647"/>
      <c r="Q698" s="33"/>
      <c r="R698" s="33"/>
      <c r="S698" s="33"/>
      <c r="T698" s="33"/>
      <c r="U698" s="33"/>
      <c r="V698" s="33"/>
      <c r="W698" s="33"/>
      <c r="X698" s="33"/>
      <c r="Y698" s="33"/>
      <c r="Z698" s="33"/>
      <c r="AA698" s="33"/>
    </row>
    <row r="699" spans="2:39">
      <c r="B699" s="11"/>
      <c r="C699" s="11">
        <v>4</v>
      </c>
      <c r="D699" s="334"/>
      <c r="E699" s="334"/>
      <c r="F699" s="334"/>
      <c r="G699" s="334"/>
      <c r="H699" s="334"/>
      <c r="I699" s="334"/>
      <c r="K699" s="78"/>
      <c r="L699" s="189"/>
      <c r="M699" s="78"/>
      <c r="N699" s="189"/>
      <c r="O699" s="78"/>
      <c r="P699" s="189"/>
      <c r="Q699" s="334"/>
      <c r="R699" s="334"/>
      <c r="S699" s="334"/>
      <c r="AB699" s="335"/>
      <c r="AC699" s="335"/>
      <c r="AD699" s="335"/>
      <c r="AE699" s="335"/>
      <c r="AF699" s="335"/>
      <c r="AG699" s="335"/>
      <c r="AH699" s="335"/>
      <c r="AI699" s="335"/>
      <c r="AJ699" s="335"/>
      <c r="AK699" s="335"/>
      <c r="AL699" s="335"/>
      <c r="AM699" s="335"/>
    </row>
    <row r="700" spans="2:39" s="29" customFormat="1">
      <c r="B700" s="11"/>
      <c r="C700" s="11">
        <v>5</v>
      </c>
      <c r="D700" s="334"/>
      <c r="E700" s="334"/>
      <c r="F700" s="334"/>
      <c r="G700" s="334"/>
      <c r="H700" s="334"/>
      <c r="I700" s="334"/>
      <c r="J700" s="334"/>
      <c r="K700" s="86"/>
      <c r="L700" s="651"/>
      <c r="M700" s="86"/>
      <c r="N700" s="651"/>
      <c r="O700" s="86"/>
      <c r="P700" s="651"/>
      <c r="Q700" s="33"/>
      <c r="R700" s="33"/>
      <c r="S700" s="33"/>
      <c r="T700" s="33"/>
      <c r="U700" s="33"/>
      <c r="V700" s="33"/>
      <c r="W700" s="33"/>
      <c r="X700" s="33"/>
      <c r="Y700" s="33"/>
      <c r="Z700" s="33"/>
      <c r="AA700" s="33"/>
    </row>
    <row r="701" spans="2:39" s="29" customFormat="1">
      <c r="B701" s="11"/>
      <c r="C701" s="11">
        <v>6</v>
      </c>
      <c r="D701" s="334"/>
      <c r="E701" s="334"/>
      <c r="F701" s="334"/>
      <c r="G701" s="334"/>
      <c r="H701" s="334"/>
      <c r="I701" s="334"/>
      <c r="J701" s="334"/>
      <c r="K701" s="86"/>
      <c r="L701" s="651"/>
      <c r="M701" s="86"/>
      <c r="N701" s="651"/>
      <c r="O701" s="86"/>
      <c r="P701" s="651"/>
      <c r="Q701" s="33"/>
      <c r="R701" s="33"/>
      <c r="S701" s="33"/>
      <c r="T701" s="33"/>
      <c r="U701" s="33"/>
      <c r="V701" s="33"/>
      <c r="W701" s="33"/>
      <c r="X701" s="33"/>
      <c r="Y701" s="33"/>
      <c r="Z701" s="33"/>
      <c r="AA701" s="33"/>
    </row>
    <row r="702" spans="2:39" s="29" customFormat="1">
      <c r="B702" s="11"/>
      <c r="C702" s="11">
        <v>7</v>
      </c>
      <c r="D702" s="334"/>
      <c r="E702" s="334"/>
      <c r="F702" s="334"/>
      <c r="G702" s="334"/>
      <c r="H702" s="334"/>
      <c r="I702" s="334"/>
      <c r="J702" s="334"/>
      <c r="K702" s="78"/>
      <c r="L702" s="652"/>
      <c r="M702" s="78"/>
      <c r="N702" s="652"/>
      <c r="O702" s="78"/>
      <c r="P702" s="652"/>
      <c r="Q702" s="33"/>
      <c r="R702" s="33"/>
      <c r="S702" s="33"/>
      <c r="T702" s="33"/>
      <c r="U702" s="33"/>
      <c r="V702" s="33"/>
      <c r="W702" s="33"/>
      <c r="X702" s="33"/>
      <c r="Y702" s="33"/>
      <c r="Z702" s="33"/>
      <c r="AA702" s="33"/>
    </row>
    <row r="703" spans="2:39" s="29" customFormat="1">
      <c r="B703" s="11"/>
      <c r="C703" s="11">
        <v>8</v>
      </c>
      <c r="D703" s="334"/>
      <c r="E703" s="334"/>
      <c r="F703" s="334"/>
      <c r="G703" s="334"/>
      <c r="H703" s="334"/>
      <c r="I703" s="334"/>
      <c r="J703" s="334"/>
      <c r="K703" s="78"/>
      <c r="L703" s="651"/>
      <c r="M703" s="78"/>
      <c r="N703" s="651"/>
      <c r="O703" s="78"/>
      <c r="P703" s="651"/>
      <c r="Q703" s="33"/>
      <c r="R703" s="33"/>
      <c r="S703" s="33"/>
      <c r="T703" s="33"/>
      <c r="U703" s="33"/>
      <c r="V703" s="33"/>
      <c r="W703" s="33"/>
      <c r="X703" s="33"/>
      <c r="Y703" s="33"/>
      <c r="Z703" s="33"/>
      <c r="AA703" s="33"/>
    </row>
    <row r="704" spans="2:39" s="29" customFormat="1">
      <c r="B704" s="11"/>
      <c r="C704" s="11">
        <v>9</v>
      </c>
      <c r="D704" s="334"/>
      <c r="E704" s="334"/>
      <c r="F704" s="334"/>
      <c r="G704" s="334"/>
      <c r="H704" s="334"/>
      <c r="I704" s="334"/>
      <c r="J704" s="334"/>
      <c r="K704" s="86"/>
      <c r="L704" s="651"/>
      <c r="M704" s="86"/>
      <c r="N704" s="651"/>
      <c r="O704" s="86"/>
      <c r="P704" s="651"/>
      <c r="Q704" s="33"/>
      <c r="R704" s="33"/>
      <c r="S704" s="33"/>
      <c r="T704" s="33"/>
      <c r="U704" s="33"/>
      <c r="V704" s="33"/>
      <c r="W704" s="33"/>
      <c r="X704" s="33"/>
      <c r="Y704" s="33"/>
      <c r="Z704" s="33"/>
      <c r="AA704" s="33"/>
    </row>
    <row r="705" spans="2:27" s="29" customFormat="1">
      <c r="B705" s="11"/>
      <c r="C705" s="11">
        <v>10</v>
      </c>
      <c r="D705" s="334"/>
      <c r="E705" s="334"/>
      <c r="F705" s="334"/>
      <c r="G705" s="334"/>
      <c r="H705" s="334"/>
      <c r="I705" s="334"/>
      <c r="J705" s="334"/>
      <c r="K705" s="86"/>
      <c r="L705" s="651"/>
      <c r="M705" s="86"/>
      <c r="N705" s="651"/>
      <c r="O705" s="86"/>
      <c r="P705" s="651"/>
      <c r="Q705" s="33"/>
      <c r="R705" s="33"/>
      <c r="S705" s="33"/>
      <c r="T705" s="33"/>
      <c r="U705" s="33"/>
      <c r="V705" s="33"/>
      <c r="W705" s="33"/>
      <c r="X705" s="33"/>
      <c r="Y705" s="33"/>
      <c r="Z705" s="33"/>
      <c r="AA705" s="33"/>
    </row>
    <row r="706" spans="2:27" s="29" customFormat="1">
      <c r="B706" s="11"/>
      <c r="C706" s="11">
        <v>11</v>
      </c>
      <c r="D706" s="334"/>
      <c r="E706" s="334"/>
      <c r="F706" s="334"/>
      <c r="G706" s="334"/>
      <c r="H706" s="334"/>
      <c r="I706" s="334"/>
      <c r="J706" s="334"/>
      <c r="K706" s="78"/>
      <c r="L706" s="652"/>
      <c r="M706" s="78"/>
      <c r="N706" s="652"/>
      <c r="O706" s="78"/>
      <c r="P706" s="652"/>
      <c r="Q706" s="33"/>
      <c r="R706" s="33"/>
      <c r="S706" s="33"/>
      <c r="T706" s="33"/>
      <c r="U706" s="33"/>
      <c r="V706" s="33"/>
      <c r="W706" s="33"/>
      <c r="X706" s="33"/>
      <c r="Y706" s="33"/>
      <c r="Z706" s="33"/>
      <c r="AA706" s="33"/>
    </row>
    <row r="707" spans="2:27" s="29" customFormat="1">
      <c r="B707" s="11"/>
      <c r="C707" s="11">
        <v>12</v>
      </c>
      <c r="D707" s="334"/>
      <c r="E707" s="334"/>
      <c r="F707" s="334"/>
      <c r="G707" s="334"/>
      <c r="H707" s="334"/>
      <c r="I707" s="334"/>
      <c r="J707" s="334"/>
      <c r="K707" s="78"/>
      <c r="L707" s="651"/>
      <c r="M707" s="78"/>
      <c r="N707" s="651"/>
      <c r="O707" s="78"/>
      <c r="P707" s="651"/>
      <c r="Q707" s="33"/>
      <c r="R707" s="33"/>
      <c r="S707" s="33"/>
      <c r="T707" s="33"/>
      <c r="U707" s="33"/>
      <c r="V707" s="33"/>
      <c r="W707" s="33"/>
      <c r="X707" s="33"/>
      <c r="Y707" s="33"/>
      <c r="Z707" s="33"/>
      <c r="AA707" s="33"/>
    </row>
    <row r="708" spans="2:27" s="29" customFormat="1">
      <c r="B708" s="11"/>
      <c r="C708" s="11">
        <v>13</v>
      </c>
      <c r="D708" s="334"/>
      <c r="E708" s="334"/>
      <c r="F708" s="334"/>
      <c r="G708" s="334"/>
      <c r="H708" s="334"/>
      <c r="I708" s="334"/>
      <c r="J708" s="334"/>
      <c r="K708" s="86"/>
      <c r="L708" s="651"/>
      <c r="M708" s="86"/>
      <c r="N708" s="651"/>
      <c r="O708" s="86"/>
      <c r="P708" s="651"/>
      <c r="Q708" s="33"/>
      <c r="R708" s="33"/>
      <c r="S708" s="33"/>
      <c r="T708" s="33"/>
      <c r="U708" s="33"/>
      <c r="V708" s="33"/>
      <c r="W708" s="33"/>
      <c r="X708" s="33"/>
      <c r="Y708" s="33"/>
      <c r="Z708" s="33"/>
      <c r="AA708" s="33"/>
    </row>
    <row r="709" spans="2:27" s="29" customFormat="1">
      <c r="B709" s="11"/>
      <c r="C709" s="11">
        <v>14</v>
      </c>
      <c r="D709" s="334"/>
      <c r="E709" s="334"/>
      <c r="F709" s="334"/>
      <c r="G709" s="334"/>
      <c r="H709" s="334"/>
      <c r="I709" s="334"/>
      <c r="J709" s="334"/>
      <c r="K709" s="86"/>
      <c r="L709" s="651"/>
      <c r="M709" s="86"/>
      <c r="N709" s="651"/>
      <c r="O709" s="86"/>
      <c r="P709" s="651"/>
      <c r="Q709" s="33"/>
      <c r="R709" s="33"/>
      <c r="S709" s="33"/>
      <c r="T709" s="33"/>
      <c r="U709" s="33"/>
      <c r="V709" s="33"/>
      <c r="W709" s="33"/>
      <c r="X709" s="33"/>
      <c r="Y709" s="33"/>
      <c r="Z709" s="33"/>
      <c r="AA709" s="33"/>
    </row>
    <row r="710" spans="2:27" s="29" customFormat="1">
      <c r="B710" s="11"/>
      <c r="C710" s="11">
        <v>15</v>
      </c>
      <c r="D710" s="334"/>
      <c r="E710" s="334"/>
      <c r="F710" s="334"/>
      <c r="G710" s="334"/>
      <c r="H710" s="334"/>
      <c r="I710" s="334"/>
      <c r="J710" s="334"/>
      <c r="K710" s="78"/>
      <c r="L710" s="652"/>
      <c r="M710" s="78"/>
      <c r="N710" s="652"/>
      <c r="O710" s="78"/>
      <c r="P710" s="652"/>
      <c r="Q710" s="33"/>
      <c r="R710" s="33"/>
      <c r="S710" s="33"/>
      <c r="T710" s="33"/>
      <c r="U710" s="33"/>
      <c r="V710" s="33"/>
      <c r="W710" s="33"/>
      <c r="X710" s="33"/>
      <c r="Y710" s="33"/>
      <c r="Z710" s="33"/>
      <c r="AA710" s="33"/>
    </row>
    <row r="711" spans="2:27" s="29" customFormat="1">
      <c r="B711" s="11"/>
      <c r="C711" s="11">
        <v>16</v>
      </c>
      <c r="D711" s="334"/>
      <c r="E711" s="334"/>
      <c r="F711" s="334"/>
      <c r="G711" s="334"/>
      <c r="H711" s="334"/>
      <c r="I711" s="334"/>
      <c r="J711" s="334"/>
      <c r="K711" s="78"/>
      <c r="L711" s="651"/>
      <c r="M711" s="78"/>
      <c r="N711" s="651"/>
      <c r="O711" s="78"/>
      <c r="P711" s="651"/>
      <c r="Q711" s="33"/>
      <c r="R711" s="33"/>
      <c r="S711" s="33"/>
      <c r="T711" s="33"/>
      <c r="U711" s="33"/>
      <c r="V711" s="33"/>
      <c r="W711" s="33"/>
      <c r="X711" s="33"/>
      <c r="Y711" s="33"/>
      <c r="Z711" s="33"/>
      <c r="AA711" s="33"/>
    </row>
    <row r="712" spans="2:27" s="29" customFormat="1">
      <c r="B712" s="11"/>
      <c r="C712" s="11">
        <v>17</v>
      </c>
      <c r="D712" s="334"/>
      <c r="E712" s="334"/>
      <c r="F712" s="334"/>
      <c r="G712" s="334"/>
      <c r="H712" s="334"/>
      <c r="I712" s="334"/>
      <c r="J712" s="334"/>
      <c r="K712" s="86"/>
      <c r="L712" s="651"/>
      <c r="M712" s="86"/>
      <c r="N712" s="651"/>
      <c r="O712" s="86"/>
      <c r="P712" s="651"/>
      <c r="Q712" s="33"/>
      <c r="R712" s="33"/>
      <c r="S712" s="33"/>
      <c r="T712" s="33"/>
      <c r="U712" s="33"/>
      <c r="V712" s="33"/>
      <c r="W712" s="33"/>
      <c r="X712" s="33"/>
      <c r="Y712" s="33"/>
      <c r="Z712" s="33"/>
      <c r="AA712" s="33"/>
    </row>
    <row r="713" spans="2:27" s="29" customFormat="1">
      <c r="B713" s="11"/>
      <c r="C713" s="11">
        <v>18</v>
      </c>
      <c r="D713" s="334"/>
      <c r="E713" s="334"/>
      <c r="F713" s="334"/>
      <c r="G713" s="334"/>
      <c r="H713" s="334"/>
      <c r="I713" s="334"/>
      <c r="J713" s="334"/>
      <c r="K713" s="86"/>
      <c r="L713" s="651"/>
      <c r="M713" s="86"/>
      <c r="N713" s="651"/>
      <c r="O713" s="86"/>
      <c r="P713" s="651"/>
      <c r="Q713" s="33"/>
      <c r="R713" s="33"/>
      <c r="S713" s="33"/>
      <c r="T713" s="33"/>
      <c r="U713" s="33"/>
      <c r="V713" s="33"/>
      <c r="W713" s="33"/>
      <c r="X713" s="33"/>
      <c r="Y713" s="33"/>
      <c r="Z713" s="33"/>
      <c r="AA713" s="33"/>
    </row>
    <row r="714" spans="2:27" s="29" customFormat="1">
      <c r="B714" s="11"/>
      <c r="C714" s="11">
        <v>19</v>
      </c>
      <c r="D714" s="334"/>
      <c r="E714" s="334"/>
      <c r="F714" s="334"/>
      <c r="G714" s="334"/>
      <c r="H714" s="334"/>
      <c r="I714" s="334"/>
      <c r="J714" s="334"/>
      <c r="K714" s="78"/>
      <c r="L714" s="652"/>
      <c r="M714" s="78"/>
      <c r="N714" s="652"/>
      <c r="O714" s="78"/>
      <c r="P714" s="652"/>
      <c r="Q714" s="33"/>
      <c r="R714" s="33"/>
      <c r="S714" s="33"/>
      <c r="T714" s="33"/>
      <c r="U714" s="33"/>
      <c r="V714" s="33"/>
      <c r="W714" s="33"/>
      <c r="X714" s="33"/>
      <c r="Y714" s="33"/>
      <c r="Z714" s="33"/>
      <c r="AA714" s="33"/>
    </row>
    <row r="715" spans="2:27" s="29" customFormat="1">
      <c r="B715" s="11"/>
      <c r="C715" s="11">
        <v>20</v>
      </c>
      <c r="D715" s="334"/>
      <c r="E715" s="334"/>
      <c r="F715" s="334"/>
      <c r="G715" s="334"/>
      <c r="H715" s="334"/>
      <c r="I715" s="334"/>
      <c r="J715" s="334"/>
      <c r="K715" s="78"/>
      <c r="L715" s="651"/>
      <c r="M715" s="78"/>
      <c r="N715" s="651"/>
      <c r="O715" s="78"/>
      <c r="P715" s="651"/>
      <c r="Q715" s="33"/>
      <c r="R715" s="33"/>
      <c r="S715" s="33"/>
      <c r="T715" s="33"/>
      <c r="U715" s="33"/>
      <c r="V715" s="33"/>
      <c r="W715" s="33"/>
      <c r="X715" s="33"/>
      <c r="Y715" s="33"/>
      <c r="Z715" s="33"/>
      <c r="AA715" s="33"/>
    </row>
    <row r="716" spans="2:27" s="29" customFormat="1">
      <c r="B716" s="11"/>
      <c r="C716" s="11">
        <v>21</v>
      </c>
      <c r="D716" s="334"/>
      <c r="E716" s="334"/>
      <c r="F716" s="334"/>
      <c r="G716" s="334"/>
      <c r="H716" s="334"/>
      <c r="I716" s="334"/>
      <c r="J716" s="334"/>
      <c r="K716" s="86"/>
      <c r="L716" s="651"/>
      <c r="M716" s="86"/>
      <c r="N716" s="651"/>
      <c r="O716" s="86"/>
      <c r="P716" s="651"/>
      <c r="Q716" s="33"/>
      <c r="R716" s="33"/>
      <c r="S716" s="33"/>
      <c r="T716" s="33"/>
      <c r="U716" s="33"/>
      <c r="V716" s="33"/>
      <c r="W716" s="33"/>
      <c r="X716" s="33"/>
      <c r="Y716" s="33"/>
      <c r="Z716" s="33"/>
      <c r="AA716" s="33"/>
    </row>
    <row r="717" spans="2:27" s="29" customFormat="1">
      <c r="B717" s="11"/>
      <c r="C717" s="11">
        <v>22</v>
      </c>
      <c r="D717" s="334"/>
      <c r="E717" s="334"/>
      <c r="F717" s="334"/>
      <c r="G717" s="334"/>
      <c r="H717" s="334"/>
      <c r="I717" s="334"/>
      <c r="J717" s="334"/>
      <c r="K717" s="653"/>
      <c r="L717" s="651"/>
      <c r="M717" s="653"/>
      <c r="N717" s="651"/>
      <c r="O717" s="653"/>
      <c r="P717" s="651"/>
      <c r="Q717" s="33"/>
      <c r="R717" s="33"/>
      <c r="S717" s="33"/>
      <c r="T717" s="33"/>
      <c r="U717" s="33"/>
      <c r="V717" s="33"/>
      <c r="W717" s="33"/>
      <c r="X717" s="33"/>
      <c r="Y717" s="33"/>
      <c r="Z717" s="33"/>
      <c r="AA717" s="33"/>
    </row>
    <row r="718" spans="2:27" s="29" customFormat="1">
      <c r="B718" s="11">
        <v>31</v>
      </c>
      <c r="C718" s="11">
        <v>1</v>
      </c>
      <c r="D718" s="334"/>
      <c r="E718" s="334"/>
      <c r="F718" s="334"/>
      <c r="G718" s="334"/>
      <c r="H718" s="334"/>
      <c r="I718" s="334"/>
      <c r="J718" s="334"/>
      <c r="K718" s="78"/>
      <c r="L718" s="647"/>
      <c r="M718" s="78"/>
      <c r="N718" s="647"/>
      <c r="O718" s="78"/>
      <c r="P718" s="647"/>
      <c r="Q718" s="33"/>
      <c r="R718" s="33"/>
      <c r="S718" s="33"/>
      <c r="T718" s="33"/>
      <c r="U718" s="33"/>
      <c r="V718" s="33"/>
      <c r="W718" s="33"/>
      <c r="X718" s="33"/>
      <c r="Y718" s="33"/>
      <c r="Z718" s="33"/>
      <c r="AA718" s="33"/>
    </row>
    <row r="719" spans="2:27" s="29" customFormat="1">
      <c r="B719" s="11"/>
      <c r="C719" s="11">
        <v>2</v>
      </c>
      <c r="D719" s="334"/>
      <c r="E719" s="334"/>
      <c r="F719" s="334"/>
      <c r="G719" s="334"/>
      <c r="H719" s="334"/>
      <c r="I719" s="334"/>
      <c r="J719" s="334"/>
      <c r="K719" s="78"/>
      <c r="L719" s="647"/>
      <c r="M719" s="78"/>
      <c r="N719" s="647"/>
      <c r="O719" s="78"/>
      <c r="P719" s="647"/>
      <c r="Q719" s="33"/>
      <c r="R719" s="33"/>
      <c r="S719" s="33"/>
      <c r="T719" s="33"/>
      <c r="U719" s="33"/>
      <c r="V719" s="33"/>
      <c r="W719" s="33"/>
      <c r="X719" s="33"/>
      <c r="Y719" s="33"/>
      <c r="Z719" s="33"/>
      <c r="AA719" s="33"/>
    </row>
    <row r="720" spans="2:27" s="29" customFormat="1">
      <c r="B720" s="30"/>
      <c r="C720" s="11">
        <v>3</v>
      </c>
      <c r="D720" s="334"/>
      <c r="E720" s="334"/>
      <c r="F720" s="334"/>
      <c r="G720" s="334"/>
      <c r="H720" s="334"/>
      <c r="I720" s="334"/>
      <c r="J720" s="334"/>
      <c r="K720" s="78"/>
      <c r="L720" s="647"/>
      <c r="M720" s="78"/>
      <c r="N720" s="647"/>
      <c r="O720" s="78"/>
      <c r="P720" s="647"/>
      <c r="Q720" s="33"/>
      <c r="R720" s="33"/>
      <c r="S720" s="33"/>
      <c r="T720" s="33"/>
      <c r="U720" s="33"/>
      <c r="V720" s="33"/>
      <c r="W720" s="33"/>
      <c r="X720" s="33"/>
      <c r="Y720" s="33"/>
      <c r="Z720" s="33"/>
      <c r="AA720" s="33"/>
    </row>
    <row r="721" spans="2:39">
      <c r="B721" s="30"/>
      <c r="C721" s="11">
        <v>4</v>
      </c>
      <c r="D721" s="334"/>
      <c r="E721" s="334"/>
      <c r="F721" s="334"/>
      <c r="G721" s="334"/>
      <c r="H721" s="334"/>
      <c r="I721" s="334"/>
      <c r="K721" s="78"/>
      <c r="L721" s="189"/>
      <c r="M721" s="78"/>
      <c r="N721" s="189"/>
      <c r="O721" s="78"/>
      <c r="P721" s="189"/>
      <c r="Q721" s="334"/>
      <c r="R721" s="334"/>
      <c r="S721" s="334"/>
      <c r="AB721" s="335"/>
      <c r="AC721" s="335"/>
      <c r="AD721" s="335"/>
      <c r="AE721" s="335"/>
      <c r="AF721" s="335"/>
      <c r="AG721" s="335"/>
      <c r="AH721" s="335"/>
      <c r="AI721" s="335"/>
      <c r="AJ721" s="335"/>
      <c r="AK721" s="335"/>
      <c r="AL721" s="335"/>
      <c r="AM721" s="335"/>
    </row>
    <row r="722" spans="2:39" s="29" customFormat="1">
      <c r="B722" s="30"/>
      <c r="C722" s="11">
        <v>5</v>
      </c>
      <c r="D722" s="334"/>
      <c r="E722" s="334"/>
      <c r="F722" s="334"/>
      <c r="G722" s="334"/>
      <c r="H722" s="334"/>
      <c r="I722" s="334"/>
      <c r="J722" s="334"/>
      <c r="K722" s="86"/>
      <c r="L722" s="651"/>
      <c r="M722" s="86"/>
      <c r="N722" s="651"/>
      <c r="O722" s="86"/>
      <c r="P722" s="651"/>
      <c r="Q722" s="33"/>
      <c r="R722" s="33"/>
      <c r="S722" s="33"/>
      <c r="T722" s="33"/>
      <c r="U722" s="33"/>
      <c r="V722" s="33"/>
      <c r="W722" s="33"/>
      <c r="X722" s="33"/>
      <c r="Y722" s="33"/>
      <c r="Z722" s="33"/>
      <c r="AA722" s="33"/>
    </row>
    <row r="723" spans="2:39" s="29" customFormat="1">
      <c r="B723" s="30"/>
      <c r="C723" s="11">
        <v>6</v>
      </c>
      <c r="D723" s="334"/>
      <c r="E723" s="334"/>
      <c r="F723" s="334"/>
      <c r="G723" s="334"/>
      <c r="H723" s="334"/>
      <c r="I723" s="334"/>
      <c r="J723" s="334"/>
      <c r="K723" s="86"/>
      <c r="L723" s="651"/>
      <c r="M723" s="86"/>
      <c r="N723" s="651"/>
      <c r="O723" s="86"/>
      <c r="P723" s="651"/>
      <c r="Q723" s="33"/>
      <c r="R723" s="33"/>
      <c r="S723" s="33"/>
      <c r="T723" s="33"/>
      <c r="U723" s="33"/>
      <c r="V723" s="33"/>
      <c r="W723" s="33"/>
      <c r="X723" s="33"/>
      <c r="Y723" s="33"/>
      <c r="Z723" s="33"/>
      <c r="AA723" s="33"/>
    </row>
    <row r="724" spans="2:39" s="29" customFormat="1">
      <c r="B724" s="30"/>
      <c r="C724" s="11">
        <v>7</v>
      </c>
      <c r="D724" s="334"/>
      <c r="E724" s="334"/>
      <c r="F724" s="334"/>
      <c r="G724" s="334"/>
      <c r="H724" s="334"/>
      <c r="I724" s="334"/>
      <c r="J724" s="334"/>
      <c r="K724" s="78"/>
      <c r="L724" s="652"/>
      <c r="M724" s="78"/>
      <c r="N724" s="652"/>
      <c r="O724" s="78"/>
      <c r="P724" s="652"/>
      <c r="Q724" s="33"/>
      <c r="R724" s="33"/>
      <c r="S724" s="33"/>
      <c r="T724" s="33"/>
      <c r="U724" s="33"/>
      <c r="V724" s="33"/>
      <c r="W724" s="33"/>
      <c r="X724" s="33"/>
      <c r="Y724" s="33"/>
      <c r="Z724" s="33"/>
      <c r="AA724" s="33"/>
    </row>
    <row r="725" spans="2:39" s="29" customFormat="1">
      <c r="B725" s="30"/>
      <c r="C725" s="11">
        <v>8</v>
      </c>
      <c r="D725" s="334"/>
      <c r="E725" s="334"/>
      <c r="F725" s="334"/>
      <c r="G725" s="334"/>
      <c r="H725" s="334"/>
      <c r="I725" s="334"/>
      <c r="J725" s="334"/>
      <c r="K725" s="78"/>
      <c r="L725" s="651"/>
      <c r="M725" s="78"/>
      <c r="N725" s="651"/>
      <c r="O725" s="78"/>
      <c r="P725" s="651"/>
      <c r="Q725" s="33"/>
      <c r="R725" s="33"/>
      <c r="S725" s="33"/>
      <c r="T725" s="33"/>
      <c r="U725" s="33"/>
      <c r="V725" s="33"/>
      <c r="W725" s="33"/>
      <c r="X725" s="33"/>
      <c r="Y725" s="33"/>
      <c r="Z725" s="33"/>
      <c r="AA725" s="33"/>
    </row>
    <row r="726" spans="2:39" s="29" customFormat="1">
      <c r="B726" s="30"/>
      <c r="C726" s="11">
        <v>9</v>
      </c>
      <c r="D726" s="334"/>
      <c r="E726" s="334"/>
      <c r="F726" s="334"/>
      <c r="G726" s="334"/>
      <c r="H726" s="334"/>
      <c r="I726" s="334"/>
      <c r="J726" s="334"/>
      <c r="K726" s="86"/>
      <c r="L726" s="651"/>
      <c r="M726" s="86"/>
      <c r="N726" s="651"/>
      <c r="O726" s="86"/>
      <c r="P726" s="651"/>
      <c r="Q726" s="33"/>
      <c r="R726" s="33"/>
      <c r="S726" s="33"/>
      <c r="T726" s="33"/>
      <c r="U726" s="33"/>
      <c r="V726" s="33"/>
      <c r="W726" s="33"/>
      <c r="X726" s="33"/>
      <c r="Y726" s="33"/>
      <c r="Z726" s="33"/>
      <c r="AA726" s="33"/>
    </row>
    <row r="727" spans="2:39" s="29" customFormat="1">
      <c r="B727" s="30"/>
      <c r="C727" s="11">
        <v>10</v>
      </c>
      <c r="D727" s="334"/>
      <c r="E727" s="334"/>
      <c r="F727" s="334"/>
      <c r="G727" s="334"/>
      <c r="H727" s="334"/>
      <c r="I727" s="334"/>
      <c r="J727" s="334"/>
      <c r="K727" s="86"/>
      <c r="L727" s="651"/>
      <c r="M727" s="86"/>
      <c r="N727" s="651"/>
      <c r="O727" s="86"/>
      <c r="P727" s="651"/>
      <c r="Q727" s="33"/>
      <c r="R727" s="33"/>
      <c r="S727" s="33"/>
      <c r="T727" s="33"/>
      <c r="U727" s="33"/>
      <c r="V727" s="33"/>
      <c r="W727" s="33"/>
      <c r="X727" s="33"/>
      <c r="Y727" s="33"/>
      <c r="Z727" s="33"/>
      <c r="AA727" s="33"/>
    </row>
    <row r="728" spans="2:39" s="29" customFormat="1">
      <c r="B728" s="11"/>
      <c r="C728" s="11">
        <v>11</v>
      </c>
      <c r="D728" s="334"/>
      <c r="E728" s="334"/>
      <c r="F728" s="334"/>
      <c r="G728" s="334"/>
      <c r="H728" s="334"/>
      <c r="I728" s="334"/>
      <c r="J728" s="334"/>
      <c r="K728" s="78"/>
      <c r="L728" s="652"/>
      <c r="M728" s="78"/>
      <c r="N728" s="652"/>
      <c r="O728" s="78"/>
      <c r="P728" s="652"/>
      <c r="Q728" s="33"/>
      <c r="R728" s="33"/>
      <c r="S728" s="33"/>
      <c r="T728" s="33"/>
      <c r="U728" s="33"/>
      <c r="V728" s="33"/>
      <c r="W728" s="33"/>
      <c r="X728" s="33"/>
      <c r="Y728" s="33"/>
      <c r="Z728" s="33"/>
      <c r="AA728" s="33"/>
    </row>
    <row r="729" spans="2:39" s="29" customFormat="1">
      <c r="B729" s="11"/>
      <c r="C729" s="11">
        <v>12</v>
      </c>
      <c r="D729" s="334"/>
      <c r="E729" s="334"/>
      <c r="F729" s="334"/>
      <c r="G729" s="334"/>
      <c r="H729" s="334"/>
      <c r="I729" s="334"/>
      <c r="J729" s="334"/>
      <c r="K729" s="78"/>
      <c r="L729" s="651"/>
      <c r="M729" s="78"/>
      <c r="N729" s="651"/>
      <c r="O729" s="78"/>
      <c r="P729" s="651"/>
      <c r="Q729" s="33"/>
      <c r="R729" s="33"/>
      <c r="S729" s="33"/>
      <c r="T729" s="33"/>
      <c r="U729" s="33"/>
      <c r="V729" s="33"/>
      <c r="W729" s="33"/>
      <c r="X729" s="33"/>
      <c r="Y729" s="33"/>
      <c r="Z729" s="33"/>
      <c r="AA729" s="33"/>
    </row>
    <row r="730" spans="2:39" s="29" customFormat="1">
      <c r="B730" s="11"/>
      <c r="C730" s="11">
        <v>13</v>
      </c>
      <c r="D730" s="334"/>
      <c r="E730" s="334"/>
      <c r="F730" s="334"/>
      <c r="G730" s="334"/>
      <c r="H730" s="334"/>
      <c r="I730" s="334"/>
      <c r="J730" s="334"/>
      <c r="K730" s="86"/>
      <c r="L730" s="651"/>
      <c r="M730" s="86"/>
      <c r="N730" s="651"/>
      <c r="O730" s="86"/>
      <c r="P730" s="651"/>
      <c r="Q730" s="33"/>
      <c r="R730" s="33"/>
      <c r="S730" s="33"/>
      <c r="T730" s="33"/>
      <c r="U730" s="33"/>
      <c r="V730" s="33"/>
      <c r="W730" s="33"/>
      <c r="X730" s="33"/>
      <c r="Y730" s="33"/>
      <c r="Z730" s="33"/>
      <c r="AA730" s="33"/>
    </row>
    <row r="731" spans="2:39" s="29" customFormat="1">
      <c r="B731" s="11"/>
      <c r="C731" s="11">
        <v>14</v>
      </c>
      <c r="D731" s="334"/>
      <c r="E731" s="334"/>
      <c r="F731" s="334"/>
      <c r="G731" s="334"/>
      <c r="H731" s="334"/>
      <c r="I731" s="334"/>
      <c r="J731" s="334"/>
      <c r="K731" s="86"/>
      <c r="L731" s="651"/>
      <c r="M731" s="86"/>
      <c r="N731" s="651"/>
      <c r="O731" s="86"/>
      <c r="P731" s="651"/>
      <c r="Q731" s="33"/>
      <c r="R731" s="33"/>
      <c r="S731" s="33"/>
      <c r="T731" s="33"/>
      <c r="U731" s="33"/>
      <c r="V731" s="33"/>
      <c r="W731" s="33"/>
      <c r="X731" s="33"/>
      <c r="Y731" s="33"/>
      <c r="Z731" s="33"/>
      <c r="AA731" s="33"/>
    </row>
    <row r="732" spans="2:39" s="29" customFormat="1">
      <c r="B732" s="11"/>
      <c r="C732" s="11">
        <v>15</v>
      </c>
      <c r="D732" s="334"/>
      <c r="E732" s="334"/>
      <c r="F732" s="334"/>
      <c r="G732" s="334"/>
      <c r="H732" s="334"/>
      <c r="I732" s="334"/>
      <c r="J732" s="334"/>
      <c r="K732" s="78"/>
      <c r="L732" s="652"/>
      <c r="M732" s="78"/>
      <c r="N732" s="652"/>
      <c r="O732" s="78"/>
      <c r="P732" s="652"/>
      <c r="Q732" s="33"/>
      <c r="R732" s="33"/>
      <c r="S732" s="33"/>
      <c r="T732" s="33"/>
      <c r="U732" s="33"/>
      <c r="V732" s="33"/>
      <c r="W732" s="33"/>
      <c r="X732" s="33"/>
      <c r="Y732" s="33"/>
      <c r="Z732" s="33"/>
      <c r="AA732" s="33"/>
    </row>
    <row r="733" spans="2:39" s="29" customFormat="1">
      <c r="B733" s="11"/>
      <c r="C733" s="11">
        <v>16</v>
      </c>
      <c r="D733" s="334"/>
      <c r="E733" s="334"/>
      <c r="F733" s="334"/>
      <c r="G733" s="334"/>
      <c r="H733" s="334"/>
      <c r="I733" s="334"/>
      <c r="J733" s="334"/>
      <c r="K733" s="78"/>
      <c r="L733" s="651"/>
      <c r="M733" s="78"/>
      <c r="N733" s="651"/>
      <c r="O733" s="78"/>
      <c r="P733" s="651"/>
      <c r="Q733" s="33"/>
      <c r="R733" s="33"/>
      <c r="S733" s="33"/>
      <c r="T733" s="33"/>
      <c r="U733" s="33"/>
      <c r="V733" s="33"/>
      <c r="W733" s="33"/>
      <c r="X733" s="33"/>
      <c r="Y733" s="33"/>
      <c r="Z733" s="33"/>
      <c r="AA733" s="33"/>
    </row>
    <row r="734" spans="2:39" s="29" customFormat="1">
      <c r="B734" s="11"/>
      <c r="C734" s="11">
        <v>17</v>
      </c>
      <c r="D734" s="334"/>
      <c r="E734" s="334"/>
      <c r="F734" s="334"/>
      <c r="G734" s="334"/>
      <c r="H734" s="334"/>
      <c r="I734" s="334"/>
      <c r="J734" s="334"/>
      <c r="K734" s="86"/>
      <c r="L734" s="651"/>
      <c r="M734" s="86"/>
      <c r="N734" s="651"/>
      <c r="O734" s="86"/>
      <c r="P734" s="651"/>
      <c r="Q734" s="33"/>
      <c r="R734" s="33"/>
      <c r="S734" s="33"/>
      <c r="T734" s="33"/>
      <c r="U734" s="33"/>
      <c r="V734" s="33"/>
      <c r="W734" s="33"/>
      <c r="X734" s="33"/>
      <c r="Y734" s="33"/>
      <c r="Z734" s="33"/>
      <c r="AA734" s="33"/>
    </row>
    <row r="735" spans="2:39" s="29" customFormat="1">
      <c r="B735" s="11"/>
      <c r="C735" s="11">
        <v>18</v>
      </c>
      <c r="D735" s="334"/>
      <c r="E735" s="334"/>
      <c r="F735" s="334"/>
      <c r="G735" s="334"/>
      <c r="H735" s="334"/>
      <c r="I735" s="334"/>
      <c r="J735" s="334"/>
      <c r="K735" s="86"/>
      <c r="L735" s="651"/>
      <c r="M735" s="86"/>
      <c r="N735" s="651"/>
      <c r="O735" s="86"/>
      <c r="P735" s="651"/>
      <c r="Q735" s="33"/>
      <c r="R735" s="33"/>
      <c r="S735" s="33"/>
      <c r="T735" s="33"/>
      <c r="U735" s="33"/>
      <c r="V735" s="33"/>
      <c r="W735" s="33"/>
      <c r="X735" s="33"/>
      <c r="Y735" s="33"/>
      <c r="Z735" s="33"/>
      <c r="AA735" s="33"/>
    </row>
    <row r="736" spans="2:39" s="29" customFormat="1">
      <c r="B736" s="11"/>
      <c r="C736" s="11">
        <v>19</v>
      </c>
      <c r="D736" s="334"/>
      <c r="E736" s="334"/>
      <c r="F736" s="334"/>
      <c r="G736" s="334"/>
      <c r="H736" s="334"/>
      <c r="I736" s="334"/>
      <c r="J736" s="334"/>
      <c r="K736" s="78"/>
      <c r="L736" s="652"/>
      <c r="M736" s="78"/>
      <c r="N736" s="652"/>
      <c r="O736" s="78"/>
      <c r="P736" s="652"/>
      <c r="Q736" s="33"/>
      <c r="R736" s="33"/>
      <c r="S736" s="33"/>
      <c r="T736" s="33"/>
      <c r="U736" s="33"/>
      <c r="V736" s="33"/>
      <c r="W736" s="33"/>
      <c r="X736" s="33"/>
      <c r="Y736" s="33"/>
      <c r="Z736" s="33"/>
      <c r="AA736" s="33"/>
    </row>
    <row r="737" spans="2:39" s="29" customFormat="1">
      <c r="B737" s="11"/>
      <c r="C737" s="11">
        <v>20</v>
      </c>
      <c r="D737" s="334"/>
      <c r="E737" s="334"/>
      <c r="F737" s="334"/>
      <c r="G737" s="334"/>
      <c r="H737" s="334"/>
      <c r="I737" s="334"/>
      <c r="J737" s="334"/>
      <c r="K737" s="78"/>
      <c r="L737" s="651"/>
      <c r="M737" s="78"/>
      <c r="N737" s="651"/>
      <c r="O737" s="78"/>
      <c r="P737" s="651"/>
      <c r="Q737" s="33"/>
      <c r="R737" s="33"/>
      <c r="S737" s="33"/>
      <c r="T737" s="33"/>
      <c r="U737" s="33"/>
      <c r="V737" s="33"/>
      <c r="W737" s="33"/>
      <c r="X737" s="33"/>
      <c r="Y737" s="33"/>
      <c r="Z737" s="33"/>
      <c r="AA737" s="33"/>
    </row>
    <row r="738" spans="2:39" s="29" customFormat="1">
      <c r="B738" s="11"/>
      <c r="C738" s="11">
        <v>21</v>
      </c>
      <c r="D738" s="334"/>
      <c r="E738" s="334"/>
      <c r="F738" s="334"/>
      <c r="G738" s="334"/>
      <c r="H738" s="334"/>
      <c r="I738" s="334"/>
      <c r="J738" s="334"/>
      <c r="K738" s="86"/>
      <c r="L738" s="651"/>
      <c r="M738" s="86"/>
      <c r="N738" s="651"/>
      <c r="O738" s="86"/>
      <c r="P738" s="651"/>
      <c r="Q738" s="33"/>
      <c r="R738" s="33"/>
      <c r="S738" s="33"/>
      <c r="T738" s="33"/>
      <c r="U738" s="33"/>
      <c r="V738" s="33"/>
      <c r="W738" s="33"/>
      <c r="X738" s="33"/>
      <c r="Y738" s="33"/>
      <c r="Z738" s="33"/>
      <c r="AA738" s="33"/>
    </row>
    <row r="739" spans="2:39" s="29" customFormat="1">
      <c r="B739" s="11"/>
      <c r="C739" s="11">
        <v>22</v>
      </c>
      <c r="D739" s="334"/>
      <c r="E739" s="334"/>
      <c r="F739" s="334"/>
      <c r="G739" s="334"/>
      <c r="H739" s="334"/>
      <c r="I739" s="334"/>
      <c r="J739" s="334"/>
      <c r="K739" s="653"/>
      <c r="L739" s="651"/>
      <c r="M739" s="653"/>
      <c r="N739" s="651"/>
      <c r="O739" s="653"/>
      <c r="P739" s="651"/>
      <c r="Q739" s="33"/>
      <c r="R739" s="33"/>
      <c r="S739" s="33"/>
      <c r="T739" s="33"/>
      <c r="U739" s="33"/>
      <c r="V739" s="33"/>
      <c r="W739" s="33"/>
      <c r="X739" s="33"/>
      <c r="Y739" s="33"/>
      <c r="Z739" s="33"/>
      <c r="AA739" s="33"/>
    </row>
    <row r="740" spans="2:39" s="29" customFormat="1">
      <c r="B740" s="11">
        <v>32</v>
      </c>
      <c r="C740" s="11">
        <v>1</v>
      </c>
      <c r="D740" s="334"/>
      <c r="E740" s="334"/>
      <c r="F740" s="334"/>
      <c r="G740" s="334"/>
      <c r="H740" s="334"/>
      <c r="I740" s="334"/>
      <c r="J740" s="334"/>
      <c r="K740" s="78"/>
      <c r="L740" s="647"/>
      <c r="M740" s="78"/>
      <c r="N740" s="647"/>
      <c r="O740" s="78"/>
      <c r="P740" s="647"/>
      <c r="Q740" s="33"/>
      <c r="R740" s="33"/>
      <c r="S740" s="33"/>
      <c r="T740" s="33"/>
      <c r="U740" s="33"/>
      <c r="V740" s="33"/>
      <c r="W740" s="33"/>
      <c r="X740" s="33"/>
      <c r="Y740" s="33"/>
      <c r="Z740" s="33"/>
      <c r="AA740" s="33"/>
    </row>
    <row r="741" spans="2:39" s="29" customFormat="1">
      <c r="B741" s="11"/>
      <c r="C741" s="11">
        <v>2</v>
      </c>
      <c r="D741" s="334"/>
      <c r="E741" s="334"/>
      <c r="F741" s="334"/>
      <c r="G741" s="334"/>
      <c r="H741" s="334"/>
      <c r="I741" s="334"/>
      <c r="J741" s="334"/>
      <c r="K741" s="78"/>
      <c r="L741" s="647"/>
      <c r="M741" s="78"/>
      <c r="N741" s="647"/>
      <c r="O741" s="78"/>
      <c r="P741" s="647"/>
      <c r="Q741" s="33"/>
      <c r="R741" s="33"/>
      <c r="S741" s="33"/>
      <c r="T741" s="33"/>
      <c r="U741" s="33"/>
      <c r="V741" s="33"/>
      <c r="W741" s="33"/>
      <c r="X741" s="33"/>
      <c r="Y741" s="33"/>
      <c r="Z741" s="33"/>
      <c r="AA741" s="33"/>
    </row>
    <row r="742" spans="2:39" s="29" customFormat="1">
      <c r="B742" s="11"/>
      <c r="C742" s="11">
        <v>3</v>
      </c>
      <c r="D742" s="334"/>
      <c r="E742" s="334"/>
      <c r="F742" s="334"/>
      <c r="G742" s="334"/>
      <c r="H742" s="334"/>
      <c r="I742" s="334"/>
      <c r="J742" s="334"/>
      <c r="K742" s="78"/>
      <c r="L742" s="647"/>
      <c r="M742" s="78"/>
      <c r="N742" s="647"/>
      <c r="O742" s="78"/>
      <c r="P742" s="647"/>
      <c r="Q742" s="33"/>
      <c r="R742" s="33"/>
      <c r="S742" s="33"/>
      <c r="T742" s="33"/>
      <c r="U742" s="33"/>
      <c r="V742" s="33"/>
      <c r="W742" s="33"/>
      <c r="X742" s="33"/>
      <c r="Y742" s="33"/>
      <c r="Z742" s="33"/>
      <c r="AA742" s="33"/>
    </row>
    <row r="743" spans="2:39">
      <c r="B743" s="11"/>
      <c r="C743" s="11">
        <v>4</v>
      </c>
      <c r="D743" s="334"/>
      <c r="E743" s="334"/>
      <c r="F743" s="334"/>
      <c r="G743" s="334"/>
      <c r="H743" s="334"/>
      <c r="I743" s="334"/>
      <c r="K743" s="78"/>
      <c r="L743" s="189"/>
      <c r="M743" s="78"/>
      <c r="N743" s="189"/>
      <c r="O743" s="78"/>
      <c r="P743" s="189"/>
      <c r="Q743" s="334"/>
      <c r="R743" s="334"/>
      <c r="S743" s="334"/>
      <c r="AB743" s="335"/>
      <c r="AC743" s="335"/>
      <c r="AD743" s="335"/>
      <c r="AE743" s="335"/>
      <c r="AF743" s="335"/>
      <c r="AG743" s="335"/>
      <c r="AH743" s="335"/>
      <c r="AI743" s="335"/>
      <c r="AJ743" s="335"/>
      <c r="AK743" s="335"/>
      <c r="AL743" s="335"/>
      <c r="AM743" s="335"/>
    </row>
    <row r="744" spans="2:39" s="29" customFormat="1">
      <c r="B744" s="11"/>
      <c r="C744" s="11">
        <v>5</v>
      </c>
      <c r="D744" s="334"/>
      <c r="E744" s="334"/>
      <c r="F744" s="334"/>
      <c r="G744" s="334"/>
      <c r="H744" s="334"/>
      <c r="I744" s="334"/>
      <c r="J744" s="334"/>
      <c r="K744" s="86"/>
      <c r="L744" s="651"/>
      <c r="M744" s="86"/>
      <c r="N744" s="651"/>
      <c r="O744" s="86"/>
      <c r="P744" s="651"/>
      <c r="Q744" s="33"/>
      <c r="R744" s="33"/>
      <c r="S744" s="33"/>
      <c r="T744" s="33"/>
      <c r="U744" s="33"/>
      <c r="V744" s="33"/>
      <c r="W744" s="33"/>
      <c r="X744" s="33"/>
      <c r="Y744" s="33"/>
      <c r="Z744" s="33"/>
      <c r="AA744" s="33"/>
    </row>
    <row r="745" spans="2:39" s="29" customFormat="1">
      <c r="B745" s="11"/>
      <c r="C745" s="11">
        <v>6</v>
      </c>
      <c r="D745" s="334"/>
      <c r="E745" s="334"/>
      <c r="F745" s="334"/>
      <c r="G745" s="334"/>
      <c r="H745" s="334"/>
      <c r="I745" s="334"/>
      <c r="J745" s="334"/>
      <c r="K745" s="86"/>
      <c r="L745" s="651"/>
      <c r="M745" s="86"/>
      <c r="N745" s="651"/>
      <c r="O745" s="86"/>
      <c r="P745" s="651"/>
      <c r="Q745" s="33"/>
      <c r="R745" s="33"/>
      <c r="S745" s="33"/>
      <c r="T745" s="33"/>
      <c r="U745" s="33"/>
      <c r="V745" s="33"/>
      <c r="W745" s="33"/>
      <c r="X745" s="33"/>
      <c r="Y745" s="33"/>
      <c r="Z745" s="33"/>
      <c r="AA745" s="33"/>
    </row>
    <row r="746" spans="2:39" s="29" customFormat="1">
      <c r="B746" s="11"/>
      <c r="C746" s="11">
        <v>7</v>
      </c>
      <c r="D746" s="334"/>
      <c r="E746" s="334"/>
      <c r="F746" s="334"/>
      <c r="G746" s="334"/>
      <c r="H746" s="334"/>
      <c r="I746" s="334"/>
      <c r="J746" s="334"/>
      <c r="K746" s="78"/>
      <c r="L746" s="652"/>
      <c r="M746" s="78"/>
      <c r="N746" s="652"/>
      <c r="O746" s="78"/>
      <c r="P746" s="652"/>
      <c r="Q746" s="33"/>
      <c r="R746" s="33"/>
      <c r="S746" s="33"/>
      <c r="T746" s="33"/>
      <c r="U746" s="33"/>
      <c r="V746" s="33"/>
      <c r="W746" s="33"/>
      <c r="X746" s="33"/>
      <c r="Y746" s="33"/>
      <c r="Z746" s="33"/>
      <c r="AA746" s="33"/>
    </row>
    <row r="747" spans="2:39" s="29" customFormat="1">
      <c r="B747" s="11"/>
      <c r="C747" s="11">
        <v>8</v>
      </c>
      <c r="D747" s="334"/>
      <c r="E747" s="334"/>
      <c r="F747" s="334"/>
      <c r="G747" s="334"/>
      <c r="H747" s="334"/>
      <c r="I747" s="334"/>
      <c r="J747" s="334"/>
      <c r="K747" s="78"/>
      <c r="L747" s="651"/>
      <c r="M747" s="78"/>
      <c r="N747" s="651"/>
      <c r="O747" s="78"/>
      <c r="P747" s="651"/>
      <c r="Q747" s="33"/>
      <c r="R747" s="33"/>
      <c r="S747" s="33"/>
      <c r="T747" s="33"/>
      <c r="U747" s="33"/>
      <c r="V747" s="33"/>
      <c r="W747" s="33"/>
      <c r="X747" s="33"/>
      <c r="Y747" s="33"/>
      <c r="Z747" s="33"/>
      <c r="AA747" s="33"/>
    </row>
    <row r="748" spans="2:39" s="29" customFormat="1">
      <c r="B748" s="11"/>
      <c r="C748" s="11">
        <v>9</v>
      </c>
      <c r="D748" s="334"/>
      <c r="E748" s="334"/>
      <c r="F748" s="334"/>
      <c r="G748" s="334"/>
      <c r="H748" s="334"/>
      <c r="I748" s="334"/>
      <c r="J748" s="334"/>
      <c r="K748" s="86"/>
      <c r="L748" s="651"/>
      <c r="M748" s="86"/>
      <c r="N748" s="651"/>
      <c r="O748" s="86"/>
      <c r="P748" s="651"/>
      <c r="Q748" s="33"/>
      <c r="R748" s="33"/>
      <c r="S748" s="33"/>
      <c r="T748" s="33"/>
      <c r="U748" s="33"/>
      <c r="V748" s="33"/>
      <c r="W748" s="33"/>
      <c r="X748" s="33"/>
      <c r="Y748" s="33"/>
      <c r="Z748" s="33"/>
      <c r="AA748" s="33"/>
    </row>
    <row r="749" spans="2:39" s="29" customFormat="1">
      <c r="B749" s="11"/>
      <c r="C749" s="11">
        <v>10</v>
      </c>
      <c r="D749" s="334"/>
      <c r="E749" s="334"/>
      <c r="F749" s="334"/>
      <c r="G749" s="334"/>
      <c r="H749" s="334"/>
      <c r="I749" s="334"/>
      <c r="J749" s="334"/>
      <c r="K749" s="86"/>
      <c r="L749" s="651"/>
      <c r="M749" s="86"/>
      <c r="N749" s="651"/>
      <c r="O749" s="86"/>
      <c r="P749" s="651"/>
      <c r="Q749" s="33"/>
      <c r="R749" s="33"/>
      <c r="S749" s="33"/>
      <c r="T749" s="33"/>
      <c r="U749" s="33"/>
      <c r="V749" s="33"/>
      <c r="W749" s="33"/>
      <c r="X749" s="33"/>
      <c r="Y749" s="33"/>
      <c r="Z749" s="33"/>
      <c r="AA749" s="33"/>
    </row>
    <row r="750" spans="2:39" s="29" customFormat="1">
      <c r="B750" s="11"/>
      <c r="C750" s="11">
        <v>11</v>
      </c>
      <c r="D750" s="334"/>
      <c r="E750" s="334"/>
      <c r="F750" s="334"/>
      <c r="G750" s="334"/>
      <c r="H750" s="334"/>
      <c r="I750" s="334"/>
      <c r="J750" s="334"/>
      <c r="K750" s="78"/>
      <c r="L750" s="652"/>
      <c r="M750" s="78"/>
      <c r="N750" s="652"/>
      <c r="O750" s="78"/>
      <c r="P750" s="652"/>
      <c r="Q750" s="33"/>
      <c r="R750" s="33"/>
      <c r="S750" s="33"/>
      <c r="T750" s="33"/>
      <c r="U750" s="33"/>
      <c r="V750" s="33"/>
      <c r="W750" s="33"/>
      <c r="X750" s="33"/>
      <c r="Y750" s="33"/>
      <c r="Z750" s="33"/>
      <c r="AA750" s="33"/>
    </row>
    <row r="751" spans="2:39" s="29" customFormat="1">
      <c r="B751" s="11"/>
      <c r="C751" s="11">
        <v>12</v>
      </c>
      <c r="D751" s="334"/>
      <c r="E751" s="334"/>
      <c r="F751" s="334"/>
      <c r="G751" s="334"/>
      <c r="H751" s="334"/>
      <c r="I751" s="334"/>
      <c r="J751" s="334"/>
      <c r="K751" s="78"/>
      <c r="L751" s="651"/>
      <c r="M751" s="78"/>
      <c r="N751" s="651"/>
      <c r="O751" s="78"/>
      <c r="P751" s="651"/>
      <c r="Q751" s="33"/>
      <c r="R751" s="33"/>
      <c r="S751" s="33"/>
      <c r="T751" s="33"/>
      <c r="U751" s="33"/>
      <c r="V751" s="33"/>
      <c r="W751" s="33"/>
      <c r="X751" s="33"/>
      <c r="Y751" s="33"/>
      <c r="Z751" s="33"/>
      <c r="AA751" s="33"/>
    </row>
    <row r="752" spans="2:39" s="29" customFormat="1">
      <c r="B752" s="11"/>
      <c r="C752" s="11">
        <v>13</v>
      </c>
      <c r="D752" s="334"/>
      <c r="E752" s="334"/>
      <c r="F752" s="334"/>
      <c r="G752" s="334"/>
      <c r="H752" s="334"/>
      <c r="I752" s="334"/>
      <c r="J752" s="334"/>
      <c r="K752" s="86"/>
      <c r="L752" s="651"/>
      <c r="M752" s="86"/>
      <c r="N752" s="651"/>
      <c r="O752" s="86"/>
      <c r="P752" s="651"/>
      <c r="Q752" s="33"/>
      <c r="R752" s="33"/>
      <c r="S752" s="33"/>
      <c r="T752" s="33"/>
      <c r="U752" s="33"/>
      <c r="V752" s="33"/>
      <c r="W752" s="33"/>
      <c r="X752" s="33"/>
      <c r="Y752" s="33"/>
      <c r="Z752" s="33"/>
      <c r="AA752" s="33"/>
    </row>
    <row r="753" spans="2:39" s="29" customFormat="1">
      <c r="B753" s="11"/>
      <c r="C753" s="11">
        <v>14</v>
      </c>
      <c r="D753" s="334"/>
      <c r="E753" s="334"/>
      <c r="F753" s="334"/>
      <c r="G753" s="334"/>
      <c r="H753" s="334"/>
      <c r="I753" s="334"/>
      <c r="J753" s="334"/>
      <c r="K753" s="86"/>
      <c r="L753" s="651"/>
      <c r="M753" s="86"/>
      <c r="N753" s="651"/>
      <c r="O753" s="86"/>
      <c r="P753" s="651"/>
      <c r="Q753" s="33"/>
      <c r="R753" s="33"/>
      <c r="S753" s="33"/>
      <c r="T753" s="33"/>
      <c r="U753" s="33"/>
      <c r="V753" s="33"/>
      <c r="W753" s="33"/>
      <c r="X753" s="33"/>
      <c r="Y753" s="33"/>
      <c r="Z753" s="33"/>
      <c r="AA753" s="33"/>
    </row>
    <row r="754" spans="2:39" s="29" customFormat="1">
      <c r="B754" s="11"/>
      <c r="C754" s="11">
        <v>15</v>
      </c>
      <c r="D754" s="334"/>
      <c r="E754" s="334"/>
      <c r="F754" s="334"/>
      <c r="G754" s="334"/>
      <c r="H754" s="334"/>
      <c r="I754" s="334"/>
      <c r="J754" s="334"/>
      <c r="K754" s="78"/>
      <c r="L754" s="652"/>
      <c r="M754" s="78"/>
      <c r="N754" s="652"/>
      <c r="O754" s="78"/>
      <c r="P754" s="652"/>
      <c r="Q754" s="33"/>
      <c r="R754" s="33"/>
      <c r="S754" s="33"/>
      <c r="T754" s="33"/>
      <c r="U754" s="33"/>
      <c r="V754" s="33"/>
      <c r="W754" s="33"/>
      <c r="X754" s="33"/>
      <c r="Y754" s="33"/>
      <c r="Z754" s="33"/>
      <c r="AA754" s="33"/>
    </row>
    <row r="755" spans="2:39" s="29" customFormat="1">
      <c r="B755" s="11"/>
      <c r="C755" s="11">
        <v>16</v>
      </c>
      <c r="D755" s="334"/>
      <c r="E755" s="334"/>
      <c r="F755" s="334"/>
      <c r="G755" s="334"/>
      <c r="H755" s="334"/>
      <c r="I755" s="334"/>
      <c r="J755" s="334"/>
      <c r="K755" s="78"/>
      <c r="L755" s="651"/>
      <c r="M755" s="78"/>
      <c r="N755" s="651"/>
      <c r="O755" s="78"/>
      <c r="P755" s="651"/>
      <c r="Q755" s="33"/>
      <c r="R755" s="33"/>
      <c r="S755" s="33"/>
      <c r="T755" s="33"/>
      <c r="U755" s="33"/>
      <c r="V755" s="33"/>
      <c r="W755" s="33"/>
      <c r="X755" s="33"/>
      <c r="Y755" s="33"/>
      <c r="Z755" s="33"/>
      <c r="AA755" s="33"/>
    </row>
    <row r="756" spans="2:39" s="29" customFormat="1">
      <c r="B756" s="11"/>
      <c r="C756" s="11">
        <v>17</v>
      </c>
      <c r="D756" s="334"/>
      <c r="E756" s="334"/>
      <c r="F756" s="334"/>
      <c r="G756" s="334"/>
      <c r="H756" s="334"/>
      <c r="I756" s="334"/>
      <c r="J756" s="334"/>
      <c r="K756" s="86"/>
      <c r="L756" s="651"/>
      <c r="M756" s="86"/>
      <c r="N756" s="651"/>
      <c r="O756" s="86"/>
      <c r="P756" s="651"/>
      <c r="Q756" s="33"/>
      <c r="R756" s="33"/>
      <c r="S756" s="33"/>
      <c r="T756" s="33"/>
      <c r="U756" s="33"/>
      <c r="V756" s="33"/>
      <c r="W756" s="33"/>
      <c r="X756" s="33"/>
      <c r="Y756" s="33"/>
      <c r="Z756" s="33"/>
      <c r="AA756" s="33"/>
    </row>
    <row r="757" spans="2:39" s="29" customFormat="1">
      <c r="B757" s="11"/>
      <c r="C757" s="11">
        <v>18</v>
      </c>
      <c r="D757" s="334"/>
      <c r="E757" s="334"/>
      <c r="F757" s="334"/>
      <c r="G757" s="334"/>
      <c r="H757" s="334"/>
      <c r="I757" s="334"/>
      <c r="J757" s="334"/>
      <c r="K757" s="86"/>
      <c r="L757" s="651"/>
      <c r="M757" s="86"/>
      <c r="N757" s="651"/>
      <c r="O757" s="86"/>
      <c r="P757" s="651"/>
      <c r="Q757" s="33"/>
      <c r="R757" s="33"/>
      <c r="S757" s="33"/>
      <c r="T757" s="33"/>
      <c r="U757" s="33"/>
      <c r="V757" s="33"/>
      <c r="W757" s="33"/>
      <c r="X757" s="33"/>
      <c r="Y757" s="33"/>
      <c r="Z757" s="33"/>
      <c r="AA757" s="33"/>
    </row>
    <row r="758" spans="2:39" s="29" customFormat="1">
      <c r="B758" s="11"/>
      <c r="C758" s="11">
        <v>19</v>
      </c>
      <c r="D758" s="334"/>
      <c r="E758" s="334"/>
      <c r="F758" s="334"/>
      <c r="G758" s="334"/>
      <c r="H758" s="334"/>
      <c r="I758" s="334"/>
      <c r="J758" s="334"/>
      <c r="K758" s="78"/>
      <c r="L758" s="652"/>
      <c r="M758" s="78"/>
      <c r="N758" s="652"/>
      <c r="O758" s="78"/>
      <c r="P758" s="652"/>
      <c r="Q758" s="33"/>
      <c r="R758" s="33"/>
      <c r="S758" s="33"/>
      <c r="T758" s="33"/>
      <c r="U758" s="33"/>
      <c r="V758" s="33"/>
      <c r="W758" s="33"/>
      <c r="X758" s="33"/>
      <c r="Y758" s="33"/>
      <c r="Z758" s="33"/>
      <c r="AA758" s="33"/>
    </row>
    <row r="759" spans="2:39" s="29" customFormat="1">
      <c r="B759" s="11"/>
      <c r="C759" s="11">
        <v>20</v>
      </c>
      <c r="D759" s="334"/>
      <c r="E759" s="334"/>
      <c r="F759" s="334"/>
      <c r="G759" s="334"/>
      <c r="H759" s="334"/>
      <c r="I759" s="334"/>
      <c r="J759" s="334"/>
      <c r="K759" s="78"/>
      <c r="L759" s="651"/>
      <c r="M759" s="78"/>
      <c r="N759" s="651"/>
      <c r="O759" s="78"/>
      <c r="P759" s="651"/>
      <c r="Q759" s="33"/>
      <c r="R759" s="33"/>
      <c r="S759" s="33"/>
      <c r="T759" s="33"/>
      <c r="U759" s="33"/>
      <c r="V759" s="33"/>
      <c r="W759" s="33"/>
      <c r="X759" s="33"/>
      <c r="Y759" s="33"/>
      <c r="Z759" s="33"/>
      <c r="AA759" s="33"/>
    </row>
    <row r="760" spans="2:39" s="29" customFormat="1">
      <c r="B760" s="11"/>
      <c r="C760" s="11">
        <v>21</v>
      </c>
      <c r="D760" s="334"/>
      <c r="E760" s="334"/>
      <c r="F760" s="334"/>
      <c r="G760" s="334"/>
      <c r="H760" s="334"/>
      <c r="I760" s="334"/>
      <c r="J760" s="334"/>
      <c r="K760" s="86"/>
      <c r="L760" s="651"/>
      <c r="M760" s="86"/>
      <c r="N760" s="651"/>
      <c r="O760" s="86"/>
      <c r="P760" s="651"/>
      <c r="Q760" s="33"/>
      <c r="R760" s="33"/>
      <c r="S760" s="33"/>
      <c r="T760" s="33"/>
      <c r="U760" s="33"/>
      <c r="V760" s="33"/>
      <c r="W760" s="33"/>
      <c r="X760" s="33"/>
      <c r="Y760" s="33"/>
      <c r="Z760" s="33"/>
      <c r="AA760" s="33"/>
    </row>
    <row r="761" spans="2:39" s="29" customFormat="1">
      <c r="B761" s="11"/>
      <c r="C761" s="11">
        <v>22</v>
      </c>
      <c r="D761" s="334"/>
      <c r="E761" s="334"/>
      <c r="F761" s="334"/>
      <c r="G761" s="334"/>
      <c r="H761" s="334"/>
      <c r="I761" s="334"/>
      <c r="J761" s="334"/>
      <c r="K761" s="653"/>
      <c r="L761" s="651"/>
      <c r="M761" s="653"/>
      <c r="N761" s="651"/>
      <c r="O761" s="653"/>
      <c r="P761" s="651"/>
      <c r="Q761" s="33"/>
      <c r="R761" s="33"/>
      <c r="S761" s="33"/>
      <c r="T761" s="33"/>
      <c r="U761" s="33"/>
      <c r="V761" s="33"/>
      <c r="W761" s="33"/>
      <c r="X761" s="33"/>
      <c r="Y761" s="33"/>
      <c r="Z761" s="33"/>
      <c r="AA761" s="33"/>
    </row>
    <row r="762" spans="2:39" s="29" customFormat="1">
      <c r="B762" s="11">
        <v>33</v>
      </c>
      <c r="C762" s="11">
        <v>1</v>
      </c>
      <c r="D762" s="334"/>
      <c r="E762" s="334"/>
      <c r="F762" s="334"/>
      <c r="G762" s="334"/>
      <c r="H762" s="334"/>
      <c r="I762" s="334"/>
      <c r="J762" s="334"/>
      <c r="K762" s="78"/>
      <c r="L762" s="647"/>
      <c r="M762" s="78"/>
      <c r="N762" s="647"/>
      <c r="O762" s="78"/>
      <c r="P762" s="647"/>
      <c r="Q762" s="33"/>
      <c r="R762" s="33"/>
      <c r="S762" s="33"/>
      <c r="T762" s="33"/>
      <c r="U762" s="33"/>
      <c r="V762" s="33"/>
      <c r="W762" s="33"/>
      <c r="X762" s="33"/>
      <c r="Y762" s="33"/>
      <c r="Z762" s="33"/>
      <c r="AA762" s="33"/>
    </row>
    <row r="763" spans="2:39" s="29" customFormat="1">
      <c r="B763" s="11"/>
      <c r="C763" s="11">
        <v>2</v>
      </c>
      <c r="D763" s="334"/>
      <c r="E763" s="334"/>
      <c r="F763" s="334"/>
      <c r="G763" s="334"/>
      <c r="H763" s="334"/>
      <c r="I763" s="334"/>
      <c r="J763" s="334"/>
      <c r="K763" s="78"/>
      <c r="L763" s="647"/>
      <c r="M763" s="78"/>
      <c r="N763" s="647"/>
      <c r="O763" s="78"/>
      <c r="P763" s="647"/>
      <c r="Q763" s="33"/>
      <c r="R763" s="33"/>
      <c r="S763" s="33"/>
      <c r="T763" s="33"/>
      <c r="U763" s="33"/>
      <c r="V763" s="33"/>
      <c r="W763" s="33"/>
      <c r="X763" s="33"/>
      <c r="Y763" s="33"/>
      <c r="Z763" s="33"/>
      <c r="AA763" s="33"/>
    </row>
    <row r="764" spans="2:39" s="29" customFormat="1">
      <c r="B764" s="11"/>
      <c r="C764" s="11">
        <v>3</v>
      </c>
      <c r="D764" s="334"/>
      <c r="E764" s="334"/>
      <c r="F764" s="334"/>
      <c r="G764" s="334"/>
      <c r="H764" s="334"/>
      <c r="I764" s="334"/>
      <c r="J764" s="334"/>
      <c r="K764" s="78"/>
      <c r="L764" s="647"/>
      <c r="M764" s="78"/>
      <c r="N764" s="647"/>
      <c r="O764" s="78"/>
      <c r="P764" s="647"/>
      <c r="Q764" s="33"/>
      <c r="R764" s="33"/>
      <c r="S764" s="33"/>
      <c r="T764" s="33"/>
      <c r="U764" s="33"/>
      <c r="V764" s="33"/>
      <c r="W764" s="33"/>
      <c r="X764" s="33"/>
      <c r="Y764" s="33"/>
      <c r="Z764" s="33"/>
      <c r="AA764" s="33"/>
    </row>
    <row r="765" spans="2:39">
      <c r="B765" s="11"/>
      <c r="C765" s="11">
        <v>4</v>
      </c>
      <c r="D765" s="334"/>
      <c r="E765" s="334"/>
      <c r="F765" s="334"/>
      <c r="G765" s="334"/>
      <c r="H765" s="334"/>
      <c r="I765" s="334"/>
      <c r="K765" s="78"/>
      <c r="L765" s="189"/>
      <c r="M765" s="78"/>
      <c r="N765" s="189"/>
      <c r="O765" s="78"/>
      <c r="P765" s="189"/>
      <c r="Q765" s="334"/>
      <c r="R765" s="334"/>
      <c r="S765" s="334"/>
      <c r="AB765" s="335"/>
      <c r="AC765" s="335"/>
      <c r="AD765" s="335"/>
      <c r="AE765" s="335"/>
      <c r="AF765" s="335"/>
      <c r="AG765" s="335"/>
      <c r="AH765" s="335"/>
      <c r="AI765" s="335"/>
      <c r="AJ765" s="335"/>
      <c r="AK765" s="335"/>
      <c r="AL765" s="335"/>
      <c r="AM765" s="335"/>
    </row>
    <row r="766" spans="2:39" s="29" customFormat="1">
      <c r="B766" s="11"/>
      <c r="C766" s="11">
        <v>5</v>
      </c>
      <c r="D766" s="334"/>
      <c r="E766" s="334"/>
      <c r="F766" s="334"/>
      <c r="G766" s="334"/>
      <c r="H766" s="334"/>
      <c r="I766" s="334"/>
      <c r="J766" s="334"/>
      <c r="K766" s="86"/>
      <c r="L766" s="651"/>
      <c r="M766" s="86"/>
      <c r="N766" s="651"/>
      <c r="O766" s="86"/>
      <c r="P766" s="651"/>
      <c r="Q766" s="33"/>
      <c r="R766" s="33"/>
      <c r="S766" s="33"/>
      <c r="T766" s="33"/>
      <c r="U766" s="33"/>
      <c r="V766" s="33"/>
      <c r="W766" s="33"/>
      <c r="X766" s="33"/>
      <c r="Y766" s="33"/>
      <c r="Z766" s="33"/>
      <c r="AA766" s="33"/>
    </row>
    <row r="767" spans="2:39" s="29" customFormat="1">
      <c r="B767" s="11"/>
      <c r="C767" s="11">
        <v>6</v>
      </c>
      <c r="D767" s="334"/>
      <c r="E767" s="334"/>
      <c r="F767" s="334"/>
      <c r="G767" s="334"/>
      <c r="H767" s="334"/>
      <c r="I767" s="334"/>
      <c r="J767" s="334"/>
      <c r="K767" s="86"/>
      <c r="L767" s="651"/>
      <c r="M767" s="86"/>
      <c r="N767" s="651"/>
      <c r="O767" s="86"/>
      <c r="P767" s="651"/>
      <c r="Q767" s="33"/>
      <c r="R767" s="33"/>
      <c r="S767" s="33"/>
      <c r="T767" s="33"/>
      <c r="U767" s="33"/>
      <c r="V767" s="33"/>
      <c r="W767" s="33"/>
      <c r="X767" s="33"/>
      <c r="Y767" s="33"/>
      <c r="Z767" s="33"/>
      <c r="AA767" s="33"/>
    </row>
    <row r="768" spans="2:39" s="29" customFormat="1">
      <c r="B768" s="11"/>
      <c r="C768" s="11">
        <v>7</v>
      </c>
      <c r="D768" s="334"/>
      <c r="E768" s="334"/>
      <c r="F768" s="334"/>
      <c r="G768" s="334"/>
      <c r="H768" s="334"/>
      <c r="I768" s="334"/>
      <c r="J768" s="334"/>
      <c r="K768" s="78"/>
      <c r="L768" s="652"/>
      <c r="M768" s="78"/>
      <c r="N768" s="652"/>
      <c r="O768" s="78"/>
      <c r="P768" s="652"/>
      <c r="Q768" s="33"/>
      <c r="R768" s="33"/>
      <c r="S768" s="33"/>
      <c r="T768" s="33"/>
      <c r="U768" s="33"/>
      <c r="V768" s="33"/>
      <c r="W768" s="33"/>
      <c r="X768" s="33"/>
      <c r="Y768" s="33"/>
      <c r="Z768" s="33"/>
      <c r="AA768" s="33"/>
    </row>
    <row r="769" spans="2:27" s="29" customFormat="1">
      <c r="B769" s="11"/>
      <c r="C769" s="11">
        <v>8</v>
      </c>
      <c r="D769" s="334"/>
      <c r="E769" s="334"/>
      <c r="F769" s="334"/>
      <c r="G769" s="334"/>
      <c r="H769" s="334"/>
      <c r="I769" s="334"/>
      <c r="J769" s="334"/>
      <c r="K769" s="78"/>
      <c r="L769" s="651"/>
      <c r="M769" s="78"/>
      <c r="N769" s="651"/>
      <c r="O769" s="78"/>
      <c r="P769" s="651"/>
      <c r="Q769" s="33"/>
      <c r="R769" s="33"/>
      <c r="S769" s="33"/>
      <c r="T769" s="33"/>
      <c r="U769" s="33"/>
      <c r="V769" s="33"/>
      <c r="W769" s="33"/>
      <c r="X769" s="33"/>
      <c r="Y769" s="33"/>
      <c r="Z769" s="33"/>
      <c r="AA769" s="33"/>
    </row>
    <row r="770" spans="2:27" s="29" customFormat="1">
      <c r="B770" s="11"/>
      <c r="C770" s="11">
        <v>9</v>
      </c>
      <c r="D770" s="334"/>
      <c r="E770" s="334"/>
      <c r="F770" s="334"/>
      <c r="G770" s="334"/>
      <c r="H770" s="334"/>
      <c r="I770" s="334"/>
      <c r="J770" s="334"/>
      <c r="K770" s="86"/>
      <c r="L770" s="651"/>
      <c r="M770" s="86"/>
      <c r="N770" s="651"/>
      <c r="O770" s="86"/>
      <c r="P770" s="651"/>
      <c r="Q770" s="33"/>
      <c r="R770" s="33"/>
      <c r="S770" s="33"/>
      <c r="T770" s="33"/>
      <c r="U770" s="33"/>
      <c r="V770" s="33"/>
      <c r="W770" s="33"/>
      <c r="X770" s="33"/>
      <c r="Y770" s="33"/>
      <c r="Z770" s="33"/>
      <c r="AA770" s="33"/>
    </row>
    <row r="771" spans="2:27" s="29" customFormat="1">
      <c r="B771" s="11"/>
      <c r="C771" s="11">
        <v>10</v>
      </c>
      <c r="D771" s="334"/>
      <c r="E771" s="334"/>
      <c r="F771" s="334"/>
      <c r="G771" s="334"/>
      <c r="H771" s="334"/>
      <c r="I771" s="334"/>
      <c r="J771" s="334"/>
      <c r="K771" s="86"/>
      <c r="L771" s="651"/>
      <c r="M771" s="86"/>
      <c r="N771" s="651"/>
      <c r="O771" s="86"/>
      <c r="P771" s="651"/>
      <c r="Q771" s="33"/>
      <c r="R771" s="33"/>
      <c r="S771" s="33"/>
      <c r="T771" s="33"/>
      <c r="U771" s="33"/>
      <c r="V771" s="33"/>
      <c r="W771" s="33"/>
      <c r="X771" s="33"/>
      <c r="Y771" s="33"/>
      <c r="Z771" s="33"/>
      <c r="AA771" s="33"/>
    </row>
    <row r="772" spans="2:27" s="29" customFormat="1">
      <c r="B772" s="11"/>
      <c r="C772" s="11">
        <v>11</v>
      </c>
      <c r="D772" s="334"/>
      <c r="E772" s="334"/>
      <c r="F772" s="334"/>
      <c r="G772" s="334"/>
      <c r="H772" s="334"/>
      <c r="I772" s="334"/>
      <c r="J772" s="334"/>
      <c r="K772" s="78"/>
      <c r="L772" s="652"/>
      <c r="M772" s="78"/>
      <c r="N772" s="652"/>
      <c r="O772" s="78"/>
      <c r="P772" s="652"/>
      <c r="Q772" s="33"/>
      <c r="R772" s="33"/>
      <c r="S772" s="33"/>
      <c r="T772" s="33"/>
      <c r="U772" s="33"/>
      <c r="V772" s="33"/>
      <c r="W772" s="33"/>
      <c r="X772" s="33"/>
      <c r="Y772" s="33"/>
      <c r="Z772" s="33"/>
      <c r="AA772" s="33"/>
    </row>
    <row r="773" spans="2:27" s="29" customFormat="1">
      <c r="B773" s="11"/>
      <c r="C773" s="11">
        <v>12</v>
      </c>
      <c r="D773" s="334"/>
      <c r="E773" s="334"/>
      <c r="F773" s="334"/>
      <c r="G773" s="334"/>
      <c r="H773" s="334"/>
      <c r="I773" s="334"/>
      <c r="J773" s="334"/>
      <c r="K773" s="78"/>
      <c r="L773" s="651"/>
      <c r="M773" s="78"/>
      <c r="N773" s="651"/>
      <c r="O773" s="78"/>
      <c r="P773" s="651"/>
      <c r="Q773" s="33"/>
      <c r="R773" s="33"/>
      <c r="S773" s="33"/>
      <c r="T773" s="33"/>
      <c r="U773" s="33"/>
      <c r="V773" s="33"/>
      <c r="W773" s="33"/>
      <c r="X773" s="33"/>
      <c r="Y773" s="33"/>
      <c r="Z773" s="33"/>
      <c r="AA773" s="33"/>
    </row>
    <row r="774" spans="2:27" s="29" customFormat="1">
      <c r="B774" s="11"/>
      <c r="C774" s="11">
        <v>13</v>
      </c>
      <c r="D774" s="334"/>
      <c r="E774" s="334"/>
      <c r="F774" s="334"/>
      <c r="G774" s="334"/>
      <c r="H774" s="334"/>
      <c r="I774" s="334"/>
      <c r="J774" s="334"/>
      <c r="K774" s="86"/>
      <c r="L774" s="651"/>
      <c r="M774" s="86"/>
      <c r="N774" s="651"/>
      <c r="O774" s="86"/>
      <c r="P774" s="651"/>
      <c r="Q774" s="33"/>
      <c r="R774" s="33"/>
      <c r="S774" s="33"/>
      <c r="T774" s="33"/>
      <c r="U774" s="33"/>
      <c r="V774" s="33"/>
      <c r="W774" s="33"/>
      <c r="X774" s="33"/>
      <c r="Y774" s="33"/>
      <c r="Z774" s="33"/>
      <c r="AA774" s="33"/>
    </row>
    <row r="775" spans="2:27" s="29" customFormat="1">
      <c r="B775" s="11"/>
      <c r="C775" s="11">
        <v>14</v>
      </c>
      <c r="D775" s="334"/>
      <c r="E775" s="334"/>
      <c r="F775" s="334"/>
      <c r="G775" s="334"/>
      <c r="H775" s="334"/>
      <c r="I775" s="334"/>
      <c r="J775" s="334"/>
      <c r="K775" s="86"/>
      <c r="L775" s="651"/>
      <c r="M775" s="86"/>
      <c r="N775" s="651"/>
      <c r="O775" s="86"/>
      <c r="P775" s="651"/>
      <c r="Q775" s="33"/>
      <c r="R775" s="33"/>
      <c r="S775" s="33"/>
      <c r="T775" s="33"/>
      <c r="U775" s="33"/>
      <c r="V775" s="33"/>
      <c r="W775" s="33"/>
      <c r="X775" s="33"/>
      <c r="Y775" s="33"/>
      <c r="Z775" s="33"/>
      <c r="AA775" s="33"/>
    </row>
    <row r="776" spans="2:27" s="29" customFormat="1">
      <c r="B776" s="11"/>
      <c r="C776" s="11">
        <v>15</v>
      </c>
      <c r="D776" s="334"/>
      <c r="E776" s="334"/>
      <c r="F776" s="334"/>
      <c r="G776" s="334"/>
      <c r="H776" s="334"/>
      <c r="I776" s="334"/>
      <c r="J776" s="334"/>
      <c r="K776" s="78"/>
      <c r="L776" s="652"/>
      <c r="M776" s="78"/>
      <c r="N776" s="652"/>
      <c r="O776" s="78"/>
      <c r="P776" s="652"/>
      <c r="Q776" s="33"/>
      <c r="R776" s="33"/>
      <c r="S776" s="33"/>
      <c r="T776" s="33"/>
      <c r="U776" s="33"/>
      <c r="V776" s="33"/>
      <c r="W776" s="33"/>
      <c r="X776" s="33"/>
      <c r="Y776" s="33"/>
      <c r="Z776" s="33"/>
      <c r="AA776" s="33"/>
    </row>
    <row r="777" spans="2:27" s="29" customFormat="1">
      <c r="B777" s="11"/>
      <c r="C777" s="11">
        <v>16</v>
      </c>
      <c r="D777" s="334"/>
      <c r="E777" s="334"/>
      <c r="F777" s="334"/>
      <c r="G777" s="334"/>
      <c r="H777" s="334"/>
      <c r="I777" s="334"/>
      <c r="J777" s="334"/>
      <c r="K777" s="78"/>
      <c r="L777" s="651"/>
      <c r="M777" s="78"/>
      <c r="N777" s="651"/>
      <c r="O777" s="78"/>
      <c r="P777" s="651"/>
      <c r="Q777" s="33"/>
      <c r="R777" s="33"/>
      <c r="S777" s="33"/>
      <c r="T777" s="33"/>
      <c r="U777" s="33"/>
      <c r="V777" s="33"/>
      <c r="W777" s="33"/>
      <c r="X777" s="33"/>
      <c r="Y777" s="33"/>
      <c r="Z777" s="33"/>
      <c r="AA777" s="33"/>
    </row>
    <row r="778" spans="2:27" s="29" customFormat="1">
      <c r="B778" s="11"/>
      <c r="C778" s="11">
        <v>17</v>
      </c>
      <c r="D778" s="334"/>
      <c r="E778" s="334"/>
      <c r="F778" s="334"/>
      <c r="G778" s="334"/>
      <c r="H778" s="334"/>
      <c r="I778" s="334"/>
      <c r="J778" s="334"/>
      <c r="K778" s="86"/>
      <c r="L778" s="651"/>
      <c r="M778" s="86"/>
      <c r="N778" s="651"/>
      <c r="O778" s="86"/>
      <c r="P778" s="651"/>
      <c r="Q778" s="33"/>
      <c r="R778" s="33"/>
      <c r="S778" s="33"/>
      <c r="T778" s="33"/>
      <c r="U778" s="33"/>
      <c r="V778" s="33"/>
      <c r="W778" s="33"/>
      <c r="X778" s="33"/>
      <c r="Y778" s="33"/>
      <c r="Z778" s="33"/>
      <c r="AA778" s="33"/>
    </row>
    <row r="779" spans="2:27" s="29" customFormat="1">
      <c r="B779" s="11"/>
      <c r="C779" s="11">
        <v>18</v>
      </c>
      <c r="D779" s="334"/>
      <c r="E779" s="334"/>
      <c r="F779" s="334"/>
      <c r="G779" s="334"/>
      <c r="H779" s="334"/>
      <c r="I779" s="334"/>
      <c r="J779" s="334"/>
      <c r="K779" s="86"/>
      <c r="L779" s="651"/>
      <c r="M779" s="86"/>
      <c r="N779" s="651"/>
      <c r="O779" s="86"/>
      <c r="P779" s="651"/>
      <c r="Q779" s="33"/>
      <c r="R779" s="33"/>
      <c r="S779" s="33"/>
      <c r="T779" s="33"/>
      <c r="U779" s="33"/>
      <c r="V779" s="33"/>
      <c r="W779" s="33"/>
      <c r="X779" s="33"/>
      <c r="Y779" s="33"/>
      <c r="Z779" s="33"/>
      <c r="AA779" s="33"/>
    </row>
    <row r="780" spans="2:27" s="29" customFormat="1">
      <c r="B780" s="11"/>
      <c r="C780" s="11">
        <v>19</v>
      </c>
      <c r="D780" s="334"/>
      <c r="E780" s="334"/>
      <c r="F780" s="334"/>
      <c r="G780" s="334"/>
      <c r="H780" s="334"/>
      <c r="I780" s="334"/>
      <c r="J780" s="334"/>
      <c r="K780" s="78"/>
      <c r="L780" s="652"/>
      <c r="M780" s="78"/>
      <c r="N780" s="652"/>
      <c r="O780" s="78"/>
      <c r="P780" s="652"/>
      <c r="Q780" s="33"/>
      <c r="R780" s="33"/>
      <c r="S780" s="33"/>
      <c r="T780" s="33"/>
      <c r="U780" s="33"/>
      <c r="V780" s="33"/>
      <c r="W780" s="33"/>
      <c r="X780" s="33"/>
      <c r="Y780" s="33"/>
      <c r="Z780" s="33"/>
      <c r="AA780" s="33"/>
    </row>
    <row r="781" spans="2:27" s="29" customFormat="1">
      <c r="B781" s="11"/>
      <c r="C781" s="11">
        <v>20</v>
      </c>
      <c r="D781" s="334"/>
      <c r="E781" s="334"/>
      <c r="F781" s="334"/>
      <c r="G781" s="334"/>
      <c r="H781" s="334"/>
      <c r="I781" s="334"/>
      <c r="J781" s="334"/>
      <c r="K781" s="78"/>
      <c r="L781" s="651"/>
      <c r="M781" s="78"/>
      <c r="N781" s="651"/>
      <c r="O781" s="78"/>
      <c r="P781" s="651"/>
      <c r="Q781" s="33"/>
      <c r="R781" s="33"/>
      <c r="S781" s="33"/>
      <c r="T781" s="33"/>
      <c r="U781" s="33"/>
      <c r="V781" s="33"/>
      <c r="W781" s="33"/>
      <c r="X781" s="33"/>
      <c r="Y781" s="33"/>
      <c r="Z781" s="33"/>
      <c r="AA781" s="33"/>
    </row>
    <row r="782" spans="2:27" s="29" customFormat="1">
      <c r="B782" s="11"/>
      <c r="C782" s="11">
        <v>21</v>
      </c>
      <c r="D782" s="334"/>
      <c r="E782" s="334"/>
      <c r="F782" s="334"/>
      <c r="G782" s="334"/>
      <c r="H782" s="334"/>
      <c r="I782" s="334"/>
      <c r="J782" s="334"/>
      <c r="K782" s="86"/>
      <c r="L782" s="651"/>
      <c r="M782" s="86"/>
      <c r="N782" s="651"/>
      <c r="O782" s="86"/>
      <c r="P782" s="651"/>
      <c r="Q782" s="33"/>
      <c r="R782" s="33"/>
      <c r="S782" s="33"/>
      <c r="T782" s="33"/>
      <c r="U782" s="33"/>
      <c r="V782" s="33"/>
      <c r="W782" s="33"/>
      <c r="X782" s="33"/>
      <c r="Y782" s="33"/>
      <c r="Z782" s="33"/>
      <c r="AA782" s="33"/>
    </row>
    <row r="783" spans="2:27" s="29" customFormat="1">
      <c r="B783" s="11"/>
      <c r="C783" s="11">
        <v>22</v>
      </c>
      <c r="D783" s="334"/>
      <c r="E783" s="334"/>
      <c r="F783" s="334"/>
      <c r="G783" s="334"/>
      <c r="H783" s="334"/>
      <c r="I783" s="334"/>
      <c r="J783" s="334"/>
      <c r="K783" s="653"/>
      <c r="L783" s="651"/>
      <c r="M783" s="653"/>
      <c r="N783" s="651"/>
      <c r="O783" s="653"/>
      <c r="P783" s="651"/>
      <c r="Q783" s="33"/>
      <c r="R783" s="33"/>
      <c r="S783" s="33"/>
      <c r="T783" s="33"/>
      <c r="U783" s="33"/>
      <c r="V783" s="33"/>
      <c r="W783" s="33"/>
      <c r="X783" s="33"/>
      <c r="Y783" s="33"/>
      <c r="Z783" s="33"/>
      <c r="AA783" s="33"/>
    </row>
    <row r="784" spans="2:27" s="29" customFormat="1">
      <c r="B784" s="11">
        <v>34</v>
      </c>
      <c r="C784" s="11">
        <v>1</v>
      </c>
      <c r="D784" s="334"/>
      <c r="E784" s="334"/>
      <c r="F784" s="334"/>
      <c r="G784" s="334"/>
      <c r="H784" s="334"/>
      <c r="I784" s="334"/>
      <c r="J784" s="334"/>
      <c r="K784" s="78"/>
      <c r="L784" s="647"/>
      <c r="M784" s="78"/>
      <c r="N784" s="647"/>
      <c r="O784" s="78"/>
      <c r="P784" s="647"/>
      <c r="Q784" s="33"/>
      <c r="R784" s="33"/>
      <c r="S784" s="33"/>
      <c r="T784" s="33"/>
      <c r="U784" s="33"/>
      <c r="V784" s="33"/>
      <c r="W784" s="33"/>
      <c r="X784" s="33"/>
      <c r="Y784" s="33"/>
      <c r="Z784" s="33"/>
      <c r="AA784" s="33"/>
    </row>
    <row r="785" spans="2:39" s="29" customFormat="1">
      <c r="B785" s="11"/>
      <c r="C785" s="11">
        <v>2</v>
      </c>
      <c r="D785" s="334"/>
      <c r="E785" s="334"/>
      <c r="F785" s="334"/>
      <c r="G785" s="334"/>
      <c r="H785" s="334"/>
      <c r="I785" s="334"/>
      <c r="J785" s="334"/>
      <c r="K785" s="78"/>
      <c r="L785" s="647"/>
      <c r="M785" s="78"/>
      <c r="N785" s="647"/>
      <c r="O785" s="78"/>
      <c r="P785" s="647"/>
      <c r="Q785" s="33"/>
      <c r="R785" s="33"/>
      <c r="S785" s="33"/>
      <c r="T785" s="33"/>
      <c r="U785" s="33"/>
      <c r="V785" s="33"/>
      <c r="W785" s="33"/>
      <c r="X785" s="33"/>
      <c r="Y785" s="33"/>
      <c r="Z785" s="33"/>
      <c r="AA785" s="33"/>
    </row>
    <row r="786" spans="2:39" s="29" customFormat="1">
      <c r="B786" s="11"/>
      <c r="C786" s="11">
        <v>3</v>
      </c>
      <c r="D786" s="334"/>
      <c r="E786" s="334"/>
      <c r="F786" s="334"/>
      <c r="G786" s="334"/>
      <c r="H786" s="334"/>
      <c r="I786" s="334"/>
      <c r="J786" s="334"/>
      <c r="K786" s="78"/>
      <c r="L786" s="647"/>
      <c r="M786" s="78"/>
      <c r="N786" s="647"/>
      <c r="O786" s="78"/>
      <c r="P786" s="647"/>
      <c r="Q786" s="33"/>
      <c r="R786" s="33"/>
      <c r="S786" s="33"/>
      <c r="T786" s="33"/>
      <c r="U786" s="33"/>
      <c r="V786" s="33"/>
      <c r="W786" s="33"/>
      <c r="X786" s="33"/>
      <c r="Y786" s="33"/>
      <c r="Z786" s="33"/>
      <c r="AA786" s="33"/>
    </row>
    <row r="787" spans="2:39">
      <c r="B787" s="11"/>
      <c r="C787" s="11">
        <v>4</v>
      </c>
      <c r="D787" s="334"/>
      <c r="E787" s="334"/>
      <c r="F787" s="334"/>
      <c r="G787" s="334"/>
      <c r="H787" s="334"/>
      <c r="I787" s="334"/>
      <c r="K787" s="78"/>
      <c r="L787" s="189"/>
      <c r="M787" s="78"/>
      <c r="N787" s="189"/>
      <c r="O787" s="78"/>
      <c r="P787" s="189"/>
      <c r="Q787" s="334"/>
      <c r="R787" s="334"/>
      <c r="S787" s="334"/>
      <c r="AB787" s="335"/>
      <c r="AC787" s="335"/>
      <c r="AD787" s="335"/>
      <c r="AE787" s="335"/>
      <c r="AF787" s="335"/>
      <c r="AG787" s="335"/>
      <c r="AH787" s="335"/>
      <c r="AI787" s="335"/>
      <c r="AJ787" s="335"/>
      <c r="AK787" s="335"/>
      <c r="AL787" s="335"/>
      <c r="AM787" s="335"/>
    </row>
    <row r="788" spans="2:39" s="29" customFormat="1">
      <c r="B788" s="11"/>
      <c r="C788" s="11">
        <v>5</v>
      </c>
      <c r="D788" s="334"/>
      <c r="E788" s="334"/>
      <c r="F788" s="334"/>
      <c r="G788" s="334"/>
      <c r="H788" s="334"/>
      <c r="I788" s="334"/>
      <c r="J788" s="334"/>
      <c r="K788" s="86"/>
      <c r="L788" s="651"/>
      <c r="M788" s="86"/>
      <c r="N788" s="651"/>
      <c r="O788" s="86"/>
      <c r="P788" s="651"/>
      <c r="Q788" s="33"/>
      <c r="R788" s="33"/>
      <c r="S788" s="33"/>
      <c r="T788" s="33"/>
      <c r="U788" s="33"/>
      <c r="V788" s="33"/>
      <c r="W788" s="33"/>
      <c r="X788" s="33"/>
      <c r="Y788" s="33"/>
      <c r="Z788" s="33"/>
      <c r="AA788" s="33"/>
    </row>
    <row r="789" spans="2:39" s="29" customFormat="1">
      <c r="B789" s="11"/>
      <c r="C789" s="11">
        <v>6</v>
      </c>
      <c r="D789" s="334"/>
      <c r="E789" s="334"/>
      <c r="F789" s="334"/>
      <c r="G789" s="334"/>
      <c r="H789" s="334"/>
      <c r="I789" s="334"/>
      <c r="J789" s="334"/>
      <c r="K789" s="86"/>
      <c r="L789" s="651"/>
      <c r="M789" s="86"/>
      <c r="N789" s="651"/>
      <c r="O789" s="86"/>
      <c r="P789" s="651"/>
      <c r="Q789" s="33"/>
      <c r="R789" s="33"/>
      <c r="S789" s="33"/>
      <c r="T789" s="33"/>
      <c r="U789" s="33"/>
      <c r="V789" s="33"/>
      <c r="W789" s="33"/>
      <c r="X789" s="33"/>
      <c r="Y789" s="33"/>
      <c r="Z789" s="33"/>
      <c r="AA789" s="33"/>
    </row>
    <row r="790" spans="2:39" s="29" customFormat="1">
      <c r="B790" s="11"/>
      <c r="C790" s="11">
        <v>7</v>
      </c>
      <c r="D790" s="334"/>
      <c r="E790" s="334"/>
      <c r="F790" s="334"/>
      <c r="G790" s="334"/>
      <c r="H790" s="334"/>
      <c r="I790" s="334"/>
      <c r="J790" s="334"/>
      <c r="K790" s="78"/>
      <c r="L790" s="652"/>
      <c r="M790" s="78"/>
      <c r="N790" s="652"/>
      <c r="O790" s="78"/>
      <c r="P790" s="652"/>
      <c r="Q790" s="33"/>
      <c r="R790" s="33"/>
      <c r="S790" s="33"/>
      <c r="T790" s="33"/>
      <c r="U790" s="33"/>
      <c r="V790" s="33"/>
      <c r="W790" s="33"/>
      <c r="X790" s="33"/>
      <c r="Y790" s="33"/>
      <c r="Z790" s="33"/>
      <c r="AA790" s="33"/>
    </row>
    <row r="791" spans="2:39" s="29" customFormat="1">
      <c r="B791" s="11"/>
      <c r="C791" s="11">
        <v>8</v>
      </c>
      <c r="D791" s="334"/>
      <c r="E791" s="334"/>
      <c r="F791" s="334"/>
      <c r="G791" s="334"/>
      <c r="H791" s="334"/>
      <c r="I791" s="334"/>
      <c r="J791" s="334"/>
      <c r="K791" s="78"/>
      <c r="L791" s="651"/>
      <c r="M791" s="78"/>
      <c r="N791" s="651"/>
      <c r="O791" s="78"/>
      <c r="P791" s="651"/>
      <c r="Q791" s="33"/>
      <c r="R791" s="33"/>
      <c r="S791" s="33"/>
      <c r="T791" s="33"/>
      <c r="U791" s="33"/>
      <c r="V791" s="33"/>
      <c r="W791" s="33"/>
      <c r="X791" s="33"/>
      <c r="Y791" s="33"/>
      <c r="Z791" s="33"/>
      <c r="AA791" s="33"/>
    </row>
    <row r="792" spans="2:39" s="29" customFormat="1">
      <c r="B792" s="11"/>
      <c r="C792" s="11">
        <v>9</v>
      </c>
      <c r="D792" s="334"/>
      <c r="E792" s="334"/>
      <c r="F792" s="334"/>
      <c r="G792" s="334"/>
      <c r="H792" s="334"/>
      <c r="I792" s="334"/>
      <c r="J792" s="334"/>
      <c r="K792" s="86"/>
      <c r="L792" s="651"/>
      <c r="M792" s="86"/>
      <c r="N792" s="651"/>
      <c r="O792" s="86"/>
      <c r="P792" s="651"/>
      <c r="Q792" s="33"/>
      <c r="R792" s="33"/>
      <c r="S792" s="33"/>
      <c r="T792" s="33"/>
      <c r="U792" s="33"/>
      <c r="V792" s="33"/>
      <c r="W792" s="33"/>
      <c r="X792" s="33"/>
      <c r="Y792" s="33"/>
      <c r="Z792" s="33"/>
      <c r="AA792" s="33"/>
    </row>
    <row r="793" spans="2:39" s="29" customFormat="1">
      <c r="B793" s="11"/>
      <c r="C793" s="11">
        <v>10</v>
      </c>
      <c r="D793" s="334"/>
      <c r="E793" s="334"/>
      <c r="F793" s="334"/>
      <c r="G793" s="334"/>
      <c r="H793" s="334"/>
      <c r="I793" s="334"/>
      <c r="J793" s="334"/>
      <c r="K793" s="86"/>
      <c r="L793" s="651"/>
      <c r="M793" s="86"/>
      <c r="N793" s="651"/>
      <c r="O793" s="86"/>
      <c r="P793" s="651"/>
      <c r="Q793" s="33"/>
      <c r="R793" s="33"/>
      <c r="S793" s="33"/>
      <c r="T793" s="33"/>
      <c r="U793" s="33"/>
      <c r="V793" s="33"/>
      <c r="W793" s="33"/>
      <c r="X793" s="33"/>
      <c r="Y793" s="33"/>
      <c r="Z793" s="33"/>
      <c r="AA793" s="33"/>
    </row>
    <row r="794" spans="2:39" s="29" customFormat="1">
      <c r="B794" s="11"/>
      <c r="C794" s="11">
        <v>11</v>
      </c>
      <c r="D794" s="334"/>
      <c r="E794" s="334"/>
      <c r="F794" s="334"/>
      <c r="G794" s="334"/>
      <c r="H794" s="334"/>
      <c r="I794" s="334"/>
      <c r="J794" s="334"/>
      <c r="K794" s="78"/>
      <c r="L794" s="652"/>
      <c r="M794" s="78"/>
      <c r="N794" s="652"/>
      <c r="O794" s="78"/>
      <c r="P794" s="652"/>
      <c r="Q794" s="33"/>
      <c r="R794" s="33"/>
      <c r="S794" s="33"/>
      <c r="T794" s="33"/>
      <c r="U794" s="33"/>
      <c r="V794" s="33"/>
      <c r="W794" s="33"/>
      <c r="X794" s="33"/>
      <c r="Y794" s="33"/>
      <c r="Z794" s="33"/>
      <c r="AA794" s="33"/>
    </row>
    <row r="795" spans="2:39" s="29" customFormat="1">
      <c r="B795" s="11"/>
      <c r="C795" s="11">
        <v>12</v>
      </c>
      <c r="D795" s="334"/>
      <c r="E795" s="334"/>
      <c r="F795" s="334"/>
      <c r="G795" s="334"/>
      <c r="H795" s="334"/>
      <c r="I795" s="334"/>
      <c r="J795" s="334"/>
      <c r="K795" s="78"/>
      <c r="L795" s="651"/>
      <c r="M795" s="78"/>
      <c r="N795" s="651"/>
      <c r="O795" s="78"/>
      <c r="P795" s="651"/>
      <c r="Q795" s="33"/>
      <c r="R795" s="33"/>
      <c r="S795" s="33"/>
      <c r="T795" s="33"/>
      <c r="U795" s="33"/>
      <c r="V795" s="33"/>
      <c r="W795" s="33"/>
      <c r="X795" s="33"/>
      <c r="Y795" s="33"/>
      <c r="Z795" s="33"/>
      <c r="AA795" s="33"/>
    </row>
    <row r="796" spans="2:39" s="29" customFormat="1">
      <c r="B796" s="11"/>
      <c r="C796" s="11">
        <v>13</v>
      </c>
      <c r="D796" s="334"/>
      <c r="E796" s="334"/>
      <c r="F796" s="334"/>
      <c r="G796" s="334"/>
      <c r="H796" s="334"/>
      <c r="I796" s="334"/>
      <c r="J796" s="334"/>
      <c r="K796" s="86"/>
      <c r="L796" s="651"/>
      <c r="M796" s="86"/>
      <c r="N796" s="651"/>
      <c r="O796" s="86"/>
      <c r="P796" s="651"/>
      <c r="Q796" s="33"/>
      <c r="R796" s="33"/>
      <c r="S796" s="33"/>
      <c r="T796" s="33"/>
      <c r="U796" s="33"/>
      <c r="V796" s="33"/>
      <c r="W796" s="33"/>
      <c r="X796" s="33"/>
      <c r="Y796" s="33"/>
      <c r="Z796" s="33"/>
      <c r="AA796" s="33"/>
    </row>
    <row r="797" spans="2:39" s="29" customFormat="1">
      <c r="B797" s="11"/>
      <c r="C797" s="11">
        <v>14</v>
      </c>
      <c r="D797" s="334"/>
      <c r="E797" s="334"/>
      <c r="F797" s="334"/>
      <c r="G797" s="334"/>
      <c r="H797" s="334"/>
      <c r="I797" s="334"/>
      <c r="J797" s="334"/>
      <c r="K797" s="86"/>
      <c r="L797" s="651"/>
      <c r="M797" s="86"/>
      <c r="N797" s="651"/>
      <c r="O797" s="86"/>
      <c r="P797" s="651"/>
      <c r="Q797" s="33"/>
      <c r="R797" s="33"/>
      <c r="S797" s="33"/>
      <c r="T797" s="33"/>
      <c r="U797" s="33"/>
      <c r="V797" s="33"/>
      <c r="W797" s="33"/>
      <c r="X797" s="33"/>
      <c r="Y797" s="33"/>
      <c r="Z797" s="33"/>
      <c r="AA797" s="33"/>
    </row>
    <row r="798" spans="2:39" s="29" customFormat="1">
      <c r="B798" s="11"/>
      <c r="C798" s="11">
        <v>15</v>
      </c>
      <c r="D798" s="334"/>
      <c r="E798" s="334"/>
      <c r="F798" s="334"/>
      <c r="G798" s="334"/>
      <c r="H798" s="334"/>
      <c r="I798" s="334"/>
      <c r="J798" s="334"/>
      <c r="K798" s="78"/>
      <c r="L798" s="652"/>
      <c r="M798" s="78"/>
      <c r="N798" s="652"/>
      <c r="O798" s="78"/>
      <c r="P798" s="652"/>
      <c r="Q798" s="33"/>
      <c r="R798" s="33"/>
      <c r="S798" s="33"/>
      <c r="T798" s="33"/>
      <c r="U798" s="33"/>
      <c r="V798" s="33"/>
      <c r="W798" s="33"/>
      <c r="X798" s="33"/>
      <c r="Y798" s="33"/>
      <c r="Z798" s="33"/>
      <c r="AA798" s="33"/>
    </row>
    <row r="799" spans="2:39" s="29" customFormat="1">
      <c r="B799" s="11"/>
      <c r="C799" s="11">
        <v>16</v>
      </c>
      <c r="D799" s="334"/>
      <c r="E799" s="334"/>
      <c r="F799" s="334"/>
      <c r="G799" s="334"/>
      <c r="H799" s="334"/>
      <c r="I799" s="334"/>
      <c r="J799" s="334"/>
      <c r="K799" s="78"/>
      <c r="L799" s="651"/>
      <c r="M799" s="78"/>
      <c r="N799" s="651"/>
      <c r="O799" s="78"/>
      <c r="P799" s="651"/>
      <c r="Q799" s="33"/>
      <c r="R799" s="33"/>
      <c r="S799" s="33"/>
      <c r="T799" s="33"/>
      <c r="U799" s="33"/>
      <c r="V799" s="33"/>
      <c r="W799" s="33"/>
      <c r="X799" s="33"/>
      <c r="Y799" s="33"/>
      <c r="Z799" s="33"/>
      <c r="AA799" s="33"/>
    </row>
    <row r="800" spans="2:39" s="29" customFormat="1">
      <c r="B800" s="11"/>
      <c r="C800" s="11">
        <v>17</v>
      </c>
      <c r="D800" s="334"/>
      <c r="E800" s="334"/>
      <c r="F800" s="334"/>
      <c r="G800" s="334"/>
      <c r="H800" s="334"/>
      <c r="I800" s="334"/>
      <c r="J800" s="334"/>
      <c r="K800" s="86"/>
      <c r="L800" s="651"/>
      <c r="M800" s="86"/>
      <c r="N800" s="651"/>
      <c r="O800" s="86"/>
      <c r="P800" s="651"/>
      <c r="Q800" s="33"/>
      <c r="R800" s="33"/>
      <c r="S800" s="33"/>
      <c r="T800" s="33"/>
      <c r="U800" s="33"/>
      <c r="V800" s="33"/>
      <c r="W800" s="33"/>
      <c r="X800" s="33"/>
      <c r="Y800" s="33"/>
      <c r="Z800" s="33"/>
      <c r="AA800" s="33"/>
    </row>
    <row r="801" spans="2:39" s="29" customFormat="1">
      <c r="B801" s="11"/>
      <c r="C801" s="11">
        <v>18</v>
      </c>
      <c r="D801" s="334"/>
      <c r="E801" s="334"/>
      <c r="F801" s="334"/>
      <c r="G801" s="334"/>
      <c r="H801" s="334"/>
      <c r="I801" s="334"/>
      <c r="J801" s="334"/>
      <c r="K801" s="86"/>
      <c r="L801" s="651"/>
      <c r="M801" s="86"/>
      <c r="N801" s="651"/>
      <c r="O801" s="86"/>
      <c r="P801" s="651"/>
      <c r="Q801" s="33"/>
      <c r="R801" s="33"/>
      <c r="S801" s="33"/>
      <c r="T801" s="33"/>
      <c r="U801" s="33"/>
      <c r="V801" s="33"/>
      <c r="W801" s="33"/>
      <c r="X801" s="33"/>
      <c r="Y801" s="33"/>
      <c r="Z801" s="33"/>
      <c r="AA801" s="33"/>
    </row>
    <row r="802" spans="2:39" s="29" customFormat="1">
      <c r="B802" s="11"/>
      <c r="C802" s="11">
        <v>19</v>
      </c>
      <c r="D802" s="334"/>
      <c r="E802" s="334"/>
      <c r="F802" s="334"/>
      <c r="G802" s="334"/>
      <c r="H802" s="334"/>
      <c r="I802" s="334"/>
      <c r="J802" s="334"/>
      <c r="K802" s="78"/>
      <c r="L802" s="652"/>
      <c r="M802" s="78"/>
      <c r="N802" s="652"/>
      <c r="O802" s="78"/>
      <c r="P802" s="652"/>
      <c r="Q802" s="33"/>
      <c r="R802" s="33"/>
      <c r="S802" s="33"/>
      <c r="T802" s="33"/>
      <c r="U802" s="33"/>
      <c r="V802" s="33"/>
      <c r="W802" s="33"/>
      <c r="X802" s="33"/>
      <c r="Y802" s="33"/>
      <c r="Z802" s="33"/>
      <c r="AA802" s="33"/>
    </row>
    <row r="803" spans="2:39" s="29" customFormat="1">
      <c r="B803" s="11"/>
      <c r="C803" s="11">
        <v>20</v>
      </c>
      <c r="D803" s="334"/>
      <c r="E803" s="334"/>
      <c r="F803" s="334"/>
      <c r="G803" s="334"/>
      <c r="H803" s="334"/>
      <c r="I803" s="334"/>
      <c r="J803" s="334"/>
      <c r="K803" s="78"/>
      <c r="L803" s="651"/>
      <c r="M803" s="78"/>
      <c r="N803" s="651"/>
      <c r="O803" s="78"/>
      <c r="P803" s="651"/>
      <c r="Q803" s="33"/>
      <c r="R803" s="33"/>
      <c r="S803" s="33"/>
      <c r="T803" s="33"/>
      <c r="U803" s="33"/>
      <c r="V803" s="33"/>
      <c r="W803" s="33"/>
      <c r="X803" s="33"/>
      <c r="Y803" s="33"/>
      <c r="Z803" s="33"/>
      <c r="AA803" s="33"/>
    </row>
    <row r="804" spans="2:39" s="29" customFormat="1">
      <c r="B804" s="11"/>
      <c r="C804" s="11">
        <v>21</v>
      </c>
      <c r="D804" s="334"/>
      <c r="E804" s="334"/>
      <c r="F804" s="334"/>
      <c r="G804" s="334"/>
      <c r="H804" s="334"/>
      <c r="I804" s="334"/>
      <c r="J804" s="334"/>
      <c r="K804" s="86"/>
      <c r="L804" s="651"/>
      <c r="M804" s="86"/>
      <c r="N804" s="651"/>
      <c r="O804" s="86"/>
      <c r="P804" s="651"/>
      <c r="Q804" s="33"/>
      <c r="R804" s="33"/>
      <c r="S804" s="33"/>
      <c r="T804" s="33"/>
      <c r="U804" s="33"/>
      <c r="V804" s="33"/>
      <c r="W804" s="33"/>
      <c r="X804" s="33"/>
      <c r="Y804" s="33"/>
      <c r="Z804" s="33"/>
      <c r="AA804" s="33"/>
    </row>
    <row r="805" spans="2:39" s="29" customFormat="1">
      <c r="B805" s="11"/>
      <c r="C805" s="11">
        <v>22</v>
      </c>
      <c r="D805" s="334"/>
      <c r="E805" s="334"/>
      <c r="F805" s="334"/>
      <c r="G805" s="334"/>
      <c r="H805" s="334"/>
      <c r="I805" s="334"/>
      <c r="J805" s="334"/>
      <c r="K805" s="653"/>
      <c r="L805" s="651"/>
      <c r="M805" s="653"/>
      <c r="N805" s="651"/>
      <c r="O805" s="653"/>
      <c r="P805" s="651"/>
      <c r="Q805" s="33"/>
      <c r="R805" s="33"/>
      <c r="S805" s="33"/>
      <c r="T805" s="33"/>
      <c r="U805" s="33"/>
      <c r="V805" s="33"/>
      <c r="W805" s="33"/>
      <c r="X805" s="33"/>
      <c r="Y805" s="33"/>
      <c r="Z805" s="33"/>
      <c r="AA805" s="33"/>
    </row>
    <row r="806" spans="2:39" s="29" customFormat="1">
      <c r="B806" s="11">
        <v>35</v>
      </c>
      <c r="C806" s="11">
        <v>1</v>
      </c>
      <c r="D806" s="334"/>
      <c r="E806" s="334"/>
      <c r="F806" s="334"/>
      <c r="G806" s="334"/>
      <c r="H806" s="334"/>
      <c r="I806" s="334"/>
      <c r="J806" s="334"/>
      <c r="K806" s="78"/>
      <c r="L806" s="647"/>
      <c r="M806" s="78"/>
      <c r="N806" s="647"/>
      <c r="O806" s="78"/>
      <c r="P806" s="647"/>
      <c r="Q806" s="33"/>
      <c r="R806" s="33"/>
      <c r="S806" s="33"/>
      <c r="T806" s="33"/>
      <c r="U806" s="33"/>
      <c r="V806" s="33"/>
      <c r="W806" s="33"/>
      <c r="X806" s="33"/>
      <c r="Y806" s="33"/>
      <c r="Z806" s="33"/>
      <c r="AA806" s="33"/>
    </row>
    <row r="807" spans="2:39" s="29" customFormat="1">
      <c r="B807" s="11"/>
      <c r="C807" s="11">
        <v>2</v>
      </c>
      <c r="D807" s="334"/>
      <c r="E807" s="334"/>
      <c r="F807" s="334"/>
      <c r="G807" s="334"/>
      <c r="H807" s="334"/>
      <c r="I807" s="334"/>
      <c r="J807" s="334"/>
      <c r="K807" s="78"/>
      <c r="L807" s="647"/>
      <c r="M807" s="78"/>
      <c r="N807" s="647"/>
      <c r="O807" s="78"/>
      <c r="P807" s="647"/>
      <c r="Q807" s="33"/>
      <c r="R807" s="33"/>
      <c r="S807" s="33"/>
      <c r="T807" s="33"/>
      <c r="U807" s="33"/>
      <c r="V807" s="33"/>
      <c r="W807" s="33"/>
      <c r="X807" s="33"/>
      <c r="Y807" s="33"/>
      <c r="Z807" s="33"/>
      <c r="AA807" s="33"/>
    </row>
    <row r="808" spans="2:39" s="29" customFormat="1">
      <c r="B808" s="11"/>
      <c r="C808" s="11">
        <v>3</v>
      </c>
      <c r="D808" s="334"/>
      <c r="E808" s="334"/>
      <c r="F808" s="334"/>
      <c r="G808" s="334"/>
      <c r="H808" s="334"/>
      <c r="I808" s="334"/>
      <c r="J808" s="334"/>
      <c r="K808" s="78"/>
      <c r="L808" s="647"/>
      <c r="M808" s="78"/>
      <c r="N808" s="647"/>
      <c r="O808" s="78"/>
      <c r="P808" s="647"/>
      <c r="Q808" s="33"/>
      <c r="R808" s="33"/>
      <c r="S808" s="33"/>
      <c r="T808" s="33"/>
      <c r="U808" s="33"/>
      <c r="V808" s="33"/>
      <c r="W808" s="33"/>
      <c r="X808" s="33"/>
      <c r="Y808" s="33"/>
      <c r="Z808" s="33"/>
      <c r="AA808" s="33"/>
    </row>
    <row r="809" spans="2:39">
      <c r="B809" s="11"/>
      <c r="C809" s="11">
        <v>4</v>
      </c>
      <c r="D809" s="334"/>
      <c r="E809" s="334"/>
      <c r="F809" s="334"/>
      <c r="G809" s="334"/>
      <c r="H809" s="334"/>
      <c r="I809" s="334"/>
      <c r="K809" s="78"/>
      <c r="L809" s="189"/>
      <c r="M809" s="78"/>
      <c r="N809" s="189"/>
      <c r="O809" s="78"/>
      <c r="P809" s="189"/>
      <c r="Q809" s="334"/>
      <c r="R809" s="334"/>
      <c r="S809" s="334"/>
      <c r="AB809" s="335"/>
      <c r="AC809" s="335"/>
      <c r="AD809" s="335"/>
      <c r="AE809" s="335"/>
      <c r="AF809" s="335"/>
      <c r="AG809" s="335"/>
      <c r="AH809" s="335"/>
      <c r="AI809" s="335"/>
      <c r="AJ809" s="335"/>
      <c r="AK809" s="335"/>
      <c r="AL809" s="335"/>
      <c r="AM809" s="335"/>
    </row>
    <row r="810" spans="2:39" s="29" customFormat="1">
      <c r="B810" s="11"/>
      <c r="C810" s="11">
        <v>5</v>
      </c>
      <c r="D810" s="334"/>
      <c r="E810" s="334"/>
      <c r="F810" s="334"/>
      <c r="G810" s="334"/>
      <c r="H810" s="334"/>
      <c r="I810" s="334"/>
      <c r="J810" s="334"/>
      <c r="K810" s="86"/>
      <c r="L810" s="651"/>
      <c r="M810" s="86"/>
      <c r="N810" s="651"/>
      <c r="O810" s="86"/>
      <c r="P810" s="651"/>
      <c r="Q810" s="33"/>
      <c r="R810" s="33"/>
      <c r="S810" s="33"/>
      <c r="T810" s="33"/>
      <c r="U810" s="33"/>
      <c r="V810" s="33"/>
      <c r="W810" s="33"/>
      <c r="X810" s="33"/>
      <c r="Y810" s="33"/>
      <c r="Z810" s="33"/>
      <c r="AA810" s="33"/>
    </row>
    <row r="811" spans="2:39" s="29" customFormat="1">
      <c r="B811" s="11"/>
      <c r="C811" s="11">
        <v>6</v>
      </c>
      <c r="D811" s="334"/>
      <c r="E811" s="334"/>
      <c r="F811" s="334"/>
      <c r="G811" s="334"/>
      <c r="H811" s="334"/>
      <c r="I811" s="334"/>
      <c r="J811" s="334"/>
      <c r="K811" s="86"/>
      <c r="L811" s="651"/>
      <c r="M811" s="86"/>
      <c r="N811" s="651"/>
      <c r="O811" s="86"/>
      <c r="P811" s="651"/>
      <c r="Q811" s="33"/>
      <c r="R811" s="33"/>
      <c r="S811" s="33"/>
      <c r="T811" s="33"/>
      <c r="U811" s="33"/>
      <c r="V811" s="33"/>
      <c r="W811" s="33"/>
      <c r="X811" s="33"/>
      <c r="Y811" s="33"/>
      <c r="Z811" s="33"/>
      <c r="AA811" s="33"/>
    </row>
    <row r="812" spans="2:39" s="29" customFormat="1">
      <c r="B812" s="11"/>
      <c r="C812" s="11">
        <v>7</v>
      </c>
      <c r="D812" s="334"/>
      <c r="E812" s="334"/>
      <c r="F812" s="334"/>
      <c r="G812" s="334"/>
      <c r="H812" s="334"/>
      <c r="I812" s="334"/>
      <c r="J812" s="334"/>
      <c r="K812" s="78"/>
      <c r="L812" s="652"/>
      <c r="M812" s="78"/>
      <c r="N812" s="652"/>
      <c r="O812" s="78"/>
      <c r="P812" s="652"/>
      <c r="Q812" s="33"/>
      <c r="R812" s="33"/>
      <c r="S812" s="33"/>
      <c r="T812" s="33"/>
      <c r="U812" s="33"/>
      <c r="V812" s="33"/>
      <c r="W812" s="33"/>
      <c r="X812" s="33"/>
      <c r="Y812" s="33"/>
      <c r="Z812" s="33"/>
      <c r="AA812" s="33"/>
    </row>
    <row r="813" spans="2:39" s="29" customFormat="1">
      <c r="B813" s="11"/>
      <c r="C813" s="11">
        <v>8</v>
      </c>
      <c r="D813" s="334"/>
      <c r="E813" s="334"/>
      <c r="F813" s="334"/>
      <c r="G813" s="334"/>
      <c r="H813" s="334"/>
      <c r="I813" s="334"/>
      <c r="J813" s="334"/>
      <c r="K813" s="78"/>
      <c r="L813" s="651"/>
      <c r="M813" s="78"/>
      <c r="N813" s="651"/>
      <c r="O813" s="78"/>
      <c r="P813" s="651"/>
      <c r="Q813" s="33"/>
      <c r="R813" s="33"/>
      <c r="S813" s="33"/>
      <c r="T813" s="33"/>
      <c r="U813" s="33"/>
      <c r="V813" s="33"/>
      <c r="W813" s="33"/>
      <c r="X813" s="33"/>
      <c r="Y813" s="33"/>
      <c r="Z813" s="33"/>
      <c r="AA813" s="33"/>
    </row>
    <row r="814" spans="2:39" s="29" customFormat="1">
      <c r="B814" s="11"/>
      <c r="C814" s="11">
        <v>9</v>
      </c>
      <c r="D814" s="334"/>
      <c r="E814" s="334"/>
      <c r="F814" s="334"/>
      <c r="G814" s="334"/>
      <c r="H814" s="334"/>
      <c r="I814" s="334"/>
      <c r="J814" s="334"/>
      <c r="K814" s="86"/>
      <c r="L814" s="651"/>
      <c r="M814" s="86"/>
      <c r="N814" s="651"/>
      <c r="O814" s="86"/>
      <c r="P814" s="651"/>
      <c r="Q814" s="33"/>
      <c r="R814" s="33"/>
      <c r="S814" s="33"/>
      <c r="T814" s="33"/>
      <c r="U814" s="33"/>
      <c r="V814" s="33"/>
      <c r="W814" s="33"/>
      <c r="X814" s="33"/>
      <c r="Y814" s="33"/>
      <c r="Z814" s="33"/>
      <c r="AA814" s="33"/>
    </row>
    <row r="815" spans="2:39" s="29" customFormat="1">
      <c r="B815" s="11"/>
      <c r="C815" s="11">
        <v>10</v>
      </c>
      <c r="D815" s="334"/>
      <c r="E815" s="334"/>
      <c r="F815" s="334"/>
      <c r="G815" s="334"/>
      <c r="H815" s="334"/>
      <c r="I815" s="334"/>
      <c r="J815" s="334"/>
      <c r="K815" s="86"/>
      <c r="L815" s="651"/>
      <c r="M815" s="86"/>
      <c r="N815" s="651"/>
      <c r="O815" s="86"/>
      <c r="P815" s="651"/>
      <c r="Q815" s="33"/>
      <c r="R815" s="33"/>
      <c r="S815" s="33"/>
      <c r="T815" s="33"/>
      <c r="U815" s="33"/>
      <c r="V815" s="33"/>
      <c r="W815" s="33"/>
      <c r="X815" s="33"/>
      <c r="Y815" s="33"/>
      <c r="Z815" s="33"/>
      <c r="AA815" s="33"/>
    </row>
    <row r="816" spans="2:39" s="29" customFormat="1">
      <c r="B816" s="11"/>
      <c r="C816" s="11">
        <v>11</v>
      </c>
      <c r="D816" s="334"/>
      <c r="E816" s="334"/>
      <c r="F816" s="334"/>
      <c r="G816" s="334"/>
      <c r="H816" s="334"/>
      <c r="I816" s="334"/>
      <c r="J816" s="334"/>
      <c r="K816" s="78"/>
      <c r="L816" s="652"/>
      <c r="M816" s="78"/>
      <c r="N816" s="652"/>
      <c r="O816" s="78"/>
      <c r="P816" s="652"/>
      <c r="Q816" s="33"/>
      <c r="R816" s="33"/>
      <c r="S816" s="33"/>
      <c r="T816" s="33"/>
      <c r="U816" s="33"/>
      <c r="V816" s="33"/>
      <c r="W816" s="33"/>
      <c r="X816" s="33"/>
      <c r="Y816" s="33"/>
      <c r="Z816" s="33"/>
      <c r="AA816" s="33"/>
    </row>
    <row r="817" spans="2:39" s="29" customFormat="1">
      <c r="B817" s="11"/>
      <c r="C817" s="11">
        <v>12</v>
      </c>
      <c r="D817" s="334"/>
      <c r="E817" s="334"/>
      <c r="F817" s="334"/>
      <c r="G817" s="334"/>
      <c r="H817" s="334"/>
      <c r="I817" s="334"/>
      <c r="J817" s="334"/>
      <c r="K817" s="78"/>
      <c r="L817" s="651"/>
      <c r="M817" s="78"/>
      <c r="N817" s="651"/>
      <c r="O817" s="78"/>
      <c r="P817" s="651"/>
      <c r="Q817" s="33"/>
      <c r="R817" s="33"/>
      <c r="S817" s="33"/>
      <c r="T817" s="33"/>
      <c r="U817" s="33"/>
      <c r="V817" s="33"/>
      <c r="W817" s="33"/>
      <c r="X817" s="33"/>
      <c r="Y817" s="33"/>
      <c r="Z817" s="33"/>
      <c r="AA817" s="33"/>
    </row>
    <row r="818" spans="2:39" s="29" customFormat="1">
      <c r="B818" s="11"/>
      <c r="C818" s="11">
        <v>13</v>
      </c>
      <c r="D818" s="334"/>
      <c r="E818" s="334"/>
      <c r="F818" s="334"/>
      <c r="G818" s="334"/>
      <c r="H818" s="334"/>
      <c r="I818" s="334"/>
      <c r="J818" s="334"/>
      <c r="K818" s="86"/>
      <c r="L818" s="651"/>
      <c r="M818" s="86"/>
      <c r="N818" s="651"/>
      <c r="O818" s="86"/>
      <c r="P818" s="651"/>
      <c r="Q818" s="33"/>
      <c r="R818" s="33"/>
      <c r="S818" s="33"/>
      <c r="T818" s="33"/>
      <c r="U818" s="33"/>
      <c r="V818" s="33"/>
      <c r="W818" s="33"/>
      <c r="X818" s="33"/>
      <c r="Y818" s="33"/>
      <c r="Z818" s="33"/>
      <c r="AA818" s="33"/>
    </row>
    <row r="819" spans="2:39" s="29" customFormat="1">
      <c r="B819" s="11"/>
      <c r="C819" s="11">
        <v>14</v>
      </c>
      <c r="D819" s="334"/>
      <c r="E819" s="334"/>
      <c r="F819" s="334"/>
      <c r="G819" s="334"/>
      <c r="H819" s="334"/>
      <c r="I819" s="334"/>
      <c r="J819" s="334"/>
      <c r="K819" s="86"/>
      <c r="L819" s="651"/>
      <c r="M819" s="86"/>
      <c r="N819" s="651"/>
      <c r="O819" s="86"/>
      <c r="P819" s="651"/>
      <c r="Q819" s="33"/>
      <c r="R819" s="33"/>
      <c r="S819" s="33"/>
      <c r="T819" s="33"/>
      <c r="U819" s="33"/>
      <c r="V819" s="33"/>
      <c r="W819" s="33"/>
      <c r="X819" s="33"/>
      <c r="Y819" s="33"/>
      <c r="Z819" s="33"/>
      <c r="AA819" s="33"/>
    </row>
    <row r="820" spans="2:39" s="29" customFormat="1">
      <c r="B820" s="11"/>
      <c r="C820" s="11">
        <v>15</v>
      </c>
      <c r="D820" s="334"/>
      <c r="E820" s="334"/>
      <c r="F820" s="334"/>
      <c r="G820" s="334"/>
      <c r="H820" s="334"/>
      <c r="I820" s="334"/>
      <c r="J820" s="334"/>
      <c r="K820" s="78"/>
      <c r="L820" s="652"/>
      <c r="M820" s="78"/>
      <c r="N820" s="652"/>
      <c r="O820" s="78"/>
      <c r="P820" s="652"/>
      <c r="Q820" s="33"/>
      <c r="R820" s="33"/>
      <c r="S820" s="33"/>
      <c r="T820" s="33"/>
      <c r="U820" s="33"/>
      <c r="V820" s="33"/>
      <c r="W820" s="33"/>
      <c r="X820" s="33"/>
      <c r="Y820" s="33"/>
      <c r="Z820" s="33"/>
      <c r="AA820" s="33"/>
    </row>
    <row r="821" spans="2:39" s="29" customFormat="1">
      <c r="B821" s="11"/>
      <c r="C821" s="11">
        <v>16</v>
      </c>
      <c r="D821" s="334"/>
      <c r="E821" s="334"/>
      <c r="F821" s="334"/>
      <c r="G821" s="334"/>
      <c r="H821" s="334"/>
      <c r="I821" s="334"/>
      <c r="J821" s="334"/>
      <c r="K821" s="78"/>
      <c r="L821" s="651"/>
      <c r="M821" s="78"/>
      <c r="N821" s="651"/>
      <c r="O821" s="78"/>
      <c r="P821" s="651"/>
      <c r="Q821" s="33"/>
      <c r="R821" s="33"/>
      <c r="S821" s="33"/>
      <c r="T821" s="33"/>
      <c r="U821" s="33"/>
      <c r="V821" s="33"/>
      <c r="W821" s="33"/>
      <c r="X821" s="33"/>
      <c r="Y821" s="33"/>
      <c r="Z821" s="33"/>
      <c r="AA821" s="33"/>
    </row>
    <row r="822" spans="2:39" s="29" customFormat="1">
      <c r="B822" s="11"/>
      <c r="C822" s="11">
        <v>17</v>
      </c>
      <c r="D822" s="334"/>
      <c r="E822" s="334"/>
      <c r="F822" s="334"/>
      <c r="G822" s="334"/>
      <c r="H822" s="334"/>
      <c r="I822" s="334"/>
      <c r="J822" s="334"/>
      <c r="K822" s="86"/>
      <c r="L822" s="651"/>
      <c r="M822" s="86"/>
      <c r="N822" s="651"/>
      <c r="O822" s="86"/>
      <c r="P822" s="651"/>
      <c r="Q822" s="33"/>
      <c r="R822" s="33"/>
      <c r="S822" s="33"/>
      <c r="T822" s="33"/>
      <c r="U822" s="33"/>
      <c r="V822" s="33"/>
      <c r="W822" s="33"/>
      <c r="X822" s="33"/>
      <c r="Y822" s="33"/>
      <c r="Z822" s="33"/>
      <c r="AA822" s="33"/>
    </row>
    <row r="823" spans="2:39" s="29" customFormat="1">
      <c r="B823" s="11"/>
      <c r="C823" s="11">
        <v>18</v>
      </c>
      <c r="D823" s="334"/>
      <c r="E823" s="334"/>
      <c r="F823" s="334"/>
      <c r="G823" s="334"/>
      <c r="H823" s="334"/>
      <c r="I823" s="334"/>
      <c r="J823" s="334"/>
      <c r="K823" s="86"/>
      <c r="L823" s="651"/>
      <c r="M823" s="86"/>
      <c r="N823" s="651"/>
      <c r="O823" s="86"/>
      <c r="P823" s="651"/>
      <c r="Q823" s="33"/>
      <c r="R823" s="33"/>
      <c r="S823" s="33"/>
      <c r="T823" s="33"/>
      <c r="U823" s="33"/>
      <c r="V823" s="33"/>
      <c r="W823" s="33"/>
      <c r="X823" s="33"/>
      <c r="Y823" s="33"/>
      <c r="Z823" s="33"/>
      <c r="AA823" s="33"/>
    </row>
    <row r="824" spans="2:39" s="29" customFormat="1">
      <c r="B824" s="11"/>
      <c r="C824" s="11">
        <v>19</v>
      </c>
      <c r="D824" s="334"/>
      <c r="E824" s="334"/>
      <c r="F824" s="334"/>
      <c r="G824" s="334"/>
      <c r="H824" s="334"/>
      <c r="I824" s="334"/>
      <c r="J824" s="334"/>
      <c r="K824" s="78"/>
      <c r="L824" s="652"/>
      <c r="M824" s="78"/>
      <c r="N824" s="652"/>
      <c r="O824" s="78"/>
      <c r="P824" s="652"/>
      <c r="Q824" s="33"/>
      <c r="R824" s="33"/>
      <c r="S824" s="33"/>
      <c r="T824" s="33"/>
      <c r="U824" s="33"/>
      <c r="V824" s="33"/>
      <c r="W824" s="33"/>
      <c r="X824" s="33"/>
      <c r="Y824" s="33"/>
      <c r="Z824" s="33"/>
      <c r="AA824" s="33"/>
    </row>
    <row r="825" spans="2:39" s="29" customFormat="1">
      <c r="B825" s="11"/>
      <c r="C825" s="11">
        <v>20</v>
      </c>
      <c r="D825" s="334"/>
      <c r="E825" s="334"/>
      <c r="F825" s="334"/>
      <c r="G825" s="334"/>
      <c r="H825" s="334"/>
      <c r="I825" s="334"/>
      <c r="J825" s="334"/>
      <c r="K825" s="78"/>
      <c r="L825" s="651"/>
      <c r="M825" s="78"/>
      <c r="N825" s="651"/>
      <c r="O825" s="78"/>
      <c r="P825" s="651"/>
      <c r="Q825" s="33"/>
      <c r="R825" s="33"/>
      <c r="S825" s="33"/>
      <c r="T825" s="33"/>
      <c r="U825" s="33"/>
      <c r="V825" s="33"/>
      <c r="W825" s="33"/>
      <c r="X825" s="33"/>
      <c r="Y825" s="33"/>
      <c r="Z825" s="33"/>
      <c r="AA825" s="33"/>
    </row>
    <row r="826" spans="2:39" s="29" customFormat="1">
      <c r="B826" s="11"/>
      <c r="C826" s="11">
        <v>21</v>
      </c>
      <c r="D826" s="334"/>
      <c r="E826" s="334"/>
      <c r="F826" s="334"/>
      <c r="G826" s="334"/>
      <c r="H826" s="334"/>
      <c r="I826" s="334"/>
      <c r="J826" s="334"/>
      <c r="K826" s="86"/>
      <c r="L826" s="651"/>
      <c r="M826" s="86"/>
      <c r="N826" s="651"/>
      <c r="O826" s="86"/>
      <c r="P826" s="651"/>
      <c r="Q826" s="33"/>
      <c r="R826" s="33"/>
      <c r="S826" s="33"/>
      <c r="T826" s="33"/>
      <c r="U826" s="33"/>
      <c r="V826" s="33"/>
      <c r="W826" s="33"/>
      <c r="X826" s="33"/>
      <c r="Y826" s="33"/>
      <c r="Z826" s="33"/>
      <c r="AA826" s="33"/>
    </row>
    <row r="827" spans="2:39" s="29" customFormat="1">
      <c r="B827" s="11"/>
      <c r="C827" s="11">
        <v>22</v>
      </c>
      <c r="D827" s="334"/>
      <c r="E827" s="334"/>
      <c r="F827" s="334"/>
      <c r="G827" s="334"/>
      <c r="H827" s="334"/>
      <c r="I827" s="334"/>
      <c r="J827" s="334"/>
      <c r="K827" s="653"/>
      <c r="L827" s="651"/>
      <c r="M827" s="653"/>
      <c r="N827" s="651"/>
      <c r="O827" s="653"/>
      <c r="P827" s="651"/>
      <c r="Q827" s="33"/>
      <c r="R827" s="33"/>
      <c r="S827" s="33"/>
      <c r="T827" s="33"/>
      <c r="U827" s="33"/>
      <c r="V827" s="33"/>
      <c r="W827" s="33"/>
      <c r="X827" s="33"/>
      <c r="Y827" s="33"/>
      <c r="Z827" s="33"/>
      <c r="AA827" s="33"/>
    </row>
    <row r="828" spans="2:39" s="29" customFormat="1">
      <c r="B828" s="11">
        <v>36</v>
      </c>
      <c r="C828" s="11">
        <v>1</v>
      </c>
      <c r="D828" s="334"/>
      <c r="E828" s="334"/>
      <c r="F828" s="334"/>
      <c r="G828" s="334"/>
      <c r="H828" s="334"/>
      <c r="I828" s="334"/>
      <c r="J828" s="334"/>
      <c r="K828" s="78"/>
      <c r="L828" s="647"/>
      <c r="M828" s="78"/>
      <c r="N828" s="647"/>
      <c r="O828" s="78"/>
      <c r="P828" s="647"/>
      <c r="Q828" s="33"/>
      <c r="R828" s="33"/>
      <c r="S828" s="33"/>
      <c r="T828" s="33"/>
      <c r="U828" s="33"/>
      <c r="V828" s="33"/>
      <c r="W828" s="33"/>
      <c r="X828" s="33"/>
      <c r="Y828" s="33"/>
      <c r="Z828" s="33"/>
      <c r="AA828" s="33"/>
    </row>
    <row r="829" spans="2:39" s="29" customFormat="1">
      <c r="B829" s="11"/>
      <c r="C829" s="11">
        <v>2</v>
      </c>
      <c r="D829" s="334"/>
      <c r="E829" s="334"/>
      <c r="F829" s="334"/>
      <c r="G829" s="334"/>
      <c r="H829" s="334"/>
      <c r="I829" s="334"/>
      <c r="J829" s="334"/>
      <c r="K829" s="78"/>
      <c r="L829" s="647"/>
      <c r="M829" s="78"/>
      <c r="N829" s="647"/>
      <c r="O829" s="78"/>
      <c r="P829" s="647"/>
      <c r="Q829" s="33"/>
      <c r="R829" s="33"/>
      <c r="S829" s="33"/>
      <c r="T829" s="33"/>
      <c r="U829" s="33"/>
      <c r="V829" s="33"/>
      <c r="W829" s="33"/>
      <c r="X829" s="33"/>
      <c r="Y829" s="33"/>
      <c r="Z829" s="33"/>
      <c r="AA829" s="33"/>
    </row>
    <row r="830" spans="2:39" s="29" customFormat="1">
      <c r="B830" s="11"/>
      <c r="C830" s="11">
        <v>3</v>
      </c>
      <c r="D830" s="334"/>
      <c r="E830" s="334"/>
      <c r="F830" s="334"/>
      <c r="G830" s="334"/>
      <c r="H830" s="334"/>
      <c r="I830" s="334"/>
      <c r="J830" s="334"/>
      <c r="K830" s="78"/>
      <c r="L830" s="647"/>
      <c r="M830" s="78"/>
      <c r="N830" s="647"/>
      <c r="O830" s="78"/>
      <c r="P830" s="647"/>
      <c r="Q830" s="33"/>
      <c r="R830" s="33"/>
      <c r="S830" s="33"/>
      <c r="T830" s="33"/>
      <c r="U830" s="33"/>
      <c r="V830" s="33"/>
      <c r="W830" s="33"/>
      <c r="X830" s="33"/>
      <c r="Y830" s="33"/>
      <c r="Z830" s="33"/>
      <c r="AA830" s="33"/>
    </row>
    <row r="831" spans="2:39">
      <c r="B831" s="11"/>
      <c r="C831" s="11">
        <v>4</v>
      </c>
      <c r="D831" s="334"/>
      <c r="E831" s="334"/>
      <c r="F831" s="334"/>
      <c r="G831" s="334"/>
      <c r="H831" s="334"/>
      <c r="I831" s="334"/>
      <c r="K831" s="78"/>
      <c r="L831" s="189"/>
      <c r="M831" s="78"/>
      <c r="N831" s="189"/>
      <c r="O831" s="78"/>
      <c r="P831" s="189"/>
      <c r="Q831" s="334"/>
      <c r="R831" s="334"/>
      <c r="S831" s="334"/>
      <c r="AB831" s="335"/>
      <c r="AC831" s="335"/>
      <c r="AD831" s="335"/>
      <c r="AE831" s="335"/>
      <c r="AF831" s="335"/>
      <c r="AG831" s="335"/>
      <c r="AH831" s="335"/>
      <c r="AI831" s="335"/>
      <c r="AJ831" s="335"/>
      <c r="AK831" s="335"/>
      <c r="AL831" s="335"/>
      <c r="AM831" s="335"/>
    </row>
    <row r="832" spans="2:39" s="29" customFormat="1">
      <c r="B832" s="11"/>
      <c r="C832" s="11">
        <v>5</v>
      </c>
      <c r="D832" s="334"/>
      <c r="E832" s="334"/>
      <c r="F832" s="334"/>
      <c r="G832" s="334"/>
      <c r="H832" s="334"/>
      <c r="I832" s="334"/>
      <c r="J832" s="334"/>
      <c r="K832" s="86"/>
      <c r="L832" s="651"/>
      <c r="M832" s="86"/>
      <c r="N832" s="651"/>
      <c r="O832" s="86"/>
      <c r="P832" s="651"/>
      <c r="Q832" s="33"/>
      <c r="R832" s="33"/>
      <c r="S832" s="33"/>
      <c r="T832" s="33"/>
      <c r="U832" s="33"/>
      <c r="V832" s="33"/>
      <c r="W832" s="33"/>
      <c r="X832" s="33"/>
      <c r="Y832" s="33"/>
      <c r="Z832" s="33"/>
      <c r="AA832" s="33"/>
    </row>
    <row r="833" spans="2:27" s="29" customFormat="1">
      <c r="B833" s="11"/>
      <c r="C833" s="11">
        <v>6</v>
      </c>
      <c r="D833" s="334"/>
      <c r="E833" s="334"/>
      <c r="F833" s="334"/>
      <c r="G833" s="334"/>
      <c r="H833" s="334"/>
      <c r="I833" s="334"/>
      <c r="J833" s="334"/>
      <c r="K833" s="86"/>
      <c r="L833" s="651"/>
      <c r="M833" s="86"/>
      <c r="N833" s="651"/>
      <c r="O833" s="86"/>
      <c r="P833" s="651"/>
      <c r="Q833" s="33"/>
      <c r="R833" s="33"/>
      <c r="S833" s="33"/>
      <c r="T833" s="33"/>
      <c r="U833" s="33"/>
      <c r="V833" s="33"/>
      <c r="W833" s="33"/>
      <c r="X833" s="33"/>
      <c r="Y833" s="33"/>
      <c r="Z833" s="33"/>
      <c r="AA833" s="33"/>
    </row>
    <row r="834" spans="2:27" s="29" customFormat="1">
      <c r="B834" s="11"/>
      <c r="C834" s="11">
        <v>7</v>
      </c>
      <c r="D834" s="334"/>
      <c r="E834" s="334"/>
      <c r="F834" s="334"/>
      <c r="G834" s="334"/>
      <c r="H834" s="334"/>
      <c r="I834" s="334"/>
      <c r="J834" s="334"/>
      <c r="K834" s="78"/>
      <c r="L834" s="652"/>
      <c r="M834" s="78"/>
      <c r="N834" s="652"/>
      <c r="O834" s="78"/>
      <c r="P834" s="652"/>
      <c r="Q834" s="33"/>
      <c r="R834" s="33"/>
      <c r="S834" s="33"/>
      <c r="T834" s="33"/>
      <c r="U834" s="33"/>
      <c r="V834" s="33"/>
      <c r="W834" s="33"/>
      <c r="X834" s="33"/>
      <c r="Y834" s="33"/>
      <c r="Z834" s="33"/>
      <c r="AA834" s="33"/>
    </row>
    <row r="835" spans="2:27" s="29" customFormat="1">
      <c r="B835" s="11"/>
      <c r="C835" s="11">
        <v>8</v>
      </c>
      <c r="D835" s="334"/>
      <c r="E835" s="334"/>
      <c r="F835" s="334"/>
      <c r="G835" s="334"/>
      <c r="H835" s="334"/>
      <c r="I835" s="334"/>
      <c r="J835" s="334"/>
      <c r="K835" s="78"/>
      <c r="L835" s="651"/>
      <c r="M835" s="78"/>
      <c r="N835" s="651"/>
      <c r="O835" s="78"/>
      <c r="P835" s="651"/>
      <c r="Q835" s="33"/>
      <c r="R835" s="33"/>
      <c r="S835" s="33"/>
      <c r="T835" s="33"/>
      <c r="U835" s="33"/>
      <c r="V835" s="33"/>
      <c r="W835" s="33"/>
      <c r="X835" s="33"/>
      <c r="Y835" s="33"/>
      <c r="Z835" s="33"/>
      <c r="AA835" s="33"/>
    </row>
    <row r="836" spans="2:27" s="29" customFormat="1">
      <c r="B836" s="11"/>
      <c r="C836" s="11">
        <v>9</v>
      </c>
      <c r="D836" s="334"/>
      <c r="E836" s="334"/>
      <c r="F836" s="334"/>
      <c r="G836" s="334"/>
      <c r="H836" s="334"/>
      <c r="I836" s="334"/>
      <c r="J836" s="334"/>
      <c r="K836" s="86"/>
      <c r="L836" s="651"/>
      <c r="M836" s="86"/>
      <c r="N836" s="651"/>
      <c r="O836" s="86"/>
      <c r="P836" s="651"/>
      <c r="Q836" s="33"/>
      <c r="R836" s="33"/>
      <c r="S836" s="33"/>
      <c r="T836" s="33"/>
      <c r="U836" s="33"/>
      <c r="V836" s="33"/>
      <c r="W836" s="33"/>
      <c r="X836" s="33"/>
      <c r="Y836" s="33"/>
      <c r="Z836" s="33"/>
      <c r="AA836" s="33"/>
    </row>
    <row r="837" spans="2:27" s="29" customFormat="1">
      <c r="B837" s="11"/>
      <c r="C837" s="11">
        <v>10</v>
      </c>
      <c r="D837" s="334"/>
      <c r="E837" s="334"/>
      <c r="F837" s="334"/>
      <c r="G837" s="334"/>
      <c r="H837" s="334"/>
      <c r="I837" s="334"/>
      <c r="J837" s="334"/>
      <c r="K837" s="86"/>
      <c r="L837" s="651"/>
      <c r="M837" s="86"/>
      <c r="N837" s="651"/>
      <c r="O837" s="86"/>
      <c r="P837" s="651"/>
      <c r="Q837" s="33"/>
      <c r="R837" s="33"/>
      <c r="S837" s="33"/>
      <c r="T837" s="33"/>
      <c r="U837" s="33"/>
      <c r="V837" s="33"/>
      <c r="W837" s="33"/>
      <c r="X837" s="33"/>
      <c r="Y837" s="33"/>
      <c r="Z837" s="33"/>
      <c r="AA837" s="33"/>
    </row>
    <row r="838" spans="2:27" s="29" customFormat="1">
      <c r="B838" s="11"/>
      <c r="C838" s="11">
        <v>11</v>
      </c>
      <c r="D838" s="334"/>
      <c r="E838" s="334"/>
      <c r="F838" s="334"/>
      <c r="G838" s="334"/>
      <c r="H838" s="334"/>
      <c r="I838" s="334"/>
      <c r="J838" s="334"/>
      <c r="K838" s="78"/>
      <c r="L838" s="652"/>
      <c r="M838" s="78"/>
      <c r="N838" s="652"/>
      <c r="O838" s="78"/>
      <c r="P838" s="652"/>
      <c r="Q838" s="33"/>
      <c r="R838" s="33"/>
      <c r="S838" s="33"/>
      <c r="T838" s="33"/>
      <c r="U838" s="33"/>
      <c r="V838" s="33"/>
      <c r="W838" s="33"/>
      <c r="X838" s="33"/>
      <c r="Y838" s="33"/>
      <c r="Z838" s="33"/>
      <c r="AA838" s="33"/>
    </row>
    <row r="839" spans="2:27" s="29" customFormat="1">
      <c r="B839" s="11"/>
      <c r="C839" s="11">
        <v>12</v>
      </c>
      <c r="D839" s="334"/>
      <c r="E839" s="334"/>
      <c r="F839" s="334"/>
      <c r="G839" s="334"/>
      <c r="H839" s="334"/>
      <c r="I839" s="334"/>
      <c r="J839" s="334"/>
      <c r="K839" s="78"/>
      <c r="L839" s="651"/>
      <c r="M839" s="78"/>
      <c r="N839" s="651"/>
      <c r="O839" s="78"/>
      <c r="P839" s="651"/>
      <c r="Q839" s="33"/>
      <c r="R839" s="33"/>
      <c r="S839" s="33"/>
      <c r="T839" s="33"/>
      <c r="U839" s="33"/>
      <c r="V839" s="33"/>
      <c r="W839" s="33"/>
      <c r="X839" s="33"/>
      <c r="Y839" s="33"/>
      <c r="Z839" s="33"/>
      <c r="AA839" s="33"/>
    </row>
    <row r="840" spans="2:27" s="29" customFormat="1">
      <c r="B840" s="11"/>
      <c r="C840" s="11">
        <v>13</v>
      </c>
      <c r="D840" s="334"/>
      <c r="E840" s="334"/>
      <c r="F840" s="334"/>
      <c r="G840" s="334"/>
      <c r="H840" s="334"/>
      <c r="I840" s="334"/>
      <c r="J840" s="334"/>
      <c r="K840" s="86"/>
      <c r="L840" s="651"/>
      <c r="M840" s="86"/>
      <c r="N840" s="651"/>
      <c r="O840" s="86"/>
      <c r="P840" s="651"/>
      <c r="Q840" s="33"/>
      <c r="R840" s="33"/>
      <c r="S840" s="33"/>
      <c r="T840" s="33"/>
      <c r="U840" s="33"/>
      <c r="V840" s="33"/>
      <c r="W840" s="33"/>
      <c r="X840" s="33"/>
      <c r="Y840" s="33"/>
      <c r="Z840" s="33"/>
      <c r="AA840" s="33"/>
    </row>
    <row r="841" spans="2:27" s="29" customFormat="1">
      <c r="B841" s="11"/>
      <c r="C841" s="11">
        <v>14</v>
      </c>
      <c r="D841" s="334"/>
      <c r="E841" s="334"/>
      <c r="F841" s="334"/>
      <c r="G841" s="334"/>
      <c r="H841" s="334"/>
      <c r="I841" s="334"/>
      <c r="J841" s="334"/>
      <c r="K841" s="86"/>
      <c r="L841" s="651"/>
      <c r="M841" s="86"/>
      <c r="N841" s="651"/>
      <c r="O841" s="86"/>
      <c r="P841" s="651"/>
      <c r="Q841" s="33"/>
      <c r="R841" s="33"/>
      <c r="S841" s="33"/>
      <c r="T841" s="33"/>
      <c r="U841" s="33"/>
      <c r="V841" s="33"/>
      <c r="W841" s="33"/>
      <c r="X841" s="33"/>
      <c r="Y841" s="33"/>
      <c r="Z841" s="33"/>
      <c r="AA841" s="33"/>
    </row>
    <row r="842" spans="2:27" s="29" customFormat="1">
      <c r="B842" s="11"/>
      <c r="C842" s="11">
        <v>15</v>
      </c>
      <c r="D842" s="334"/>
      <c r="E842" s="334"/>
      <c r="F842" s="334"/>
      <c r="G842" s="334"/>
      <c r="H842" s="334"/>
      <c r="I842" s="334"/>
      <c r="J842" s="334"/>
      <c r="K842" s="78"/>
      <c r="L842" s="652"/>
      <c r="M842" s="78"/>
      <c r="N842" s="652"/>
      <c r="O842" s="78"/>
      <c r="P842" s="652"/>
      <c r="Q842" s="33"/>
      <c r="R842" s="33"/>
      <c r="S842" s="33"/>
      <c r="T842" s="33"/>
      <c r="U842" s="33"/>
      <c r="V842" s="33"/>
      <c r="W842" s="33"/>
      <c r="X842" s="33"/>
      <c r="Y842" s="33"/>
      <c r="Z842" s="33"/>
      <c r="AA842" s="33"/>
    </row>
    <row r="843" spans="2:27" s="29" customFormat="1">
      <c r="B843" s="11"/>
      <c r="C843" s="11">
        <v>16</v>
      </c>
      <c r="D843" s="334"/>
      <c r="E843" s="334"/>
      <c r="F843" s="334"/>
      <c r="G843" s="334"/>
      <c r="H843" s="334"/>
      <c r="I843" s="334"/>
      <c r="J843" s="334"/>
      <c r="K843" s="78"/>
      <c r="L843" s="651"/>
      <c r="M843" s="78"/>
      <c r="N843" s="651"/>
      <c r="O843" s="78"/>
      <c r="P843" s="651"/>
      <c r="Q843" s="33"/>
      <c r="R843" s="33"/>
      <c r="S843" s="33"/>
      <c r="T843" s="33"/>
      <c r="U843" s="33"/>
      <c r="V843" s="33"/>
      <c r="W843" s="33"/>
      <c r="X843" s="33"/>
      <c r="Y843" s="33"/>
      <c r="Z843" s="33"/>
      <c r="AA843" s="33"/>
    </row>
    <row r="844" spans="2:27" s="29" customFormat="1">
      <c r="B844" s="11"/>
      <c r="C844" s="11">
        <v>17</v>
      </c>
      <c r="D844" s="334"/>
      <c r="E844" s="334"/>
      <c r="F844" s="334"/>
      <c r="G844" s="334"/>
      <c r="H844" s="334"/>
      <c r="I844" s="334"/>
      <c r="J844" s="334"/>
      <c r="K844" s="86"/>
      <c r="L844" s="651"/>
      <c r="M844" s="86"/>
      <c r="N844" s="651"/>
      <c r="O844" s="86"/>
      <c r="P844" s="651"/>
      <c r="Q844" s="33"/>
      <c r="R844" s="33"/>
      <c r="S844" s="33"/>
      <c r="T844" s="33"/>
      <c r="U844" s="33"/>
      <c r="V844" s="33"/>
      <c r="W844" s="33"/>
      <c r="X844" s="33"/>
      <c r="Y844" s="33"/>
      <c r="Z844" s="33"/>
      <c r="AA844" s="33"/>
    </row>
    <row r="845" spans="2:27" s="29" customFormat="1">
      <c r="B845" s="11"/>
      <c r="C845" s="11">
        <v>18</v>
      </c>
      <c r="D845" s="334"/>
      <c r="E845" s="334"/>
      <c r="F845" s="334"/>
      <c r="G845" s="334"/>
      <c r="H845" s="334"/>
      <c r="I845" s="334"/>
      <c r="J845" s="334"/>
      <c r="K845" s="86"/>
      <c r="L845" s="651"/>
      <c r="M845" s="86"/>
      <c r="N845" s="651"/>
      <c r="O845" s="86"/>
      <c r="P845" s="651"/>
      <c r="Q845" s="33"/>
      <c r="R845" s="33"/>
      <c r="S845" s="33"/>
      <c r="T845" s="33"/>
      <c r="U845" s="33"/>
      <c r="V845" s="33"/>
      <c r="W845" s="33"/>
      <c r="X845" s="33"/>
      <c r="Y845" s="33"/>
      <c r="Z845" s="33"/>
      <c r="AA845" s="33"/>
    </row>
    <row r="846" spans="2:27" s="29" customFormat="1">
      <c r="B846" s="11"/>
      <c r="C846" s="11">
        <v>19</v>
      </c>
      <c r="D846" s="334"/>
      <c r="E846" s="334"/>
      <c r="F846" s="334"/>
      <c r="G846" s="334"/>
      <c r="H846" s="334"/>
      <c r="I846" s="334"/>
      <c r="J846" s="334"/>
      <c r="K846" s="78"/>
      <c r="L846" s="652"/>
      <c r="M846" s="78"/>
      <c r="N846" s="652"/>
      <c r="O846" s="78"/>
      <c r="P846" s="652"/>
      <c r="Q846" s="33"/>
      <c r="R846" s="33"/>
      <c r="S846" s="33"/>
      <c r="T846" s="33"/>
      <c r="U846" s="33"/>
      <c r="V846" s="33"/>
      <c r="W846" s="33"/>
      <c r="X846" s="33"/>
      <c r="Y846" s="33"/>
      <c r="Z846" s="33"/>
      <c r="AA846" s="33"/>
    </row>
    <row r="847" spans="2:27" s="29" customFormat="1">
      <c r="B847" s="11"/>
      <c r="C847" s="11">
        <v>20</v>
      </c>
      <c r="D847" s="334"/>
      <c r="E847" s="334"/>
      <c r="F847" s="334"/>
      <c r="G847" s="334"/>
      <c r="H847" s="334"/>
      <c r="I847" s="334"/>
      <c r="J847" s="334"/>
      <c r="K847" s="78"/>
      <c r="L847" s="651"/>
      <c r="M847" s="78"/>
      <c r="N847" s="651"/>
      <c r="O847" s="78"/>
      <c r="P847" s="651"/>
      <c r="Q847" s="33"/>
      <c r="R847" s="33"/>
      <c r="S847" s="33"/>
      <c r="T847" s="33"/>
      <c r="U847" s="33"/>
      <c r="V847" s="33"/>
      <c r="W847" s="33"/>
      <c r="X847" s="33"/>
      <c r="Y847" s="33"/>
      <c r="Z847" s="33"/>
      <c r="AA847" s="33"/>
    </row>
    <row r="848" spans="2:27" s="29" customFormat="1">
      <c r="B848" s="11"/>
      <c r="C848" s="11">
        <v>21</v>
      </c>
      <c r="D848" s="334"/>
      <c r="E848" s="334"/>
      <c r="F848" s="334"/>
      <c r="G848" s="334"/>
      <c r="H848" s="334"/>
      <c r="I848" s="334"/>
      <c r="J848" s="334"/>
      <c r="K848" s="86"/>
      <c r="L848" s="651"/>
      <c r="M848" s="86"/>
      <c r="N848" s="651"/>
      <c r="O848" s="86"/>
      <c r="P848" s="651"/>
      <c r="Q848" s="33"/>
      <c r="R848" s="33"/>
      <c r="S848" s="33"/>
      <c r="T848" s="33"/>
      <c r="U848" s="33"/>
      <c r="V848" s="33"/>
      <c r="W848" s="33"/>
      <c r="X848" s="33"/>
      <c r="Y848" s="33"/>
      <c r="Z848" s="33"/>
      <c r="AA848" s="33"/>
    </row>
    <row r="849" spans="2:39" s="29" customFormat="1">
      <c r="B849" s="11"/>
      <c r="C849" s="11">
        <v>22</v>
      </c>
      <c r="D849" s="334"/>
      <c r="E849" s="334"/>
      <c r="F849" s="334"/>
      <c r="G849" s="334"/>
      <c r="H849" s="334"/>
      <c r="I849" s="334"/>
      <c r="J849" s="334"/>
      <c r="K849" s="653"/>
      <c r="L849" s="651"/>
      <c r="M849" s="653"/>
      <c r="N849" s="651"/>
      <c r="O849" s="653"/>
      <c r="P849" s="651"/>
      <c r="Q849" s="33"/>
      <c r="R849" s="33"/>
      <c r="S849" s="33"/>
      <c r="T849" s="33"/>
      <c r="U849" s="33"/>
      <c r="V849" s="33"/>
      <c r="W849" s="33"/>
      <c r="X849" s="33"/>
      <c r="Y849" s="33"/>
      <c r="Z849" s="33"/>
      <c r="AA849" s="33"/>
    </row>
    <row r="850" spans="2:39" s="29" customFormat="1">
      <c r="B850" s="11">
        <v>37</v>
      </c>
      <c r="C850" s="11">
        <v>1</v>
      </c>
      <c r="D850" s="334"/>
      <c r="E850" s="334"/>
      <c r="F850" s="334"/>
      <c r="G850" s="334"/>
      <c r="H850" s="334"/>
      <c r="I850" s="334"/>
      <c r="J850" s="334"/>
      <c r="K850" s="78"/>
      <c r="L850" s="647"/>
      <c r="M850" s="78"/>
      <c r="N850" s="647"/>
      <c r="O850" s="78"/>
      <c r="P850" s="647"/>
      <c r="Q850" s="33"/>
      <c r="R850" s="33"/>
      <c r="S850" s="33"/>
      <c r="T850" s="33"/>
      <c r="U850" s="33"/>
      <c r="V850" s="33"/>
      <c r="W850" s="33"/>
      <c r="X850" s="33"/>
      <c r="Y850" s="33"/>
      <c r="Z850" s="33"/>
      <c r="AA850" s="33"/>
    </row>
    <row r="851" spans="2:39" s="29" customFormat="1">
      <c r="B851" s="11"/>
      <c r="C851" s="11">
        <v>2</v>
      </c>
      <c r="D851" s="334"/>
      <c r="E851" s="334"/>
      <c r="F851" s="334"/>
      <c r="G851" s="334"/>
      <c r="H851" s="334"/>
      <c r="I851" s="334"/>
      <c r="J851" s="334"/>
      <c r="K851" s="78"/>
      <c r="L851" s="647"/>
      <c r="M851" s="78"/>
      <c r="N851" s="647"/>
      <c r="O851" s="78"/>
      <c r="P851" s="647"/>
      <c r="Q851" s="33"/>
      <c r="R851" s="33"/>
      <c r="S851" s="33"/>
      <c r="T851" s="33"/>
      <c r="U851" s="33"/>
      <c r="V851" s="33"/>
      <c r="W851" s="33"/>
      <c r="X851" s="33"/>
      <c r="Y851" s="33"/>
      <c r="Z851" s="33"/>
      <c r="AA851" s="33"/>
    </row>
    <row r="852" spans="2:39" s="29" customFormat="1">
      <c r="B852" s="11"/>
      <c r="C852" s="11">
        <v>3</v>
      </c>
      <c r="D852" s="334"/>
      <c r="E852" s="334"/>
      <c r="F852" s="334"/>
      <c r="G852" s="334"/>
      <c r="H852" s="334"/>
      <c r="I852" s="334"/>
      <c r="J852" s="334"/>
      <c r="K852" s="78"/>
      <c r="L852" s="647"/>
      <c r="M852" s="78"/>
      <c r="N852" s="647"/>
      <c r="O852" s="78"/>
      <c r="P852" s="647"/>
      <c r="Q852" s="33"/>
      <c r="R852" s="33"/>
      <c r="S852" s="33"/>
      <c r="T852" s="33"/>
      <c r="U852" s="33"/>
      <c r="V852" s="33"/>
      <c r="W852" s="33"/>
      <c r="X852" s="33"/>
      <c r="Y852" s="33"/>
      <c r="Z852" s="33"/>
      <c r="AA852" s="33"/>
    </row>
    <row r="853" spans="2:39">
      <c r="B853" s="11"/>
      <c r="C853" s="11">
        <v>4</v>
      </c>
      <c r="D853" s="334"/>
      <c r="E853" s="334"/>
      <c r="F853" s="334"/>
      <c r="G853" s="334"/>
      <c r="H853" s="334"/>
      <c r="I853" s="334"/>
      <c r="K853" s="78"/>
      <c r="L853" s="189"/>
      <c r="M853" s="78"/>
      <c r="N853" s="189"/>
      <c r="O853" s="78"/>
      <c r="P853" s="189"/>
      <c r="Q853" s="334"/>
      <c r="R853" s="334"/>
      <c r="S853" s="334"/>
      <c r="AB853" s="335"/>
      <c r="AC853" s="335"/>
      <c r="AD853" s="335"/>
      <c r="AE853" s="335"/>
      <c r="AF853" s="335"/>
      <c r="AG853" s="335"/>
      <c r="AH853" s="335"/>
      <c r="AI853" s="335"/>
      <c r="AJ853" s="335"/>
      <c r="AK853" s="335"/>
      <c r="AL853" s="335"/>
      <c r="AM853" s="335"/>
    </row>
    <row r="854" spans="2:39" s="29" customFormat="1">
      <c r="B854" s="11"/>
      <c r="C854" s="11">
        <v>5</v>
      </c>
      <c r="D854" s="334"/>
      <c r="E854" s="334"/>
      <c r="F854" s="334"/>
      <c r="G854" s="334"/>
      <c r="H854" s="334"/>
      <c r="I854" s="334"/>
      <c r="J854" s="334"/>
      <c r="K854" s="86"/>
      <c r="L854" s="651"/>
      <c r="M854" s="86"/>
      <c r="N854" s="651"/>
      <c r="O854" s="86"/>
      <c r="P854" s="651"/>
      <c r="Q854" s="33"/>
      <c r="R854" s="33"/>
      <c r="S854" s="33"/>
      <c r="T854" s="33"/>
      <c r="U854" s="33"/>
      <c r="V854" s="33"/>
      <c r="W854" s="33"/>
      <c r="X854" s="33"/>
      <c r="Y854" s="33"/>
      <c r="Z854" s="33"/>
      <c r="AA854" s="33"/>
    </row>
    <row r="855" spans="2:39" s="29" customFormat="1">
      <c r="B855" s="11"/>
      <c r="C855" s="11">
        <v>6</v>
      </c>
      <c r="D855" s="334"/>
      <c r="E855" s="334"/>
      <c r="F855" s="334"/>
      <c r="G855" s="334"/>
      <c r="H855" s="334"/>
      <c r="I855" s="334"/>
      <c r="J855" s="334"/>
      <c r="K855" s="86"/>
      <c r="L855" s="651"/>
      <c r="M855" s="86"/>
      <c r="N855" s="651"/>
      <c r="O855" s="86"/>
      <c r="P855" s="651"/>
      <c r="Q855" s="33"/>
      <c r="R855" s="33"/>
      <c r="S855" s="33"/>
      <c r="T855" s="33"/>
      <c r="U855" s="33"/>
      <c r="V855" s="33"/>
      <c r="W855" s="33"/>
      <c r="X855" s="33"/>
      <c r="Y855" s="33"/>
      <c r="Z855" s="33"/>
      <c r="AA855" s="33"/>
    </row>
    <row r="856" spans="2:39" s="29" customFormat="1">
      <c r="B856" s="11"/>
      <c r="C856" s="11">
        <v>7</v>
      </c>
      <c r="D856" s="334"/>
      <c r="E856" s="334"/>
      <c r="F856" s="334"/>
      <c r="G856" s="334"/>
      <c r="H856" s="334"/>
      <c r="I856" s="334"/>
      <c r="J856" s="334"/>
      <c r="K856" s="78"/>
      <c r="L856" s="652"/>
      <c r="M856" s="78"/>
      <c r="N856" s="652"/>
      <c r="O856" s="78"/>
      <c r="P856" s="652"/>
      <c r="Q856" s="33"/>
      <c r="R856" s="33"/>
      <c r="S856" s="33"/>
      <c r="T856" s="33"/>
      <c r="U856" s="33"/>
      <c r="V856" s="33"/>
      <c r="W856" s="33"/>
      <c r="X856" s="33"/>
      <c r="Y856" s="33"/>
      <c r="Z856" s="33"/>
      <c r="AA856" s="33"/>
    </row>
    <row r="857" spans="2:39" s="29" customFormat="1">
      <c r="B857" s="11"/>
      <c r="C857" s="11">
        <v>8</v>
      </c>
      <c r="D857" s="334"/>
      <c r="E857" s="334"/>
      <c r="F857" s="334"/>
      <c r="G857" s="334"/>
      <c r="H857" s="334"/>
      <c r="I857" s="334"/>
      <c r="J857" s="334"/>
      <c r="K857" s="78"/>
      <c r="L857" s="651"/>
      <c r="M857" s="78"/>
      <c r="N857" s="651"/>
      <c r="O857" s="78"/>
      <c r="P857" s="651"/>
      <c r="Q857" s="33"/>
      <c r="R857" s="33"/>
      <c r="S857" s="33"/>
      <c r="T857" s="33"/>
      <c r="U857" s="33"/>
      <c r="V857" s="33"/>
      <c r="W857" s="33"/>
      <c r="X857" s="33"/>
      <c r="Y857" s="33"/>
      <c r="Z857" s="33"/>
      <c r="AA857" s="33"/>
    </row>
    <row r="858" spans="2:39" s="29" customFormat="1">
      <c r="B858" s="11"/>
      <c r="C858" s="11">
        <v>9</v>
      </c>
      <c r="D858" s="334"/>
      <c r="E858" s="334"/>
      <c r="F858" s="334"/>
      <c r="G858" s="334"/>
      <c r="H858" s="334"/>
      <c r="I858" s="334"/>
      <c r="J858" s="334"/>
      <c r="K858" s="86"/>
      <c r="L858" s="651"/>
      <c r="M858" s="86"/>
      <c r="N858" s="651"/>
      <c r="O858" s="86"/>
      <c r="P858" s="651"/>
      <c r="Q858" s="33"/>
      <c r="R858" s="33"/>
      <c r="S858" s="33"/>
      <c r="T858" s="33"/>
      <c r="U858" s="33"/>
      <c r="V858" s="33"/>
      <c r="W858" s="33"/>
      <c r="X858" s="33"/>
      <c r="Y858" s="33"/>
      <c r="Z858" s="33"/>
      <c r="AA858" s="33"/>
    </row>
    <row r="859" spans="2:39" s="29" customFormat="1">
      <c r="B859" s="11"/>
      <c r="C859" s="11">
        <v>10</v>
      </c>
      <c r="D859" s="334"/>
      <c r="E859" s="334"/>
      <c r="F859" s="334"/>
      <c r="G859" s="334"/>
      <c r="H859" s="334"/>
      <c r="I859" s="334"/>
      <c r="J859" s="334"/>
      <c r="K859" s="86"/>
      <c r="L859" s="651"/>
      <c r="M859" s="86"/>
      <c r="N859" s="651"/>
      <c r="O859" s="86"/>
      <c r="P859" s="651"/>
      <c r="Q859" s="33"/>
      <c r="R859" s="33"/>
      <c r="S859" s="33"/>
      <c r="T859" s="33"/>
      <c r="U859" s="33"/>
      <c r="V859" s="33"/>
      <c r="W859" s="33"/>
      <c r="X859" s="33"/>
      <c r="Y859" s="33"/>
      <c r="Z859" s="33"/>
      <c r="AA859" s="33"/>
    </row>
    <row r="860" spans="2:39" s="29" customFormat="1">
      <c r="B860" s="11"/>
      <c r="C860" s="11">
        <v>11</v>
      </c>
      <c r="D860" s="334"/>
      <c r="E860" s="334"/>
      <c r="F860" s="334"/>
      <c r="G860" s="334"/>
      <c r="H860" s="334"/>
      <c r="I860" s="334"/>
      <c r="J860" s="334"/>
      <c r="K860" s="78"/>
      <c r="L860" s="652"/>
      <c r="M860" s="78"/>
      <c r="N860" s="652"/>
      <c r="O860" s="78"/>
      <c r="P860" s="652"/>
      <c r="Q860" s="33"/>
      <c r="R860" s="33"/>
      <c r="S860" s="33"/>
      <c r="T860" s="33"/>
      <c r="U860" s="33"/>
      <c r="V860" s="33"/>
      <c r="W860" s="33"/>
      <c r="X860" s="33"/>
      <c r="Y860" s="33"/>
      <c r="Z860" s="33"/>
      <c r="AA860" s="33"/>
    </row>
    <row r="861" spans="2:39" s="29" customFormat="1">
      <c r="B861" s="11"/>
      <c r="C861" s="11">
        <v>12</v>
      </c>
      <c r="D861" s="334"/>
      <c r="E861" s="334"/>
      <c r="F861" s="334"/>
      <c r="G861" s="334"/>
      <c r="H861" s="334"/>
      <c r="I861" s="334"/>
      <c r="J861" s="334"/>
      <c r="K861" s="78"/>
      <c r="L861" s="651"/>
      <c r="M861" s="78"/>
      <c r="N861" s="651"/>
      <c r="O861" s="78"/>
      <c r="P861" s="651"/>
      <c r="Q861" s="33"/>
      <c r="R861" s="33"/>
      <c r="S861" s="33"/>
      <c r="T861" s="33"/>
      <c r="U861" s="33"/>
      <c r="V861" s="33"/>
      <c r="W861" s="33"/>
      <c r="X861" s="33"/>
      <c r="Y861" s="33"/>
      <c r="Z861" s="33"/>
      <c r="AA861" s="33"/>
    </row>
    <row r="862" spans="2:39" s="29" customFormat="1">
      <c r="B862" s="11"/>
      <c r="C862" s="11">
        <v>13</v>
      </c>
      <c r="D862" s="334"/>
      <c r="E862" s="334"/>
      <c r="F862" s="334"/>
      <c r="G862" s="334"/>
      <c r="H862" s="334"/>
      <c r="I862" s="334"/>
      <c r="J862" s="334"/>
      <c r="K862" s="86"/>
      <c r="L862" s="651"/>
      <c r="M862" s="86"/>
      <c r="N862" s="651"/>
      <c r="O862" s="86"/>
      <c r="P862" s="651"/>
      <c r="Q862" s="33"/>
      <c r="R862" s="33"/>
      <c r="S862" s="33"/>
      <c r="T862" s="33"/>
      <c r="U862" s="33"/>
      <c r="V862" s="33"/>
      <c r="W862" s="33"/>
      <c r="X862" s="33"/>
      <c r="Y862" s="33"/>
      <c r="Z862" s="33"/>
      <c r="AA862" s="33"/>
    </row>
    <row r="863" spans="2:39" s="29" customFormat="1">
      <c r="B863" s="11"/>
      <c r="C863" s="11">
        <v>14</v>
      </c>
      <c r="D863" s="334"/>
      <c r="E863" s="334"/>
      <c r="F863" s="334"/>
      <c r="G863" s="334"/>
      <c r="H863" s="334"/>
      <c r="I863" s="334"/>
      <c r="J863" s="334"/>
      <c r="K863" s="86"/>
      <c r="L863" s="651"/>
      <c r="M863" s="86"/>
      <c r="N863" s="651"/>
      <c r="O863" s="86"/>
      <c r="P863" s="651"/>
      <c r="Q863" s="33"/>
      <c r="R863" s="33"/>
      <c r="S863" s="33"/>
      <c r="T863" s="33"/>
      <c r="U863" s="33"/>
      <c r="V863" s="33"/>
      <c r="W863" s="33"/>
      <c r="X863" s="33"/>
      <c r="Y863" s="33"/>
      <c r="Z863" s="33"/>
      <c r="AA863" s="33"/>
    </row>
    <row r="864" spans="2:39" s="29" customFormat="1">
      <c r="B864" s="11"/>
      <c r="C864" s="11">
        <v>15</v>
      </c>
      <c r="D864" s="334"/>
      <c r="E864" s="334"/>
      <c r="F864" s="334"/>
      <c r="G864" s="334"/>
      <c r="H864" s="334"/>
      <c r="I864" s="334"/>
      <c r="J864" s="334"/>
      <c r="K864" s="78"/>
      <c r="L864" s="652"/>
      <c r="M864" s="78"/>
      <c r="N864" s="652"/>
      <c r="O864" s="78"/>
      <c r="P864" s="652"/>
      <c r="Q864" s="33"/>
      <c r="R864" s="33"/>
      <c r="S864" s="33"/>
      <c r="T864" s="33"/>
      <c r="U864" s="33"/>
      <c r="V864" s="33"/>
      <c r="W864" s="33"/>
      <c r="X864" s="33"/>
      <c r="Y864" s="33"/>
      <c r="Z864" s="33"/>
      <c r="AA864" s="33"/>
    </row>
    <row r="865" spans="2:39" s="29" customFormat="1">
      <c r="B865" s="11"/>
      <c r="C865" s="11">
        <v>16</v>
      </c>
      <c r="D865" s="334"/>
      <c r="E865" s="334"/>
      <c r="F865" s="334"/>
      <c r="G865" s="334"/>
      <c r="H865" s="334"/>
      <c r="I865" s="334"/>
      <c r="J865" s="334"/>
      <c r="K865" s="78"/>
      <c r="L865" s="651"/>
      <c r="M865" s="78"/>
      <c r="N865" s="651"/>
      <c r="O865" s="78"/>
      <c r="P865" s="651"/>
      <c r="Q865" s="33"/>
      <c r="R865" s="33"/>
      <c r="S865" s="33"/>
      <c r="T865" s="33"/>
      <c r="U865" s="33"/>
      <c r="V865" s="33"/>
      <c r="W865" s="33"/>
      <c r="X865" s="33"/>
      <c r="Y865" s="33"/>
      <c r="Z865" s="33"/>
      <c r="AA865" s="33"/>
    </row>
    <row r="866" spans="2:39" s="29" customFormat="1">
      <c r="B866" s="11"/>
      <c r="C866" s="11">
        <v>17</v>
      </c>
      <c r="D866" s="334"/>
      <c r="E866" s="334"/>
      <c r="F866" s="334"/>
      <c r="G866" s="334"/>
      <c r="H866" s="334"/>
      <c r="I866" s="334"/>
      <c r="J866" s="334"/>
      <c r="K866" s="86"/>
      <c r="L866" s="651"/>
      <c r="M866" s="86"/>
      <c r="N866" s="651"/>
      <c r="O866" s="86"/>
      <c r="P866" s="651"/>
      <c r="Q866" s="33"/>
      <c r="R866" s="33"/>
      <c r="S866" s="33"/>
      <c r="T866" s="33"/>
      <c r="U866" s="33"/>
      <c r="V866" s="33"/>
      <c r="W866" s="33"/>
      <c r="X866" s="33"/>
      <c r="Y866" s="33"/>
      <c r="Z866" s="33"/>
      <c r="AA866" s="33"/>
    </row>
    <row r="867" spans="2:39" s="29" customFormat="1">
      <c r="B867" s="11"/>
      <c r="C867" s="11">
        <v>18</v>
      </c>
      <c r="D867" s="334"/>
      <c r="E867" s="334"/>
      <c r="F867" s="334"/>
      <c r="G867" s="334"/>
      <c r="H867" s="334"/>
      <c r="I867" s="334"/>
      <c r="J867" s="334"/>
      <c r="K867" s="86"/>
      <c r="L867" s="651"/>
      <c r="M867" s="86"/>
      <c r="N867" s="651"/>
      <c r="O867" s="86"/>
      <c r="P867" s="651"/>
      <c r="Q867" s="33"/>
      <c r="R867" s="33"/>
      <c r="S867" s="33"/>
      <c r="T867" s="33"/>
      <c r="U867" s="33"/>
      <c r="V867" s="33"/>
      <c r="W867" s="33"/>
      <c r="X867" s="33"/>
      <c r="Y867" s="33"/>
      <c r="Z867" s="33"/>
      <c r="AA867" s="33"/>
    </row>
    <row r="868" spans="2:39" s="29" customFormat="1">
      <c r="B868" s="11"/>
      <c r="C868" s="11">
        <v>19</v>
      </c>
      <c r="D868" s="334"/>
      <c r="E868" s="334"/>
      <c r="F868" s="334"/>
      <c r="G868" s="334"/>
      <c r="H868" s="334"/>
      <c r="I868" s="334"/>
      <c r="J868" s="334"/>
      <c r="K868" s="78"/>
      <c r="L868" s="652"/>
      <c r="M868" s="78"/>
      <c r="N868" s="652"/>
      <c r="O868" s="78"/>
      <c r="P868" s="652"/>
      <c r="Q868" s="33"/>
      <c r="R868" s="33"/>
      <c r="S868" s="33"/>
      <c r="T868" s="33"/>
      <c r="U868" s="33"/>
      <c r="V868" s="33"/>
      <c r="W868" s="33"/>
      <c r="X868" s="33"/>
      <c r="Y868" s="33"/>
      <c r="Z868" s="33"/>
      <c r="AA868" s="33"/>
    </row>
    <row r="869" spans="2:39" s="29" customFormat="1">
      <c r="B869" s="11"/>
      <c r="C869" s="11">
        <v>20</v>
      </c>
      <c r="D869" s="334"/>
      <c r="E869" s="334"/>
      <c r="F869" s="334"/>
      <c r="G869" s="334"/>
      <c r="H869" s="334"/>
      <c r="I869" s="334"/>
      <c r="J869" s="334"/>
      <c r="K869" s="78"/>
      <c r="L869" s="651"/>
      <c r="M869" s="78"/>
      <c r="N869" s="651"/>
      <c r="O869" s="78"/>
      <c r="P869" s="651"/>
      <c r="Q869" s="33"/>
      <c r="R869" s="33"/>
      <c r="S869" s="33"/>
      <c r="T869" s="33"/>
      <c r="U869" s="33"/>
      <c r="V869" s="33"/>
      <c r="W869" s="33"/>
      <c r="X869" s="33"/>
      <c r="Y869" s="33"/>
      <c r="Z869" s="33"/>
      <c r="AA869" s="33"/>
    </row>
    <row r="870" spans="2:39" s="29" customFormat="1">
      <c r="B870" s="11"/>
      <c r="C870" s="11">
        <v>21</v>
      </c>
      <c r="D870" s="334"/>
      <c r="E870" s="334"/>
      <c r="F870" s="334"/>
      <c r="G870" s="334"/>
      <c r="H870" s="334"/>
      <c r="I870" s="334"/>
      <c r="J870" s="334"/>
      <c r="K870" s="86"/>
      <c r="L870" s="651"/>
      <c r="M870" s="86"/>
      <c r="N870" s="651"/>
      <c r="O870" s="86"/>
      <c r="P870" s="651"/>
      <c r="Q870" s="33"/>
      <c r="R870" s="33"/>
      <c r="S870" s="33"/>
      <c r="T870" s="33"/>
      <c r="U870" s="33"/>
      <c r="V870" s="33"/>
      <c r="W870" s="33"/>
      <c r="X870" s="33"/>
      <c r="Y870" s="33"/>
      <c r="Z870" s="33"/>
      <c r="AA870" s="33"/>
    </row>
    <row r="871" spans="2:39" s="29" customFormat="1">
      <c r="B871" s="11"/>
      <c r="C871" s="11">
        <v>22</v>
      </c>
      <c r="D871" s="334"/>
      <c r="E871" s="334"/>
      <c r="F871" s="334"/>
      <c r="G871" s="334"/>
      <c r="H871" s="334"/>
      <c r="I871" s="334"/>
      <c r="J871" s="334"/>
      <c r="K871" s="653"/>
      <c r="L871" s="651"/>
      <c r="M871" s="653"/>
      <c r="N871" s="651"/>
      <c r="O871" s="653"/>
      <c r="P871" s="651"/>
      <c r="Q871" s="33"/>
      <c r="R871" s="33"/>
      <c r="S871" s="33"/>
      <c r="T871" s="33"/>
      <c r="U871" s="33"/>
      <c r="V871" s="33"/>
      <c r="W871" s="33"/>
      <c r="X871" s="33"/>
      <c r="Y871" s="33"/>
      <c r="Z871" s="33"/>
      <c r="AA871" s="33"/>
    </row>
    <row r="872" spans="2:39" s="29" customFormat="1">
      <c r="B872" s="11">
        <v>38</v>
      </c>
      <c r="C872" s="11">
        <v>1</v>
      </c>
      <c r="D872" s="334"/>
      <c r="E872" s="334"/>
      <c r="F872" s="334"/>
      <c r="G872" s="334"/>
      <c r="H872" s="334"/>
      <c r="I872" s="334"/>
      <c r="J872" s="334"/>
      <c r="K872" s="78"/>
      <c r="L872" s="647"/>
      <c r="M872" s="78"/>
      <c r="N872" s="647"/>
      <c r="O872" s="78"/>
      <c r="P872" s="647"/>
      <c r="Q872" s="33"/>
      <c r="R872" s="33"/>
      <c r="S872" s="33"/>
      <c r="T872" s="33"/>
      <c r="U872" s="33"/>
      <c r="V872" s="33"/>
      <c r="W872" s="33"/>
      <c r="X872" s="33"/>
      <c r="Y872" s="33"/>
      <c r="Z872" s="33"/>
      <c r="AA872" s="33"/>
    </row>
    <row r="873" spans="2:39" s="29" customFormat="1">
      <c r="B873" s="11"/>
      <c r="C873" s="11">
        <v>2</v>
      </c>
      <c r="D873" s="334"/>
      <c r="E873" s="334"/>
      <c r="F873" s="334"/>
      <c r="G873" s="334"/>
      <c r="H873" s="334"/>
      <c r="I873" s="334"/>
      <c r="J873" s="334"/>
      <c r="K873" s="78"/>
      <c r="L873" s="647"/>
      <c r="M873" s="78"/>
      <c r="N873" s="647"/>
      <c r="O873" s="78"/>
      <c r="P873" s="647"/>
      <c r="Q873" s="33"/>
      <c r="R873" s="33"/>
      <c r="S873" s="33"/>
      <c r="T873" s="33"/>
      <c r="U873" s="33"/>
      <c r="V873" s="33"/>
      <c r="W873" s="33"/>
      <c r="X873" s="33"/>
      <c r="Y873" s="33"/>
      <c r="Z873" s="33"/>
      <c r="AA873" s="33"/>
    </row>
    <row r="874" spans="2:39" s="29" customFormat="1">
      <c r="B874" s="11"/>
      <c r="C874" s="11">
        <v>3</v>
      </c>
      <c r="D874" s="334"/>
      <c r="E874" s="334"/>
      <c r="F874" s="334"/>
      <c r="G874" s="334"/>
      <c r="H874" s="334"/>
      <c r="I874" s="334"/>
      <c r="J874" s="334"/>
      <c r="K874" s="78"/>
      <c r="L874" s="647"/>
      <c r="M874" s="78"/>
      <c r="N874" s="647"/>
      <c r="O874" s="78"/>
      <c r="P874" s="647"/>
      <c r="Q874" s="33"/>
      <c r="R874" s="33"/>
      <c r="S874" s="33"/>
      <c r="T874" s="33"/>
      <c r="U874" s="33"/>
      <c r="V874" s="33"/>
      <c r="W874" s="33"/>
      <c r="X874" s="33"/>
      <c r="Y874" s="33"/>
      <c r="Z874" s="33"/>
      <c r="AA874" s="33"/>
    </row>
    <row r="875" spans="2:39">
      <c r="B875" s="11"/>
      <c r="C875" s="11">
        <v>4</v>
      </c>
      <c r="D875" s="334"/>
      <c r="E875" s="334"/>
      <c r="F875" s="334"/>
      <c r="G875" s="334"/>
      <c r="H875" s="334"/>
      <c r="I875" s="334"/>
      <c r="K875" s="78"/>
      <c r="L875" s="189"/>
      <c r="M875" s="78"/>
      <c r="N875" s="189"/>
      <c r="O875" s="78"/>
      <c r="P875" s="189"/>
      <c r="Q875" s="334"/>
      <c r="R875" s="334"/>
      <c r="S875" s="334"/>
      <c r="AB875" s="335"/>
      <c r="AC875" s="335"/>
      <c r="AD875" s="335"/>
      <c r="AE875" s="335"/>
      <c r="AF875" s="335"/>
      <c r="AG875" s="335"/>
      <c r="AH875" s="335"/>
      <c r="AI875" s="335"/>
      <c r="AJ875" s="335"/>
      <c r="AK875" s="335"/>
      <c r="AL875" s="335"/>
      <c r="AM875" s="335"/>
    </row>
    <row r="876" spans="2:39" s="29" customFormat="1">
      <c r="B876" s="11"/>
      <c r="C876" s="11">
        <v>5</v>
      </c>
      <c r="D876" s="334"/>
      <c r="E876" s="334"/>
      <c r="F876" s="334"/>
      <c r="G876" s="334"/>
      <c r="H876" s="334"/>
      <c r="I876" s="334"/>
      <c r="J876" s="334"/>
      <c r="K876" s="86"/>
      <c r="L876" s="651"/>
      <c r="M876" s="86"/>
      <c r="N876" s="651"/>
      <c r="O876" s="86"/>
      <c r="P876" s="651"/>
      <c r="Q876" s="33"/>
      <c r="R876" s="33"/>
      <c r="S876" s="33"/>
      <c r="T876" s="33"/>
      <c r="U876" s="33"/>
      <c r="V876" s="33"/>
      <c r="W876" s="33"/>
      <c r="X876" s="33"/>
      <c r="Y876" s="33"/>
      <c r="Z876" s="33"/>
      <c r="AA876" s="33"/>
    </row>
    <row r="877" spans="2:39" s="29" customFormat="1">
      <c r="B877" s="11"/>
      <c r="C877" s="11">
        <v>6</v>
      </c>
      <c r="D877" s="334"/>
      <c r="E877" s="334"/>
      <c r="F877" s="334"/>
      <c r="G877" s="334"/>
      <c r="H877" s="334"/>
      <c r="I877" s="334"/>
      <c r="J877" s="334"/>
      <c r="K877" s="86"/>
      <c r="L877" s="651"/>
      <c r="M877" s="86"/>
      <c r="N877" s="651"/>
      <c r="O877" s="86"/>
      <c r="P877" s="651"/>
      <c r="Q877" s="33"/>
      <c r="R877" s="33"/>
      <c r="S877" s="33"/>
      <c r="T877" s="33"/>
      <c r="U877" s="33"/>
      <c r="V877" s="33"/>
      <c r="W877" s="33"/>
      <c r="X877" s="33"/>
      <c r="Y877" s="33"/>
      <c r="Z877" s="33"/>
      <c r="AA877" s="33"/>
    </row>
    <row r="878" spans="2:39" s="29" customFormat="1">
      <c r="B878" s="11"/>
      <c r="C878" s="11">
        <v>7</v>
      </c>
      <c r="D878" s="334"/>
      <c r="E878" s="334"/>
      <c r="F878" s="334"/>
      <c r="G878" s="334"/>
      <c r="H878" s="334"/>
      <c r="I878" s="334"/>
      <c r="J878" s="334"/>
      <c r="K878" s="78"/>
      <c r="L878" s="652"/>
      <c r="M878" s="78"/>
      <c r="N878" s="652"/>
      <c r="O878" s="78"/>
      <c r="P878" s="652"/>
      <c r="Q878" s="33"/>
      <c r="R878" s="33"/>
      <c r="S878" s="33"/>
      <c r="T878" s="33"/>
      <c r="U878" s="33"/>
      <c r="V878" s="33"/>
      <c r="W878" s="33"/>
      <c r="X878" s="33"/>
      <c r="Y878" s="33"/>
      <c r="Z878" s="33"/>
      <c r="AA878" s="33"/>
    </row>
    <row r="879" spans="2:39" s="29" customFormat="1">
      <c r="B879" s="11"/>
      <c r="C879" s="11">
        <v>8</v>
      </c>
      <c r="D879" s="334"/>
      <c r="E879" s="334"/>
      <c r="F879" s="334"/>
      <c r="G879" s="334"/>
      <c r="H879" s="334"/>
      <c r="I879" s="334"/>
      <c r="J879" s="334"/>
      <c r="K879" s="78"/>
      <c r="L879" s="651"/>
      <c r="M879" s="78"/>
      <c r="N879" s="651"/>
      <c r="O879" s="78"/>
      <c r="P879" s="651"/>
      <c r="Q879" s="33"/>
      <c r="R879" s="33"/>
      <c r="S879" s="33"/>
      <c r="T879" s="33"/>
      <c r="U879" s="33"/>
      <c r="V879" s="33"/>
      <c r="W879" s="33"/>
      <c r="X879" s="33"/>
      <c r="Y879" s="33"/>
      <c r="Z879" s="33"/>
      <c r="AA879" s="33"/>
    </row>
    <row r="880" spans="2:39" s="29" customFormat="1">
      <c r="B880" s="11"/>
      <c r="C880" s="11">
        <v>9</v>
      </c>
      <c r="D880" s="334"/>
      <c r="E880" s="334"/>
      <c r="F880" s="334"/>
      <c r="G880" s="334"/>
      <c r="H880" s="334"/>
      <c r="I880" s="334"/>
      <c r="J880" s="334"/>
      <c r="K880" s="86"/>
      <c r="L880" s="651"/>
      <c r="M880" s="86"/>
      <c r="N880" s="651"/>
      <c r="O880" s="86"/>
      <c r="P880" s="651"/>
      <c r="Q880" s="33"/>
      <c r="R880" s="33"/>
      <c r="S880" s="33"/>
      <c r="T880" s="33"/>
      <c r="U880" s="33"/>
      <c r="V880" s="33"/>
      <c r="W880" s="33"/>
      <c r="X880" s="33"/>
      <c r="Y880" s="33"/>
      <c r="Z880" s="33"/>
      <c r="AA880" s="33"/>
    </row>
    <row r="881" spans="2:27" s="29" customFormat="1">
      <c r="B881" s="11"/>
      <c r="C881" s="11">
        <v>10</v>
      </c>
      <c r="D881" s="334"/>
      <c r="E881" s="334"/>
      <c r="F881" s="334"/>
      <c r="G881" s="334"/>
      <c r="H881" s="334"/>
      <c r="I881" s="334"/>
      <c r="J881" s="334"/>
      <c r="K881" s="86"/>
      <c r="L881" s="651"/>
      <c r="M881" s="86"/>
      <c r="N881" s="651"/>
      <c r="O881" s="86"/>
      <c r="P881" s="651"/>
      <c r="Q881" s="33"/>
      <c r="R881" s="33"/>
      <c r="S881" s="33"/>
      <c r="T881" s="33"/>
      <c r="U881" s="33"/>
      <c r="V881" s="33"/>
      <c r="W881" s="33"/>
      <c r="X881" s="33"/>
      <c r="Y881" s="33"/>
      <c r="Z881" s="33"/>
      <c r="AA881" s="33"/>
    </row>
    <row r="882" spans="2:27" s="29" customFormat="1">
      <c r="B882" s="11"/>
      <c r="C882" s="11">
        <v>11</v>
      </c>
      <c r="D882" s="334"/>
      <c r="E882" s="334"/>
      <c r="F882" s="334"/>
      <c r="G882" s="334"/>
      <c r="H882" s="334"/>
      <c r="I882" s="334"/>
      <c r="J882" s="334"/>
      <c r="K882" s="78"/>
      <c r="L882" s="652"/>
      <c r="M882" s="78"/>
      <c r="N882" s="652"/>
      <c r="O882" s="78"/>
      <c r="P882" s="652"/>
      <c r="Q882" s="33"/>
      <c r="R882" s="33"/>
      <c r="S882" s="33"/>
      <c r="T882" s="33"/>
      <c r="U882" s="33"/>
      <c r="V882" s="33"/>
      <c r="W882" s="33"/>
      <c r="X882" s="33"/>
      <c r="Y882" s="33"/>
      <c r="Z882" s="33"/>
      <c r="AA882" s="33"/>
    </row>
    <row r="883" spans="2:27" s="29" customFormat="1">
      <c r="B883" s="11"/>
      <c r="C883" s="11">
        <v>12</v>
      </c>
      <c r="D883" s="334"/>
      <c r="E883" s="334"/>
      <c r="F883" s="334"/>
      <c r="G883" s="334"/>
      <c r="H883" s="334"/>
      <c r="I883" s="334"/>
      <c r="J883" s="334"/>
      <c r="K883" s="78"/>
      <c r="L883" s="651"/>
      <c r="M883" s="78"/>
      <c r="N883" s="651"/>
      <c r="O883" s="78"/>
      <c r="P883" s="651"/>
      <c r="Q883" s="33"/>
      <c r="R883" s="33"/>
      <c r="S883" s="33"/>
      <c r="T883" s="33"/>
      <c r="U883" s="33"/>
      <c r="V883" s="33"/>
      <c r="W883" s="33"/>
      <c r="X883" s="33"/>
      <c r="Y883" s="33"/>
      <c r="Z883" s="33"/>
      <c r="AA883" s="33"/>
    </row>
    <row r="884" spans="2:27" s="29" customFormat="1">
      <c r="B884" s="11"/>
      <c r="C884" s="11">
        <v>13</v>
      </c>
      <c r="D884" s="334"/>
      <c r="E884" s="334"/>
      <c r="F884" s="334"/>
      <c r="G884" s="334"/>
      <c r="H884" s="334"/>
      <c r="I884" s="334"/>
      <c r="J884" s="334"/>
      <c r="K884" s="86"/>
      <c r="L884" s="651"/>
      <c r="M884" s="86"/>
      <c r="N884" s="651"/>
      <c r="O884" s="86"/>
      <c r="P884" s="651"/>
      <c r="Q884" s="33"/>
      <c r="R884" s="33"/>
      <c r="S884" s="33"/>
      <c r="T884" s="33"/>
      <c r="U884" s="33"/>
      <c r="V884" s="33"/>
      <c r="W884" s="33"/>
      <c r="X884" s="33"/>
      <c r="Y884" s="33"/>
      <c r="Z884" s="33"/>
      <c r="AA884" s="33"/>
    </row>
    <row r="885" spans="2:27" s="29" customFormat="1">
      <c r="B885" s="11"/>
      <c r="C885" s="11">
        <v>14</v>
      </c>
      <c r="D885" s="334"/>
      <c r="E885" s="334"/>
      <c r="F885" s="334"/>
      <c r="G885" s="334"/>
      <c r="H885" s="334"/>
      <c r="I885" s="334"/>
      <c r="J885" s="334"/>
      <c r="K885" s="86"/>
      <c r="L885" s="651"/>
      <c r="M885" s="86"/>
      <c r="N885" s="651"/>
      <c r="O885" s="86"/>
      <c r="P885" s="651"/>
      <c r="Q885" s="33"/>
      <c r="R885" s="33"/>
      <c r="S885" s="33"/>
      <c r="T885" s="33"/>
      <c r="U885" s="33"/>
      <c r="V885" s="33"/>
      <c r="W885" s="33"/>
      <c r="X885" s="33"/>
      <c r="Y885" s="33"/>
      <c r="Z885" s="33"/>
      <c r="AA885" s="33"/>
    </row>
    <row r="886" spans="2:27" s="29" customFormat="1">
      <c r="B886" s="11"/>
      <c r="C886" s="11">
        <v>15</v>
      </c>
      <c r="D886" s="334"/>
      <c r="E886" s="334"/>
      <c r="F886" s="334"/>
      <c r="G886" s="334"/>
      <c r="H886" s="334"/>
      <c r="I886" s="334"/>
      <c r="J886" s="334"/>
      <c r="K886" s="78"/>
      <c r="L886" s="652"/>
      <c r="M886" s="78"/>
      <c r="N886" s="652"/>
      <c r="O886" s="78"/>
      <c r="P886" s="652"/>
      <c r="Q886" s="33"/>
      <c r="R886" s="33"/>
      <c r="S886" s="33"/>
      <c r="T886" s="33"/>
      <c r="U886" s="33"/>
      <c r="V886" s="33"/>
      <c r="W886" s="33"/>
      <c r="X886" s="33"/>
      <c r="Y886" s="33"/>
      <c r="Z886" s="33"/>
      <c r="AA886" s="33"/>
    </row>
    <row r="887" spans="2:27" s="29" customFormat="1">
      <c r="B887" s="11"/>
      <c r="C887" s="11">
        <v>16</v>
      </c>
      <c r="D887" s="334"/>
      <c r="E887" s="334"/>
      <c r="F887" s="334"/>
      <c r="G887" s="334"/>
      <c r="H887" s="334"/>
      <c r="I887" s="334"/>
      <c r="J887" s="334"/>
      <c r="K887" s="78"/>
      <c r="L887" s="651"/>
      <c r="M887" s="78"/>
      <c r="N887" s="651"/>
      <c r="O887" s="78"/>
      <c r="P887" s="651"/>
      <c r="Q887" s="33"/>
      <c r="R887" s="33"/>
      <c r="S887" s="33"/>
      <c r="T887" s="33"/>
      <c r="U887" s="33"/>
      <c r="V887" s="33"/>
      <c r="W887" s="33"/>
      <c r="X887" s="33"/>
      <c r="Y887" s="33"/>
      <c r="Z887" s="33"/>
      <c r="AA887" s="33"/>
    </row>
    <row r="888" spans="2:27" s="29" customFormat="1">
      <c r="B888" s="11"/>
      <c r="C888" s="11">
        <v>17</v>
      </c>
      <c r="D888" s="334"/>
      <c r="E888" s="334"/>
      <c r="F888" s="334"/>
      <c r="G888" s="334"/>
      <c r="H888" s="334"/>
      <c r="I888" s="334"/>
      <c r="J888" s="334"/>
      <c r="K888" s="86"/>
      <c r="L888" s="651"/>
      <c r="M888" s="86"/>
      <c r="N888" s="651"/>
      <c r="O888" s="86"/>
      <c r="P888" s="651"/>
      <c r="Q888" s="33"/>
      <c r="R888" s="33"/>
      <c r="S888" s="33"/>
      <c r="T888" s="33"/>
      <c r="U888" s="33"/>
      <c r="V888" s="33"/>
      <c r="W888" s="33"/>
      <c r="X888" s="33"/>
      <c r="Y888" s="33"/>
      <c r="Z888" s="33"/>
      <c r="AA888" s="33"/>
    </row>
    <row r="889" spans="2:27" s="29" customFormat="1">
      <c r="B889" s="11"/>
      <c r="C889" s="11">
        <v>18</v>
      </c>
      <c r="D889" s="334"/>
      <c r="E889" s="334"/>
      <c r="F889" s="334"/>
      <c r="G889" s="334"/>
      <c r="H889" s="334"/>
      <c r="I889" s="334"/>
      <c r="J889" s="334"/>
      <c r="K889" s="86"/>
      <c r="L889" s="651"/>
      <c r="M889" s="86"/>
      <c r="N889" s="651"/>
      <c r="O889" s="86"/>
      <c r="P889" s="651"/>
      <c r="Q889" s="33"/>
      <c r="R889" s="33"/>
      <c r="S889" s="33"/>
      <c r="T889" s="33"/>
      <c r="U889" s="33"/>
      <c r="V889" s="33"/>
      <c r="W889" s="33"/>
      <c r="X889" s="33"/>
      <c r="Y889" s="33"/>
      <c r="Z889" s="33"/>
      <c r="AA889" s="33"/>
    </row>
    <row r="890" spans="2:27" s="29" customFormat="1">
      <c r="B890" s="11"/>
      <c r="C890" s="11">
        <v>19</v>
      </c>
      <c r="D890" s="334"/>
      <c r="E890" s="334"/>
      <c r="F890" s="334"/>
      <c r="G890" s="334"/>
      <c r="H890" s="334"/>
      <c r="I890" s="334"/>
      <c r="J890" s="334"/>
      <c r="K890" s="78"/>
      <c r="L890" s="652"/>
      <c r="M890" s="78"/>
      <c r="N890" s="652"/>
      <c r="O890" s="78"/>
      <c r="P890" s="652"/>
      <c r="Q890" s="33"/>
      <c r="R890" s="33"/>
      <c r="S890" s="33"/>
      <c r="T890" s="33"/>
      <c r="U890" s="33"/>
      <c r="V890" s="33"/>
      <c r="W890" s="33"/>
      <c r="X890" s="33"/>
      <c r="Y890" s="33"/>
      <c r="Z890" s="33"/>
      <c r="AA890" s="33"/>
    </row>
    <row r="891" spans="2:27" s="29" customFormat="1">
      <c r="B891" s="11"/>
      <c r="C891" s="11">
        <v>20</v>
      </c>
      <c r="D891" s="334"/>
      <c r="E891" s="334"/>
      <c r="F891" s="334"/>
      <c r="G891" s="334"/>
      <c r="H891" s="334"/>
      <c r="I891" s="334"/>
      <c r="J891" s="334"/>
      <c r="K891" s="78"/>
      <c r="L891" s="651"/>
      <c r="M891" s="78"/>
      <c r="N891" s="651"/>
      <c r="O891" s="78"/>
      <c r="P891" s="651"/>
      <c r="Q891" s="33"/>
      <c r="R891" s="33"/>
      <c r="S891" s="33"/>
      <c r="T891" s="33"/>
      <c r="U891" s="33"/>
      <c r="V891" s="33"/>
      <c r="W891" s="33"/>
      <c r="X891" s="33"/>
      <c r="Y891" s="33"/>
      <c r="Z891" s="33"/>
      <c r="AA891" s="33"/>
    </row>
    <row r="892" spans="2:27" s="29" customFormat="1">
      <c r="B892" s="11"/>
      <c r="C892" s="11">
        <v>21</v>
      </c>
      <c r="D892" s="334"/>
      <c r="E892" s="334"/>
      <c r="F892" s="334"/>
      <c r="G892" s="334"/>
      <c r="H892" s="334"/>
      <c r="I892" s="334"/>
      <c r="J892" s="334"/>
      <c r="K892" s="86"/>
      <c r="L892" s="651"/>
      <c r="M892" s="86"/>
      <c r="N892" s="651"/>
      <c r="O892" s="86"/>
      <c r="P892" s="651"/>
      <c r="Q892" s="33"/>
      <c r="R892" s="33"/>
      <c r="S892" s="33"/>
      <c r="T892" s="33"/>
      <c r="U892" s="33"/>
      <c r="V892" s="33"/>
      <c r="W892" s="33"/>
      <c r="X892" s="33"/>
      <c r="Y892" s="33"/>
      <c r="Z892" s="33"/>
      <c r="AA892" s="33"/>
    </row>
    <row r="893" spans="2:27" s="29" customFormat="1">
      <c r="B893" s="11"/>
      <c r="C893" s="11">
        <v>22</v>
      </c>
      <c r="D893" s="334"/>
      <c r="E893" s="334"/>
      <c r="F893" s="334"/>
      <c r="G893" s="334"/>
      <c r="H893" s="334"/>
      <c r="I893" s="334"/>
      <c r="J893" s="334"/>
      <c r="K893" s="653"/>
      <c r="L893" s="651"/>
      <c r="M893" s="653"/>
      <c r="N893" s="651"/>
      <c r="O893" s="653"/>
      <c r="P893" s="651"/>
      <c r="Q893" s="33"/>
      <c r="R893" s="33"/>
      <c r="S893" s="33"/>
      <c r="T893" s="33"/>
      <c r="U893" s="33"/>
      <c r="V893" s="33"/>
      <c r="W893" s="33"/>
      <c r="X893" s="33"/>
      <c r="Y893" s="33"/>
      <c r="Z893" s="33"/>
      <c r="AA893" s="33"/>
    </row>
    <row r="894" spans="2:27" s="29" customFormat="1">
      <c r="B894" s="11">
        <v>39</v>
      </c>
      <c r="C894" s="11">
        <v>1</v>
      </c>
      <c r="D894" s="334"/>
      <c r="E894" s="334"/>
      <c r="F894" s="334"/>
      <c r="G894" s="334"/>
      <c r="H894" s="334"/>
      <c r="I894" s="334"/>
      <c r="J894" s="334"/>
      <c r="K894" s="78"/>
      <c r="L894" s="647"/>
      <c r="M894" s="78"/>
      <c r="N894" s="647"/>
      <c r="O894" s="78"/>
      <c r="P894" s="647"/>
      <c r="Q894" s="33"/>
      <c r="R894" s="33"/>
      <c r="S894" s="33"/>
      <c r="T894" s="33"/>
      <c r="U894" s="33"/>
      <c r="V894" s="33"/>
      <c r="W894" s="33"/>
      <c r="X894" s="33"/>
      <c r="Y894" s="33"/>
      <c r="Z894" s="33"/>
      <c r="AA894" s="33"/>
    </row>
    <row r="895" spans="2:27" s="29" customFormat="1">
      <c r="B895" s="11"/>
      <c r="C895" s="11">
        <v>2</v>
      </c>
      <c r="D895" s="334"/>
      <c r="E895" s="334"/>
      <c r="F895" s="334"/>
      <c r="G895" s="334"/>
      <c r="H895" s="334"/>
      <c r="I895" s="334"/>
      <c r="J895" s="334"/>
      <c r="K895" s="78"/>
      <c r="L895" s="647"/>
      <c r="M895" s="78"/>
      <c r="N895" s="647"/>
      <c r="O895" s="78"/>
      <c r="P895" s="647"/>
      <c r="Q895" s="33"/>
      <c r="R895" s="33"/>
      <c r="S895" s="33"/>
      <c r="T895" s="33"/>
      <c r="U895" s="33"/>
      <c r="V895" s="33"/>
      <c r="W895" s="33"/>
      <c r="X895" s="33"/>
      <c r="Y895" s="33"/>
      <c r="Z895" s="33"/>
      <c r="AA895" s="33"/>
    </row>
    <row r="896" spans="2:27" s="29" customFormat="1">
      <c r="B896" s="11"/>
      <c r="C896" s="11">
        <v>3</v>
      </c>
      <c r="D896" s="334"/>
      <c r="E896" s="334"/>
      <c r="F896" s="334"/>
      <c r="G896" s="334"/>
      <c r="H896" s="334"/>
      <c r="I896" s="334"/>
      <c r="J896" s="334"/>
      <c r="K896" s="78"/>
      <c r="L896" s="647"/>
      <c r="M896" s="78"/>
      <c r="N896" s="647"/>
      <c r="O896" s="78"/>
      <c r="P896" s="647"/>
      <c r="Q896" s="33"/>
      <c r="R896" s="33"/>
      <c r="S896" s="33"/>
      <c r="T896" s="33"/>
      <c r="U896" s="33"/>
      <c r="V896" s="33"/>
      <c r="W896" s="33"/>
      <c r="X896" s="33"/>
      <c r="Y896" s="33"/>
      <c r="Z896" s="33"/>
      <c r="AA896" s="33"/>
    </row>
    <row r="897" spans="2:39">
      <c r="B897" s="11"/>
      <c r="C897" s="11">
        <v>4</v>
      </c>
      <c r="D897" s="334"/>
      <c r="E897" s="334"/>
      <c r="F897" s="334"/>
      <c r="G897" s="334"/>
      <c r="H897" s="334"/>
      <c r="I897" s="334"/>
      <c r="K897" s="78"/>
      <c r="L897" s="189"/>
      <c r="M897" s="78"/>
      <c r="N897" s="189"/>
      <c r="O897" s="78"/>
      <c r="P897" s="189"/>
      <c r="Q897" s="334"/>
      <c r="R897" s="334"/>
      <c r="S897" s="334"/>
      <c r="AB897" s="335"/>
      <c r="AC897" s="335"/>
      <c r="AD897" s="335"/>
      <c r="AE897" s="335"/>
      <c r="AF897" s="335"/>
      <c r="AG897" s="335"/>
      <c r="AH897" s="335"/>
      <c r="AI897" s="335"/>
      <c r="AJ897" s="335"/>
      <c r="AK897" s="335"/>
      <c r="AL897" s="335"/>
      <c r="AM897" s="335"/>
    </row>
    <row r="898" spans="2:39" s="29" customFormat="1">
      <c r="B898" s="11"/>
      <c r="C898" s="11">
        <v>5</v>
      </c>
      <c r="D898" s="334"/>
      <c r="E898" s="334"/>
      <c r="F898" s="334"/>
      <c r="G898" s="334"/>
      <c r="H898" s="334"/>
      <c r="I898" s="334"/>
      <c r="J898" s="334"/>
      <c r="K898" s="86"/>
      <c r="L898" s="651"/>
      <c r="M898" s="86"/>
      <c r="N898" s="651"/>
      <c r="O898" s="86"/>
      <c r="P898" s="651"/>
      <c r="Q898" s="33"/>
      <c r="R898" s="33"/>
      <c r="S898" s="33"/>
      <c r="T898" s="33"/>
      <c r="U898" s="33"/>
      <c r="V898" s="33"/>
      <c r="W898" s="33"/>
      <c r="X898" s="33"/>
      <c r="Y898" s="33"/>
      <c r="Z898" s="33"/>
      <c r="AA898" s="33"/>
    </row>
    <row r="899" spans="2:39" s="29" customFormat="1">
      <c r="B899" s="11"/>
      <c r="C899" s="11">
        <v>6</v>
      </c>
      <c r="D899" s="334"/>
      <c r="E899" s="334"/>
      <c r="F899" s="334"/>
      <c r="G899" s="334"/>
      <c r="H899" s="334"/>
      <c r="I899" s="334"/>
      <c r="J899" s="334"/>
      <c r="K899" s="86"/>
      <c r="L899" s="651"/>
      <c r="M899" s="86"/>
      <c r="N899" s="651"/>
      <c r="O899" s="86"/>
      <c r="P899" s="651"/>
      <c r="Q899" s="33"/>
      <c r="R899" s="33"/>
      <c r="S899" s="33"/>
      <c r="T899" s="33"/>
      <c r="U899" s="33"/>
      <c r="V899" s="33"/>
      <c r="W899" s="33"/>
      <c r="X899" s="33"/>
      <c r="Y899" s="33"/>
      <c r="Z899" s="33"/>
      <c r="AA899" s="33"/>
    </row>
    <row r="900" spans="2:39" s="29" customFormat="1">
      <c r="B900" s="11"/>
      <c r="C900" s="11">
        <v>7</v>
      </c>
      <c r="D900" s="334"/>
      <c r="E900" s="334"/>
      <c r="F900" s="334"/>
      <c r="G900" s="334"/>
      <c r="H900" s="334"/>
      <c r="I900" s="334"/>
      <c r="J900" s="334"/>
      <c r="K900" s="78"/>
      <c r="L900" s="652"/>
      <c r="M900" s="78"/>
      <c r="N900" s="652"/>
      <c r="O900" s="78"/>
      <c r="P900" s="652"/>
      <c r="Q900" s="33"/>
      <c r="R900" s="33"/>
      <c r="S900" s="33"/>
      <c r="T900" s="33"/>
      <c r="U900" s="33"/>
      <c r="V900" s="33"/>
      <c r="W900" s="33"/>
      <c r="X900" s="33"/>
      <c r="Y900" s="33"/>
      <c r="Z900" s="33"/>
      <c r="AA900" s="33"/>
    </row>
    <row r="901" spans="2:39" s="29" customFormat="1">
      <c r="B901" s="11"/>
      <c r="C901" s="11">
        <v>8</v>
      </c>
      <c r="D901" s="334"/>
      <c r="E901" s="334"/>
      <c r="F901" s="334"/>
      <c r="G901" s="334"/>
      <c r="H901" s="334"/>
      <c r="I901" s="334"/>
      <c r="J901" s="334"/>
      <c r="K901" s="78"/>
      <c r="L901" s="651"/>
      <c r="M901" s="78"/>
      <c r="N901" s="651"/>
      <c r="O901" s="78"/>
      <c r="P901" s="651"/>
      <c r="Q901" s="33"/>
      <c r="R901" s="33"/>
      <c r="S901" s="33"/>
      <c r="T901" s="33"/>
      <c r="U901" s="33"/>
      <c r="V901" s="33"/>
      <c r="W901" s="33"/>
      <c r="X901" s="33"/>
      <c r="Y901" s="33"/>
      <c r="Z901" s="33"/>
      <c r="AA901" s="33"/>
    </row>
    <row r="902" spans="2:39" s="29" customFormat="1">
      <c r="B902" s="11"/>
      <c r="C902" s="11">
        <v>9</v>
      </c>
      <c r="D902" s="334"/>
      <c r="E902" s="334"/>
      <c r="F902" s="334"/>
      <c r="G902" s="334"/>
      <c r="H902" s="334"/>
      <c r="I902" s="334"/>
      <c r="J902" s="334"/>
      <c r="K902" s="86"/>
      <c r="L902" s="651"/>
      <c r="M902" s="86"/>
      <c r="N902" s="651"/>
      <c r="O902" s="86"/>
      <c r="P902" s="651"/>
      <c r="Q902" s="33"/>
      <c r="R902" s="33"/>
      <c r="S902" s="33"/>
      <c r="T902" s="33"/>
      <c r="U902" s="33"/>
      <c r="V902" s="33"/>
      <c r="W902" s="33"/>
      <c r="X902" s="33"/>
      <c r="Y902" s="33"/>
      <c r="Z902" s="33"/>
      <c r="AA902" s="33"/>
    </row>
    <row r="903" spans="2:39" s="29" customFormat="1">
      <c r="B903" s="11"/>
      <c r="C903" s="11">
        <v>10</v>
      </c>
      <c r="D903" s="334"/>
      <c r="E903" s="334"/>
      <c r="F903" s="334"/>
      <c r="G903" s="334"/>
      <c r="H903" s="334"/>
      <c r="I903" s="334"/>
      <c r="J903" s="334"/>
      <c r="K903" s="86"/>
      <c r="L903" s="651"/>
      <c r="M903" s="86"/>
      <c r="N903" s="651"/>
      <c r="O903" s="86"/>
      <c r="P903" s="651"/>
      <c r="Q903" s="33"/>
      <c r="R903" s="33"/>
      <c r="S903" s="33"/>
      <c r="T903" s="33"/>
      <c r="U903" s="33"/>
      <c r="V903" s="33"/>
      <c r="W903" s="33"/>
      <c r="X903" s="33"/>
      <c r="Y903" s="33"/>
      <c r="Z903" s="33"/>
      <c r="AA903" s="33"/>
    </row>
    <row r="904" spans="2:39" s="29" customFormat="1">
      <c r="B904" s="11"/>
      <c r="C904" s="11">
        <v>11</v>
      </c>
      <c r="D904" s="334"/>
      <c r="E904" s="334"/>
      <c r="F904" s="334"/>
      <c r="G904" s="334"/>
      <c r="H904" s="334"/>
      <c r="I904" s="334"/>
      <c r="J904" s="334"/>
      <c r="K904" s="78"/>
      <c r="L904" s="652"/>
      <c r="M904" s="78"/>
      <c r="N904" s="652"/>
      <c r="O904" s="78"/>
      <c r="P904" s="652"/>
      <c r="Q904" s="33"/>
      <c r="R904" s="33"/>
      <c r="S904" s="33"/>
      <c r="T904" s="33"/>
      <c r="U904" s="33"/>
      <c r="V904" s="33"/>
      <c r="W904" s="33"/>
      <c r="X904" s="33"/>
      <c r="Y904" s="33"/>
      <c r="Z904" s="33"/>
      <c r="AA904" s="33"/>
    </row>
    <row r="905" spans="2:39" s="29" customFormat="1">
      <c r="B905" s="11"/>
      <c r="C905" s="11">
        <v>12</v>
      </c>
      <c r="D905" s="334"/>
      <c r="E905" s="334"/>
      <c r="F905" s="334"/>
      <c r="G905" s="334"/>
      <c r="H905" s="334"/>
      <c r="I905" s="334"/>
      <c r="J905" s="334"/>
      <c r="K905" s="78"/>
      <c r="L905" s="651"/>
      <c r="M905" s="78"/>
      <c r="N905" s="651"/>
      <c r="O905" s="78"/>
      <c r="P905" s="651"/>
      <c r="Q905" s="33"/>
      <c r="R905" s="33"/>
      <c r="S905" s="33"/>
      <c r="T905" s="33"/>
      <c r="U905" s="33"/>
      <c r="V905" s="33"/>
      <c r="W905" s="33"/>
      <c r="X905" s="33"/>
      <c r="Y905" s="33"/>
      <c r="Z905" s="33"/>
      <c r="AA905" s="33"/>
    </row>
    <row r="906" spans="2:39" s="29" customFormat="1">
      <c r="B906" s="11"/>
      <c r="C906" s="11">
        <v>13</v>
      </c>
      <c r="D906" s="334"/>
      <c r="E906" s="334"/>
      <c r="F906" s="334"/>
      <c r="G906" s="334"/>
      <c r="H906" s="334"/>
      <c r="I906" s="334"/>
      <c r="J906" s="334"/>
      <c r="K906" s="86"/>
      <c r="L906" s="651"/>
      <c r="M906" s="86"/>
      <c r="N906" s="651"/>
      <c r="O906" s="86"/>
      <c r="P906" s="651"/>
      <c r="Q906" s="33"/>
      <c r="R906" s="33"/>
      <c r="S906" s="33"/>
      <c r="T906" s="33"/>
      <c r="U906" s="33"/>
      <c r="V906" s="33"/>
      <c r="W906" s="33"/>
      <c r="X906" s="33"/>
      <c r="Y906" s="33"/>
      <c r="Z906" s="33"/>
      <c r="AA906" s="33"/>
    </row>
    <row r="907" spans="2:39" s="29" customFormat="1">
      <c r="B907" s="11"/>
      <c r="C907" s="11">
        <v>14</v>
      </c>
      <c r="D907" s="334"/>
      <c r="E907" s="334"/>
      <c r="F907" s="334"/>
      <c r="G907" s="334"/>
      <c r="H907" s="334"/>
      <c r="I907" s="334"/>
      <c r="J907" s="334"/>
      <c r="K907" s="86"/>
      <c r="L907" s="651"/>
      <c r="M907" s="86"/>
      <c r="N907" s="651"/>
      <c r="O907" s="86"/>
      <c r="P907" s="651"/>
      <c r="Q907" s="33"/>
      <c r="R907" s="33"/>
      <c r="S907" s="33"/>
      <c r="T907" s="33"/>
      <c r="U907" s="33"/>
      <c r="V907" s="33"/>
      <c r="W907" s="33"/>
      <c r="X907" s="33"/>
      <c r="Y907" s="33"/>
      <c r="Z907" s="33"/>
      <c r="AA907" s="33"/>
    </row>
    <row r="908" spans="2:39" s="29" customFormat="1">
      <c r="B908" s="11"/>
      <c r="C908" s="11">
        <v>15</v>
      </c>
      <c r="D908" s="334"/>
      <c r="E908" s="334"/>
      <c r="F908" s="334"/>
      <c r="G908" s="334"/>
      <c r="H908" s="334"/>
      <c r="I908" s="334"/>
      <c r="J908" s="334"/>
      <c r="K908" s="78"/>
      <c r="L908" s="652"/>
      <c r="M908" s="78"/>
      <c r="N908" s="652"/>
      <c r="O908" s="78"/>
      <c r="P908" s="652"/>
      <c r="Q908" s="33"/>
      <c r="R908" s="33"/>
      <c r="S908" s="33"/>
      <c r="T908" s="33"/>
      <c r="U908" s="33"/>
      <c r="V908" s="33"/>
      <c r="W908" s="33"/>
      <c r="X908" s="33"/>
      <c r="Y908" s="33"/>
      <c r="Z908" s="33"/>
      <c r="AA908" s="33"/>
    </row>
    <row r="909" spans="2:39" s="29" customFormat="1">
      <c r="B909" s="11"/>
      <c r="C909" s="11">
        <v>16</v>
      </c>
      <c r="D909" s="334"/>
      <c r="E909" s="334"/>
      <c r="F909" s="334"/>
      <c r="G909" s="334"/>
      <c r="H909" s="334"/>
      <c r="I909" s="334"/>
      <c r="J909" s="334"/>
      <c r="K909" s="78"/>
      <c r="L909" s="651"/>
      <c r="M909" s="78"/>
      <c r="N909" s="651"/>
      <c r="O909" s="78"/>
      <c r="P909" s="651"/>
      <c r="Q909" s="33"/>
      <c r="R909" s="33"/>
      <c r="S909" s="33"/>
      <c r="T909" s="33"/>
      <c r="U909" s="33"/>
      <c r="V909" s="33"/>
      <c r="W909" s="33"/>
      <c r="X909" s="33"/>
      <c r="Y909" s="33"/>
      <c r="Z909" s="33"/>
      <c r="AA909" s="33"/>
    </row>
    <row r="910" spans="2:39" s="29" customFormat="1">
      <c r="B910" s="11"/>
      <c r="C910" s="11">
        <v>17</v>
      </c>
      <c r="D910" s="334"/>
      <c r="E910" s="334"/>
      <c r="F910" s="334"/>
      <c r="G910" s="334"/>
      <c r="H910" s="334"/>
      <c r="I910" s="334"/>
      <c r="J910" s="334"/>
      <c r="K910" s="86"/>
      <c r="L910" s="651"/>
      <c r="M910" s="86"/>
      <c r="N910" s="651"/>
      <c r="O910" s="86"/>
      <c r="P910" s="651"/>
      <c r="Q910" s="33"/>
      <c r="R910" s="33"/>
      <c r="S910" s="33"/>
      <c r="T910" s="33"/>
      <c r="U910" s="33"/>
      <c r="V910" s="33"/>
      <c r="W910" s="33"/>
      <c r="X910" s="33"/>
      <c r="Y910" s="33"/>
      <c r="Z910" s="33"/>
      <c r="AA910" s="33"/>
    </row>
    <row r="911" spans="2:39" s="29" customFormat="1">
      <c r="B911" s="11"/>
      <c r="C911" s="11">
        <v>18</v>
      </c>
      <c r="D911" s="334"/>
      <c r="E911" s="334"/>
      <c r="F911" s="334"/>
      <c r="G911" s="334"/>
      <c r="H911" s="334"/>
      <c r="I911" s="334"/>
      <c r="J911" s="334"/>
      <c r="K911" s="86"/>
      <c r="L911" s="651"/>
      <c r="M911" s="86"/>
      <c r="N911" s="651"/>
      <c r="O911" s="86"/>
      <c r="P911" s="651"/>
      <c r="Q911" s="33"/>
      <c r="R911" s="33"/>
      <c r="S911" s="33"/>
      <c r="T911" s="33"/>
      <c r="U911" s="33"/>
      <c r="V911" s="33"/>
      <c r="W911" s="33"/>
      <c r="X911" s="33"/>
      <c r="Y911" s="33"/>
      <c r="Z911" s="33"/>
      <c r="AA911" s="33"/>
    </row>
    <row r="912" spans="2:39" s="29" customFormat="1">
      <c r="B912" s="11"/>
      <c r="C912" s="11">
        <v>19</v>
      </c>
      <c r="D912" s="334"/>
      <c r="E912" s="334"/>
      <c r="F912" s="334"/>
      <c r="G912" s="334"/>
      <c r="H912" s="334"/>
      <c r="I912" s="334"/>
      <c r="J912" s="334"/>
      <c r="K912" s="78"/>
      <c r="L912" s="652"/>
      <c r="M912" s="78"/>
      <c r="N912" s="652"/>
      <c r="O912" s="78"/>
      <c r="P912" s="652"/>
      <c r="Q912" s="33"/>
      <c r="R912" s="33"/>
      <c r="S912" s="33"/>
      <c r="T912" s="33"/>
      <c r="U912" s="33"/>
      <c r="V912" s="33"/>
      <c r="W912" s="33"/>
      <c r="X912" s="33"/>
      <c r="Y912" s="33"/>
      <c r="Z912" s="33"/>
      <c r="AA912" s="33"/>
    </row>
    <row r="913" spans="2:39" s="29" customFormat="1">
      <c r="B913" s="11"/>
      <c r="C913" s="11">
        <v>20</v>
      </c>
      <c r="D913" s="334"/>
      <c r="E913" s="334"/>
      <c r="F913" s="334"/>
      <c r="G913" s="334"/>
      <c r="H913" s="334"/>
      <c r="I913" s="334"/>
      <c r="J913" s="334"/>
      <c r="K913" s="78"/>
      <c r="L913" s="651"/>
      <c r="M913" s="78"/>
      <c r="N913" s="651"/>
      <c r="O913" s="78"/>
      <c r="P913" s="651"/>
      <c r="Q913" s="33"/>
      <c r="R913" s="33"/>
      <c r="S913" s="33"/>
      <c r="T913" s="33"/>
      <c r="U913" s="33"/>
      <c r="V913" s="33"/>
      <c r="W913" s="33"/>
      <c r="X913" s="33"/>
      <c r="Y913" s="33"/>
      <c r="Z913" s="33"/>
      <c r="AA913" s="33"/>
    </row>
    <row r="914" spans="2:39" s="29" customFormat="1">
      <c r="B914" s="11"/>
      <c r="C914" s="11">
        <v>21</v>
      </c>
      <c r="D914" s="334"/>
      <c r="E914" s="334"/>
      <c r="F914" s="334"/>
      <c r="G914" s="334"/>
      <c r="H914" s="334"/>
      <c r="I914" s="334"/>
      <c r="J914" s="334"/>
      <c r="K914" s="86"/>
      <c r="L914" s="651"/>
      <c r="M914" s="86"/>
      <c r="N914" s="651"/>
      <c r="O914" s="86"/>
      <c r="P914" s="651"/>
      <c r="Q914" s="33"/>
      <c r="R914" s="33"/>
      <c r="S914" s="33"/>
      <c r="T914" s="33"/>
      <c r="U914" s="33"/>
      <c r="V914" s="33"/>
      <c r="W914" s="33"/>
      <c r="X914" s="33"/>
      <c r="Y914" s="33"/>
      <c r="Z914" s="33"/>
      <c r="AA914" s="33"/>
    </row>
    <row r="915" spans="2:39" s="29" customFormat="1">
      <c r="B915" s="11"/>
      <c r="C915" s="11">
        <v>22</v>
      </c>
      <c r="D915" s="334"/>
      <c r="E915" s="334"/>
      <c r="F915" s="334"/>
      <c r="G915" s="334"/>
      <c r="H915" s="334"/>
      <c r="I915" s="334"/>
      <c r="J915" s="334"/>
      <c r="K915" s="653"/>
      <c r="L915" s="651"/>
      <c r="M915" s="653"/>
      <c r="N915" s="651"/>
      <c r="O915" s="653"/>
      <c r="P915" s="651"/>
      <c r="Q915" s="33"/>
      <c r="R915" s="33"/>
      <c r="S915" s="33"/>
      <c r="T915" s="33"/>
      <c r="U915" s="33"/>
      <c r="V915" s="33"/>
      <c r="W915" s="33"/>
      <c r="X915" s="33"/>
      <c r="Y915" s="33"/>
      <c r="Z915" s="33"/>
      <c r="AA915" s="33"/>
    </row>
    <row r="916" spans="2:39" s="29" customFormat="1">
      <c r="B916" s="11">
        <v>40</v>
      </c>
      <c r="C916" s="11">
        <v>1</v>
      </c>
      <c r="D916" s="334"/>
      <c r="E916" s="334"/>
      <c r="F916" s="334"/>
      <c r="G916" s="334"/>
      <c r="H916" s="334"/>
      <c r="I916" s="334"/>
      <c r="J916" s="334"/>
      <c r="K916" s="78"/>
      <c r="L916" s="647"/>
      <c r="M916" s="78"/>
      <c r="N916" s="647"/>
      <c r="O916" s="78"/>
      <c r="P916" s="647"/>
      <c r="Q916" s="33"/>
      <c r="R916" s="33"/>
      <c r="S916" s="33"/>
      <c r="T916" s="33"/>
      <c r="U916" s="33"/>
      <c r="V916" s="33"/>
      <c r="W916" s="33"/>
      <c r="X916" s="33"/>
      <c r="Y916" s="33"/>
      <c r="Z916" s="33"/>
      <c r="AA916" s="33"/>
    </row>
    <row r="917" spans="2:39" s="29" customFormat="1">
      <c r="B917" s="11"/>
      <c r="C917" s="11">
        <v>2</v>
      </c>
      <c r="D917" s="334"/>
      <c r="E917" s="334"/>
      <c r="F917" s="334"/>
      <c r="G917" s="334"/>
      <c r="H917" s="334"/>
      <c r="I917" s="334"/>
      <c r="J917" s="334"/>
      <c r="K917" s="78"/>
      <c r="L917" s="647"/>
      <c r="M917" s="78"/>
      <c r="N917" s="647"/>
      <c r="O917" s="78"/>
      <c r="P917" s="647"/>
      <c r="Q917" s="33"/>
      <c r="R917" s="33"/>
      <c r="S917" s="33"/>
      <c r="T917" s="33"/>
      <c r="U917" s="33"/>
      <c r="V917" s="33"/>
      <c r="W917" s="33"/>
      <c r="X917" s="33"/>
      <c r="Y917" s="33"/>
      <c r="Z917" s="33"/>
      <c r="AA917" s="33"/>
    </row>
    <row r="918" spans="2:39" s="29" customFormat="1">
      <c r="B918" s="11"/>
      <c r="C918" s="11">
        <v>3</v>
      </c>
      <c r="D918" s="334"/>
      <c r="E918" s="334"/>
      <c r="F918" s="334"/>
      <c r="G918" s="334"/>
      <c r="H918" s="334"/>
      <c r="I918" s="334"/>
      <c r="J918" s="334"/>
      <c r="K918" s="78"/>
      <c r="L918" s="647"/>
      <c r="M918" s="78"/>
      <c r="N918" s="647"/>
      <c r="O918" s="78"/>
      <c r="P918" s="647"/>
      <c r="Q918" s="33"/>
      <c r="R918" s="33"/>
      <c r="S918" s="33"/>
      <c r="T918" s="33"/>
      <c r="U918" s="33"/>
      <c r="V918" s="33"/>
      <c r="W918" s="33"/>
      <c r="X918" s="33"/>
      <c r="Y918" s="33"/>
      <c r="Z918" s="33"/>
      <c r="AA918" s="33"/>
    </row>
    <row r="919" spans="2:39">
      <c r="B919" s="11"/>
      <c r="C919" s="11">
        <v>4</v>
      </c>
      <c r="D919" s="334"/>
      <c r="E919" s="334"/>
      <c r="F919" s="334"/>
      <c r="G919" s="334"/>
      <c r="H919" s="334"/>
      <c r="I919" s="334"/>
      <c r="K919" s="78"/>
      <c r="L919" s="189"/>
      <c r="M919" s="78"/>
      <c r="N919" s="189"/>
      <c r="O919" s="78"/>
      <c r="P919" s="189"/>
      <c r="Q919" s="334"/>
      <c r="R919" s="334"/>
      <c r="S919" s="334"/>
      <c r="AB919" s="335"/>
      <c r="AC919" s="335"/>
      <c r="AD919" s="335"/>
      <c r="AE919" s="335"/>
      <c r="AF919" s="335"/>
      <c r="AG919" s="335"/>
      <c r="AH919" s="335"/>
      <c r="AI919" s="335"/>
      <c r="AJ919" s="335"/>
      <c r="AK919" s="335"/>
      <c r="AL919" s="335"/>
      <c r="AM919" s="335"/>
    </row>
    <row r="920" spans="2:39" s="29" customFormat="1">
      <c r="B920" s="11"/>
      <c r="C920" s="11">
        <v>5</v>
      </c>
      <c r="D920" s="334"/>
      <c r="E920" s="334"/>
      <c r="F920" s="334"/>
      <c r="G920" s="334"/>
      <c r="H920" s="334"/>
      <c r="I920" s="334"/>
      <c r="J920" s="334"/>
      <c r="K920" s="86"/>
      <c r="L920" s="651"/>
      <c r="M920" s="86"/>
      <c r="N920" s="651"/>
      <c r="O920" s="86"/>
      <c r="P920" s="651"/>
      <c r="Q920" s="33"/>
      <c r="R920" s="33"/>
      <c r="S920" s="33"/>
      <c r="T920" s="33"/>
      <c r="U920" s="33"/>
      <c r="V920" s="33"/>
      <c r="W920" s="33"/>
      <c r="X920" s="33"/>
      <c r="Y920" s="33"/>
      <c r="Z920" s="33"/>
      <c r="AA920" s="33"/>
    </row>
    <row r="921" spans="2:39" s="29" customFormat="1">
      <c r="B921" s="11"/>
      <c r="C921" s="11">
        <v>6</v>
      </c>
      <c r="D921" s="334"/>
      <c r="E921" s="334"/>
      <c r="F921" s="334"/>
      <c r="G921" s="334"/>
      <c r="H921" s="334"/>
      <c r="I921" s="334"/>
      <c r="J921" s="334"/>
      <c r="K921" s="86"/>
      <c r="L921" s="651"/>
      <c r="M921" s="86"/>
      <c r="N921" s="651"/>
      <c r="O921" s="86"/>
      <c r="P921" s="651"/>
      <c r="Q921" s="33"/>
      <c r="R921" s="33"/>
      <c r="S921" s="33"/>
      <c r="T921" s="33"/>
      <c r="U921" s="33"/>
      <c r="V921" s="33"/>
      <c r="W921" s="33"/>
      <c r="X921" s="33"/>
      <c r="Y921" s="33"/>
      <c r="Z921" s="33"/>
      <c r="AA921" s="33"/>
    </row>
    <row r="922" spans="2:39" s="29" customFormat="1">
      <c r="B922" s="11"/>
      <c r="C922" s="11">
        <v>7</v>
      </c>
      <c r="D922" s="334"/>
      <c r="E922" s="334"/>
      <c r="F922" s="334"/>
      <c r="G922" s="334"/>
      <c r="H922" s="334"/>
      <c r="I922" s="334"/>
      <c r="J922" s="334"/>
      <c r="K922" s="78"/>
      <c r="L922" s="652"/>
      <c r="M922" s="78"/>
      <c r="N922" s="652"/>
      <c r="O922" s="78"/>
      <c r="P922" s="652"/>
      <c r="Q922" s="33"/>
      <c r="R922" s="33"/>
      <c r="S922" s="33"/>
      <c r="T922" s="33"/>
      <c r="U922" s="33"/>
      <c r="V922" s="33"/>
      <c r="W922" s="33"/>
      <c r="X922" s="33"/>
      <c r="Y922" s="33"/>
      <c r="Z922" s="33"/>
      <c r="AA922" s="33"/>
    </row>
    <row r="923" spans="2:39" s="29" customFormat="1">
      <c r="B923" s="11"/>
      <c r="C923" s="11">
        <v>8</v>
      </c>
      <c r="D923" s="334"/>
      <c r="E923" s="334"/>
      <c r="F923" s="334"/>
      <c r="G923" s="334"/>
      <c r="H923" s="334"/>
      <c r="I923" s="334"/>
      <c r="J923" s="334"/>
      <c r="K923" s="78"/>
      <c r="L923" s="651"/>
      <c r="M923" s="78"/>
      <c r="N923" s="651"/>
      <c r="O923" s="78"/>
      <c r="P923" s="651"/>
      <c r="Q923" s="33"/>
      <c r="R923" s="33"/>
      <c r="S923" s="33"/>
      <c r="T923" s="33"/>
      <c r="U923" s="33"/>
      <c r="V923" s="33"/>
      <c r="W923" s="33"/>
      <c r="X923" s="33"/>
      <c r="Y923" s="33"/>
      <c r="Z923" s="33"/>
      <c r="AA923" s="33"/>
    </row>
    <row r="924" spans="2:39" s="29" customFormat="1">
      <c r="B924" s="11"/>
      <c r="C924" s="11">
        <v>9</v>
      </c>
      <c r="D924" s="334"/>
      <c r="E924" s="334"/>
      <c r="F924" s="334"/>
      <c r="G924" s="334"/>
      <c r="H924" s="334"/>
      <c r="I924" s="334"/>
      <c r="J924" s="334"/>
      <c r="K924" s="86"/>
      <c r="L924" s="651"/>
      <c r="M924" s="86"/>
      <c r="N924" s="651"/>
      <c r="O924" s="86"/>
      <c r="P924" s="651"/>
      <c r="Q924" s="33"/>
      <c r="R924" s="33"/>
      <c r="S924" s="33"/>
      <c r="T924" s="33"/>
      <c r="U924" s="33"/>
      <c r="V924" s="33"/>
      <c r="W924" s="33"/>
      <c r="X924" s="33"/>
      <c r="Y924" s="33"/>
      <c r="Z924" s="33"/>
      <c r="AA924" s="33"/>
    </row>
    <row r="925" spans="2:39" s="29" customFormat="1">
      <c r="B925" s="11"/>
      <c r="C925" s="11">
        <v>10</v>
      </c>
      <c r="D925" s="334"/>
      <c r="E925" s="334"/>
      <c r="F925" s="334"/>
      <c r="G925" s="334"/>
      <c r="H925" s="334"/>
      <c r="I925" s="334"/>
      <c r="J925" s="334"/>
      <c r="K925" s="86"/>
      <c r="L925" s="651"/>
      <c r="M925" s="86"/>
      <c r="N925" s="651"/>
      <c r="O925" s="86"/>
      <c r="P925" s="651"/>
      <c r="Q925" s="33"/>
      <c r="R925" s="33"/>
      <c r="S925" s="33"/>
      <c r="T925" s="33"/>
      <c r="U925" s="33"/>
      <c r="V925" s="33"/>
      <c r="W925" s="33"/>
      <c r="X925" s="33"/>
      <c r="Y925" s="33"/>
      <c r="Z925" s="33"/>
      <c r="AA925" s="33"/>
    </row>
    <row r="926" spans="2:39" s="29" customFormat="1">
      <c r="B926" s="11"/>
      <c r="C926" s="11">
        <v>11</v>
      </c>
      <c r="D926" s="334"/>
      <c r="E926" s="334"/>
      <c r="F926" s="334"/>
      <c r="G926" s="334"/>
      <c r="H926" s="334"/>
      <c r="I926" s="334"/>
      <c r="J926" s="334"/>
      <c r="K926" s="78"/>
      <c r="L926" s="652"/>
      <c r="M926" s="78"/>
      <c r="N926" s="652"/>
      <c r="O926" s="78"/>
      <c r="P926" s="652"/>
      <c r="Q926" s="33"/>
      <c r="R926" s="33"/>
      <c r="S926" s="33"/>
      <c r="T926" s="33"/>
      <c r="U926" s="33"/>
      <c r="V926" s="33"/>
      <c r="W926" s="33"/>
      <c r="X926" s="33"/>
      <c r="Y926" s="33"/>
      <c r="Z926" s="33"/>
      <c r="AA926" s="33"/>
    </row>
    <row r="927" spans="2:39" s="29" customFormat="1">
      <c r="B927" s="11"/>
      <c r="C927" s="11">
        <v>12</v>
      </c>
      <c r="D927" s="334"/>
      <c r="E927" s="334"/>
      <c r="F927" s="334"/>
      <c r="G927" s="334"/>
      <c r="H927" s="334"/>
      <c r="I927" s="334"/>
      <c r="J927" s="334"/>
      <c r="K927" s="78"/>
      <c r="L927" s="651"/>
      <c r="M927" s="78"/>
      <c r="N927" s="651"/>
      <c r="O927" s="78"/>
      <c r="P927" s="651"/>
      <c r="Q927" s="33"/>
      <c r="R927" s="33"/>
      <c r="S927" s="33"/>
      <c r="T927" s="33"/>
      <c r="U927" s="33"/>
      <c r="V927" s="33"/>
      <c r="W927" s="33"/>
      <c r="X927" s="33"/>
      <c r="Y927" s="33"/>
      <c r="Z927" s="33"/>
      <c r="AA927" s="33"/>
    </row>
    <row r="928" spans="2:39" s="29" customFormat="1">
      <c r="B928" s="11"/>
      <c r="C928" s="11">
        <v>13</v>
      </c>
      <c r="D928" s="334"/>
      <c r="E928" s="334"/>
      <c r="F928" s="334"/>
      <c r="G928" s="334"/>
      <c r="H928" s="334"/>
      <c r="I928" s="334"/>
      <c r="J928" s="334"/>
      <c r="K928" s="86"/>
      <c r="L928" s="651"/>
      <c r="M928" s="86"/>
      <c r="N928" s="651"/>
      <c r="O928" s="86"/>
      <c r="P928" s="651"/>
      <c r="Q928" s="33"/>
      <c r="R928" s="33"/>
      <c r="S928" s="33"/>
      <c r="T928" s="33"/>
      <c r="U928" s="33"/>
      <c r="V928" s="33"/>
      <c r="W928" s="33"/>
      <c r="X928" s="33"/>
      <c r="Y928" s="33"/>
      <c r="Z928" s="33"/>
      <c r="AA928" s="33"/>
    </row>
    <row r="929" spans="2:39" s="29" customFormat="1">
      <c r="B929" s="11"/>
      <c r="C929" s="11">
        <v>14</v>
      </c>
      <c r="D929" s="334"/>
      <c r="E929" s="334"/>
      <c r="F929" s="334"/>
      <c r="G929" s="334"/>
      <c r="H929" s="334"/>
      <c r="I929" s="334"/>
      <c r="J929" s="334"/>
      <c r="K929" s="86"/>
      <c r="L929" s="651"/>
      <c r="M929" s="86"/>
      <c r="N929" s="651"/>
      <c r="O929" s="86"/>
      <c r="P929" s="651"/>
      <c r="Q929" s="33"/>
      <c r="R929" s="33"/>
      <c r="S929" s="33"/>
      <c r="T929" s="33"/>
      <c r="U929" s="33"/>
      <c r="V929" s="33"/>
      <c r="W929" s="33"/>
      <c r="X929" s="33"/>
      <c r="Y929" s="33"/>
      <c r="Z929" s="33"/>
      <c r="AA929" s="33"/>
    </row>
    <row r="930" spans="2:39" s="29" customFormat="1">
      <c r="B930" s="11"/>
      <c r="C930" s="11">
        <v>15</v>
      </c>
      <c r="D930" s="334"/>
      <c r="E930" s="334"/>
      <c r="F930" s="334"/>
      <c r="G930" s="334"/>
      <c r="H930" s="334"/>
      <c r="I930" s="334"/>
      <c r="J930" s="334"/>
      <c r="K930" s="78"/>
      <c r="L930" s="652"/>
      <c r="M930" s="78"/>
      <c r="N930" s="652"/>
      <c r="O930" s="78"/>
      <c r="P930" s="652"/>
      <c r="Q930" s="33"/>
      <c r="R930" s="33"/>
      <c r="S930" s="33"/>
      <c r="T930" s="33"/>
      <c r="U930" s="33"/>
      <c r="V930" s="33"/>
      <c r="W930" s="33"/>
      <c r="X930" s="33"/>
      <c r="Y930" s="33"/>
      <c r="Z930" s="33"/>
      <c r="AA930" s="33"/>
    </row>
    <row r="931" spans="2:39" s="29" customFormat="1">
      <c r="B931" s="11"/>
      <c r="C931" s="11">
        <v>16</v>
      </c>
      <c r="D931" s="334"/>
      <c r="E931" s="334"/>
      <c r="F931" s="334"/>
      <c r="G931" s="334"/>
      <c r="H931" s="334"/>
      <c r="I931" s="334"/>
      <c r="J931" s="334"/>
      <c r="K931" s="78"/>
      <c r="L931" s="651"/>
      <c r="M931" s="78"/>
      <c r="N931" s="651"/>
      <c r="O931" s="78"/>
      <c r="P931" s="651"/>
      <c r="Q931" s="33"/>
      <c r="R931" s="33"/>
      <c r="S931" s="33"/>
      <c r="T931" s="33"/>
      <c r="U931" s="33"/>
      <c r="V931" s="33"/>
      <c r="W931" s="33"/>
      <c r="X931" s="33"/>
      <c r="Y931" s="33"/>
      <c r="Z931" s="33"/>
      <c r="AA931" s="33"/>
    </row>
    <row r="932" spans="2:39" s="29" customFormat="1">
      <c r="B932" s="11"/>
      <c r="C932" s="11">
        <v>17</v>
      </c>
      <c r="D932" s="334"/>
      <c r="E932" s="334"/>
      <c r="F932" s="334"/>
      <c r="G932" s="334"/>
      <c r="H932" s="334"/>
      <c r="I932" s="334"/>
      <c r="J932" s="334"/>
      <c r="K932" s="86"/>
      <c r="L932" s="651"/>
      <c r="M932" s="86"/>
      <c r="N932" s="651"/>
      <c r="O932" s="86"/>
      <c r="P932" s="651"/>
      <c r="Q932" s="33"/>
      <c r="R932" s="33"/>
      <c r="S932" s="33"/>
      <c r="T932" s="33"/>
      <c r="U932" s="33"/>
      <c r="V932" s="33"/>
      <c r="W932" s="33"/>
      <c r="X932" s="33"/>
      <c r="Y932" s="33"/>
      <c r="Z932" s="33"/>
      <c r="AA932" s="33"/>
    </row>
    <row r="933" spans="2:39" s="29" customFormat="1">
      <c r="B933" s="11"/>
      <c r="C933" s="11">
        <v>18</v>
      </c>
      <c r="D933" s="334"/>
      <c r="E933" s="334"/>
      <c r="F933" s="334"/>
      <c r="G933" s="334"/>
      <c r="H933" s="334"/>
      <c r="I933" s="334"/>
      <c r="J933" s="334"/>
      <c r="K933" s="86"/>
      <c r="L933" s="651"/>
      <c r="M933" s="86"/>
      <c r="N933" s="651"/>
      <c r="O933" s="86"/>
      <c r="P933" s="651"/>
      <c r="Q933" s="33"/>
      <c r="R933" s="33"/>
      <c r="S933" s="33"/>
      <c r="T933" s="33"/>
      <c r="U933" s="33"/>
      <c r="V933" s="33"/>
      <c r="W933" s="33"/>
      <c r="X933" s="33"/>
      <c r="Y933" s="33"/>
      <c r="Z933" s="33"/>
      <c r="AA933" s="33"/>
    </row>
    <row r="934" spans="2:39" s="29" customFormat="1">
      <c r="B934" s="11"/>
      <c r="C934" s="11">
        <v>19</v>
      </c>
      <c r="D934" s="334"/>
      <c r="E934" s="334"/>
      <c r="F934" s="334"/>
      <c r="G934" s="334"/>
      <c r="H934" s="334"/>
      <c r="I934" s="334"/>
      <c r="J934" s="334"/>
      <c r="K934" s="78"/>
      <c r="L934" s="652"/>
      <c r="M934" s="78"/>
      <c r="N934" s="652"/>
      <c r="O934" s="78"/>
      <c r="P934" s="652"/>
      <c r="Q934" s="33"/>
      <c r="R934" s="33"/>
      <c r="S934" s="33"/>
      <c r="T934" s="33"/>
      <c r="U934" s="33"/>
      <c r="V934" s="33"/>
      <c r="W934" s="33"/>
      <c r="X934" s="33"/>
      <c r="Y934" s="33"/>
      <c r="Z934" s="33"/>
      <c r="AA934" s="33"/>
    </row>
    <row r="935" spans="2:39" s="29" customFormat="1">
      <c r="B935" s="11"/>
      <c r="C935" s="11">
        <v>20</v>
      </c>
      <c r="D935" s="334"/>
      <c r="E935" s="334"/>
      <c r="F935" s="334"/>
      <c r="G935" s="334"/>
      <c r="H935" s="334"/>
      <c r="I935" s="334"/>
      <c r="J935" s="334"/>
      <c r="K935" s="78"/>
      <c r="L935" s="651"/>
      <c r="M935" s="78"/>
      <c r="N935" s="651"/>
      <c r="O935" s="78"/>
      <c r="P935" s="651"/>
      <c r="Q935" s="33"/>
      <c r="R935" s="33"/>
      <c r="S935" s="33"/>
      <c r="T935" s="33"/>
      <c r="U935" s="33"/>
      <c r="V935" s="33"/>
      <c r="W935" s="33"/>
      <c r="X935" s="33"/>
      <c r="Y935" s="33"/>
      <c r="Z935" s="33"/>
      <c r="AA935" s="33"/>
    </row>
    <row r="936" spans="2:39" s="29" customFormat="1">
      <c r="B936" s="11"/>
      <c r="C936" s="11">
        <v>21</v>
      </c>
      <c r="D936" s="334"/>
      <c r="E936" s="334"/>
      <c r="F936" s="334"/>
      <c r="G936" s="334"/>
      <c r="H936" s="334"/>
      <c r="I936" s="334"/>
      <c r="J936" s="334"/>
      <c r="K936" s="86"/>
      <c r="L936" s="651"/>
      <c r="M936" s="86"/>
      <c r="N936" s="651"/>
      <c r="O936" s="86"/>
      <c r="P936" s="651"/>
      <c r="Q936" s="33"/>
      <c r="R936" s="33"/>
      <c r="S936" s="33"/>
      <c r="T936" s="33"/>
      <c r="U936" s="33"/>
      <c r="V936" s="33"/>
      <c r="W936" s="33"/>
      <c r="X936" s="33"/>
      <c r="Y936" s="33"/>
      <c r="Z936" s="33"/>
      <c r="AA936" s="33"/>
    </row>
    <row r="937" spans="2:39" s="29" customFormat="1">
      <c r="B937" s="11"/>
      <c r="C937" s="11">
        <v>22</v>
      </c>
      <c r="D937" s="334"/>
      <c r="E937" s="334"/>
      <c r="F937" s="334"/>
      <c r="G937" s="334"/>
      <c r="H937" s="334"/>
      <c r="I937" s="334"/>
      <c r="J937" s="334"/>
      <c r="K937" s="653"/>
      <c r="L937" s="651"/>
      <c r="M937" s="653"/>
      <c r="N937" s="651"/>
      <c r="O937" s="653"/>
      <c r="P937" s="651"/>
      <c r="Q937" s="33"/>
      <c r="R937" s="33"/>
      <c r="S937" s="33"/>
      <c r="T937" s="33"/>
      <c r="U937" s="33"/>
      <c r="V937" s="33"/>
      <c r="W937" s="33"/>
      <c r="X937" s="33"/>
      <c r="Y937" s="33"/>
      <c r="Z937" s="33"/>
      <c r="AA937" s="33"/>
    </row>
    <row r="938" spans="2:39" s="29" customFormat="1">
      <c r="B938" s="11">
        <v>41</v>
      </c>
      <c r="C938" s="11">
        <v>1</v>
      </c>
      <c r="D938" s="334"/>
      <c r="E938" s="334"/>
      <c r="F938" s="334"/>
      <c r="G938" s="334"/>
      <c r="H938" s="334"/>
      <c r="I938" s="334"/>
      <c r="J938" s="334"/>
      <c r="K938" s="78"/>
      <c r="L938" s="647"/>
      <c r="M938" s="78"/>
      <c r="N938" s="647"/>
      <c r="O938" s="78"/>
      <c r="P938" s="647"/>
      <c r="Q938" s="33"/>
      <c r="R938" s="33"/>
      <c r="S938" s="33"/>
      <c r="T938" s="33"/>
      <c r="U938" s="33"/>
      <c r="V938" s="33"/>
      <c r="W938" s="33"/>
      <c r="X938" s="33"/>
      <c r="Y938" s="33"/>
      <c r="Z938" s="33"/>
      <c r="AA938" s="33"/>
    </row>
    <row r="939" spans="2:39" s="29" customFormat="1">
      <c r="B939" s="11"/>
      <c r="C939" s="11">
        <v>2</v>
      </c>
      <c r="D939" s="334"/>
      <c r="E939" s="334"/>
      <c r="F939" s="334"/>
      <c r="G939" s="334"/>
      <c r="H939" s="334"/>
      <c r="I939" s="334"/>
      <c r="J939" s="334"/>
      <c r="K939" s="78"/>
      <c r="L939" s="647"/>
      <c r="M939" s="78"/>
      <c r="N939" s="647"/>
      <c r="O939" s="78"/>
      <c r="P939" s="647"/>
      <c r="Q939" s="33"/>
      <c r="R939" s="33"/>
      <c r="S939" s="33"/>
      <c r="T939" s="33"/>
      <c r="U939" s="33"/>
      <c r="V939" s="33"/>
      <c r="W939" s="33"/>
      <c r="X939" s="33"/>
      <c r="Y939" s="33"/>
      <c r="Z939" s="33"/>
      <c r="AA939" s="33"/>
    </row>
    <row r="940" spans="2:39" s="29" customFormat="1">
      <c r="B940" s="30"/>
      <c r="C940" s="11">
        <v>3</v>
      </c>
      <c r="D940" s="334"/>
      <c r="E940" s="334"/>
      <c r="F940" s="334"/>
      <c r="G940" s="334"/>
      <c r="H940" s="334"/>
      <c r="I940" s="334"/>
      <c r="J940" s="334"/>
      <c r="K940" s="78"/>
      <c r="L940" s="647"/>
      <c r="M940" s="78"/>
      <c r="N940" s="647"/>
      <c r="O940" s="78"/>
      <c r="P940" s="647"/>
      <c r="Q940" s="33"/>
      <c r="R940" s="33"/>
      <c r="S940" s="33"/>
      <c r="T940" s="33"/>
      <c r="U940" s="33"/>
      <c r="V940" s="33"/>
      <c r="W940" s="33"/>
      <c r="X940" s="33"/>
      <c r="Y940" s="33"/>
      <c r="Z940" s="33"/>
      <c r="AA940" s="33"/>
    </row>
    <row r="941" spans="2:39">
      <c r="B941" s="30"/>
      <c r="C941" s="11">
        <v>4</v>
      </c>
      <c r="D941" s="334"/>
      <c r="E941" s="334"/>
      <c r="F941" s="334"/>
      <c r="G941" s="334"/>
      <c r="H941" s="334"/>
      <c r="I941" s="334"/>
      <c r="K941" s="78"/>
      <c r="L941" s="189"/>
      <c r="M941" s="78"/>
      <c r="N941" s="189"/>
      <c r="O941" s="78"/>
      <c r="P941" s="189"/>
      <c r="Q941" s="334"/>
      <c r="R941" s="334"/>
      <c r="S941" s="334"/>
      <c r="AB941" s="335"/>
      <c r="AC941" s="335"/>
      <c r="AD941" s="335"/>
      <c r="AE941" s="335"/>
      <c r="AF941" s="335"/>
      <c r="AG941" s="335"/>
      <c r="AH941" s="335"/>
      <c r="AI941" s="335"/>
      <c r="AJ941" s="335"/>
      <c r="AK941" s="335"/>
      <c r="AL941" s="335"/>
      <c r="AM941" s="335"/>
    </row>
    <row r="942" spans="2:39" s="29" customFormat="1">
      <c r="B942" s="30"/>
      <c r="C942" s="11">
        <v>5</v>
      </c>
      <c r="D942" s="334"/>
      <c r="E942" s="334"/>
      <c r="F942" s="334"/>
      <c r="G942" s="334"/>
      <c r="H942" s="334"/>
      <c r="I942" s="334"/>
      <c r="J942" s="334"/>
      <c r="K942" s="86"/>
      <c r="L942" s="651"/>
      <c r="M942" s="86"/>
      <c r="N942" s="651"/>
      <c r="O942" s="86"/>
      <c r="P942" s="651"/>
      <c r="Q942" s="33"/>
      <c r="R942" s="33"/>
      <c r="S942" s="33"/>
      <c r="T942" s="33"/>
      <c r="U942" s="33"/>
      <c r="V942" s="33"/>
      <c r="W942" s="33"/>
      <c r="X942" s="33"/>
      <c r="Y942" s="33"/>
      <c r="Z942" s="33"/>
      <c r="AA942" s="33"/>
    </row>
    <row r="943" spans="2:39" s="29" customFormat="1">
      <c r="B943" s="30"/>
      <c r="C943" s="11">
        <v>6</v>
      </c>
      <c r="D943" s="334"/>
      <c r="E943" s="334"/>
      <c r="F943" s="334"/>
      <c r="G943" s="334"/>
      <c r="H943" s="334"/>
      <c r="I943" s="334"/>
      <c r="J943" s="334"/>
      <c r="K943" s="86"/>
      <c r="L943" s="651"/>
      <c r="M943" s="86"/>
      <c r="N943" s="651"/>
      <c r="O943" s="86"/>
      <c r="P943" s="651"/>
      <c r="Q943" s="33"/>
      <c r="R943" s="33"/>
      <c r="S943" s="33"/>
      <c r="T943" s="33"/>
      <c r="U943" s="33"/>
      <c r="V943" s="33"/>
      <c r="W943" s="33"/>
      <c r="X943" s="33"/>
      <c r="Y943" s="33"/>
      <c r="Z943" s="33"/>
      <c r="AA943" s="33"/>
    </row>
    <row r="944" spans="2:39" s="29" customFormat="1">
      <c r="B944" s="30"/>
      <c r="C944" s="11">
        <v>7</v>
      </c>
      <c r="D944" s="334"/>
      <c r="E944" s="334"/>
      <c r="F944" s="334"/>
      <c r="G944" s="334"/>
      <c r="H944" s="334"/>
      <c r="I944" s="334"/>
      <c r="J944" s="334"/>
      <c r="K944" s="78"/>
      <c r="L944" s="652"/>
      <c r="M944" s="78"/>
      <c r="N944" s="652"/>
      <c r="O944" s="78"/>
      <c r="P944" s="652"/>
      <c r="Q944" s="33"/>
      <c r="R944" s="33"/>
      <c r="S944" s="33"/>
      <c r="T944" s="33"/>
      <c r="U944" s="33"/>
      <c r="V944" s="33"/>
      <c r="W944" s="33"/>
      <c r="X944" s="33"/>
      <c r="Y944" s="33"/>
      <c r="Z944" s="33"/>
      <c r="AA944" s="33"/>
    </row>
    <row r="945" spans="2:27" s="29" customFormat="1">
      <c r="B945" s="30"/>
      <c r="C945" s="11">
        <v>8</v>
      </c>
      <c r="D945" s="334"/>
      <c r="E945" s="334"/>
      <c r="F945" s="334"/>
      <c r="G945" s="334"/>
      <c r="H945" s="334"/>
      <c r="I945" s="334"/>
      <c r="J945" s="334"/>
      <c r="K945" s="78"/>
      <c r="L945" s="651"/>
      <c r="M945" s="78"/>
      <c r="N945" s="651"/>
      <c r="O945" s="78"/>
      <c r="P945" s="651"/>
      <c r="Q945" s="33"/>
      <c r="R945" s="33"/>
      <c r="S945" s="33"/>
      <c r="T945" s="33"/>
      <c r="U945" s="33"/>
      <c r="V945" s="33"/>
      <c r="W945" s="33"/>
      <c r="X945" s="33"/>
      <c r="Y945" s="33"/>
      <c r="Z945" s="33"/>
      <c r="AA945" s="33"/>
    </row>
    <row r="946" spans="2:27" s="29" customFormat="1">
      <c r="B946" s="30"/>
      <c r="C946" s="11">
        <v>9</v>
      </c>
      <c r="D946" s="334"/>
      <c r="E946" s="334"/>
      <c r="F946" s="334"/>
      <c r="G946" s="334"/>
      <c r="H946" s="334"/>
      <c r="I946" s="334"/>
      <c r="J946" s="334"/>
      <c r="K946" s="86"/>
      <c r="L946" s="651"/>
      <c r="M946" s="86"/>
      <c r="N946" s="651"/>
      <c r="O946" s="86"/>
      <c r="P946" s="651"/>
      <c r="Q946" s="33"/>
      <c r="R946" s="33"/>
      <c r="S946" s="33"/>
      <c r="T946" s="33"/>
      <c r="U946" s="33"/>
      <c r="V946" s="33"/>
      <c r="W946" s="33"/>
      <c r="X946" s="33"/>
      <c r="Y946" s="33"/>
      <c r="Z946" s="33"/>
      <c r="AA946" s="33"/>
    </row>
    <row r="947" spans="2:27" s="29" customFormat="1">
      <c r="B947" s="30"/>
      <c r="C947" s="11">
        <v>10</v>
      </c>
      <c r="D947" s="334"/>
      <c r="E947" s="334"/>
      <c r="F947" s="334"/>
      <c r="G947" s="334"/>
      <c r="H947" s="334"/>
      <c r="I947" s="334"/>
      <c r="J947" s="334"/>
      <c r="K947" s="86"/>
      <c r="L947" s="651"/>
      <c r="M947" s="86"/>
      <c r="N947" s="651"/>
      <c r="O947" s="86"/>
      <c r="P947" s="651"/>
      <c r="Q947" s="33"/>
      <c r="R947" s="33"/>
      <c r="S947" s="33"/>
      <c r="T947" s="33"/>
      <c r="U947" s="33"/>
      <c r="V947" s="33"/>
      <c r="W947" s="33"/>
      <c r="X947" s="33"/>
      <c r="Y947" s="33"/>
      <c r="Z947" s="33"/>
      <c r="AA947" s="33"/>
    </row>
    <row r="948" spans="2:27" s="29" customFormat="1">
      <c r="B948" s="11"/>
      <c r="C948" s="11">
        <v>11</v>
      </c>
      <c r="D948" s="334"/>
      <c r="E948" s="334"/>
      <c r="F948" s="334"/>
      <c r="G948" s="334"/>
      <c r="H948" s="334"/>
      <c r="I948" s="334"/>
      <c r="J948" s="334"/>
      <c r="K948" s="78"/>
      <c r="L948" s="652"/>
      <c r="M948" s="78"/>
      <c r="N948" s="652"/>
      <c r="O948" s="78"/>
      <c r="P948" s="652"/>
      <c r="Q948" s="33"/>
      <c r="R948" s="33"/>
      <c r="S948" s="33"/>
      <c r="T948" s="33"/>
      <c r="U948" s="33"/>
      <c r="V948" s="33"/>
      <c r="W948" s="33"/>
      <c r="X948" s="33"/>
      <c r="Y948" s="33"/>
      <c r="Z948" s="33"/>
      <c r="AA948" s="33"/>
    </row>
    <row r="949" spans="2:27" s="29" customFormat="1">
      <c r="B949" s="11"/>
      <c r="C949" s="11">
        <v>12</v>
      </c>
      <c r="D949" s="334"/>
      <c r="E949" s="334"/>
      <c r="F949" s="334"/>
      <c r="G949" s="334"/>
      <c r="H949" s="334"/>
      <c r="I949" s="334"/>
      <c r="J949" s="334"/>
      <c r="K949" s="78"/>
      <c r="L949" s="651"/>
      <c r="M949" s="78"/>
      <c r="N949" s="651"/>
      <c r="O949" s="78"/>
      <c r="P949" s="651"/>
      <c r="Q949" s="33"/>
      <c r="R949" s="33"/>
      <c r="S949" s="33"/>
      <c r="T949" s="33"/>
      <c r="U949" s="33"/>
      <c r="V949" s="33"/>
      <c r="W949" s="33"/>
      <c r="X949" s="33"/>
      <c r="Y949" s="33"/>
      <c r="Z949" s="33"/>
      <c r="AA949" s="33"/>
    </row>
    <row r="950" spans="2:27" s="29" customFormat="1">
      <c r="B950" s="11"/>
      <c r="C950" s="11">
        <v>13</v>
      </c>
      <c r="D950" s="334"/>
      <c r="E950" s="334"/>
      <c r="F950" s="334"/>
      <c r="G950" s="334"/>
      <c r="H950" s="334"/>
      <c r="I950" s="334"/>
      <c r="J950" s="334"/>
      <c r="K950" s="86"/>
      <c r="L950" s="651"/>
      <c r="M950" s="86"/>
      <c r="N950" s="651"/>
      <c r="O950" s="86"/>
      <c r="P950" s="651"/>
      <c r="Q950" s="33"/>
      <c r="R950" s="33"/>
      <c r="S950" s="33"/>
      <c r="T950" s="33"/>
      <c r="U950" s="33"/>
      <c r="V950" s="33"/>
      <c r="W950" s="33"/>
      <c r="X950" s="33"/>
      <c r="Y950" s="33"/>
      <c r="Z950" s="33"/>
      <c r="AA950" s="33"/>
    </row>
    <row r="951" spans="2:27" s="29" customFormat="1">
      <c r="B951" s="11"/>
      <c r="C951" s="11">
        <v>14</v>
      </c>
      <c r="D951" s="334"/>
      <c r="E951" s="334"/>
      <c r="F951" s="334"/>
      <c r="G951" s="334"/>
      <c r="H951" s="334"/>
      <c r="I951" s="334"/>
      <c r="J951" s="334"/>
      <c r="K951" s="86"/>
      <c r="L951" s="651"/>
      <c r="M951" s="86"/>
      <c r="N951" s="651"/>
      <c r="O951" s="86"/>
      <c r="P951" s="651"/>
      <c r="Q951" s="33"/>
      <c r="R951" s="33"/>
      <c r="S951" s="33"/>
      <c r="T951" s="33"/>
      <c r="U951" s="33"/>
      <c r="V951" s="33"/>
      <c r="W951" s="33"/>
      <c r="X951" s="33"/>
      <c r="Y951" s="33"/>
      <c r="Z951" s="33"/>
      <c r="AA951" s="33"/>
    </row>
    <row r="952" spans="2:27" s="29" customFormat="1">
      <c r="B952" s="11"/>
      <c r="C952" s="11">
        <v>15</v>
      </c>
      <c r="D952" s="334"/>
      <c r="E952" s="334"/>
      <c r="F952" s="334"/>
      <c r="G952" s="334"/>
      <c r="H952" s="334"/>
      <c r="I952" s="334"/>
      <c r="J952" s="334"/>
      <c r="K952" s="78"/>
      <c r="L952" s="652"/>
      <c r="M952" s="78"/>
      <c r="N952" s="652"/>
      <c r="O952" s="78"/>
      <c r="P952" s="652"/>
      <c r="Q952" s="33"/>
      <c r="R952" s="33"/>
      <c r="S952" s="33"/>
      <c r="T952" s="33"/>
      <c r="U952" s="33"/>
      <c r="V952" s="33"/>
      <c r="W952" s="33"/>
      <c r="X952" s="33"/>
      <c r="Y952" s="33"/>
      <c r="Z952" s="33"/>
      <c r="AA952" s="33"/>
    </row>
    <row r="953" spans="2:27" s="29" customFormat="1">
      <c r="B953" s="11"/>
      <c r="C953" s="11">
        <v>16</v>
      </c>
      <c r="D953" s="334"/>
      <c r="E953" s="334"/>
      <c r="F953" s="334"/>
      <c r="G953" s="334"/>
      <c r="H953" s="334"/>
      <c r="I953" s="334"/>
      <c r="J953" s="334"/>
      <c r="K953" s="78"/>
      <c r="L953" s="651"/>
      <c r="M953" s="78"/>
      <c r="N953" s="651"/>
      <c r="O953" s="78"/>
      <c r="P953" s="651"/>
      <c r="Q953" s="33"/>
      <c r="R953" s="33"/>
      <c r="S953" s="33"/>
      <c r="T953" s="33"/>
      <c r="U953" s="33"/>
      <c r="V953" s="33"/>
      <c r="W953" s="33"/>
      <c r="X953" s="33"/>
      <c r="Y953" s="33"/>
      <c r="Z953" s="33"/>
      <c r="AA953" s="33"/>
    </row>
    <row r="954" spans="2:27" s="29" customFormat="1">
      <c r="B954" s="11"/>
      <c r="C954" s="11">
        <v>17</v>
      </c>
      <c r="D954" s="334"/>
      <c r="E954" s="334"/>
      <c r="F954" s="334"/>
      <c r="G954" s="334"/>
      <c r="H954" s="334"/>
      <c r="I954" s="334"/>
      <c r="J954" s="334"/>
      <c r="K954" s="86"/>
      <c r="L954" s="651"/>
      <c r="M954" s="86"/>
      <c r="N954" s="651"/>
      <c r="O954" s="86"/>
      <c r="P954" s="651"/>
      <c r="Q954" s="33"/>
      <c r="R954" s="33"/>
      <c r="S954" s="33"/>
      <c r="T954" s="33"/>
      <c r="U954" s="33"/>
      <c r="V954" s="33"/>
      <c r="W954" s="33"/>
      <c r="X954" s="33"/>
      <c r="Y954" s="33"/>
      <c r="Z954" s="33"/>
      <c r="AA954" s="33"/>
    </row>
    <row r="955" spans="2:27" s="29" customFormat="1">
      <c r="B955" s="11"/>
      <c r="C955" s="11">
        <v>18</v>
      </c>
      <c r="D955" s="334"/>
      <c r="E955" s="334"/>
      <c r="F955" s="334"/>
      <c r="G955" s="334"/>
      <c r="H955" s="334"/>
      <c r="I955" s="334"/>
      <c r="J955" s="334"/>
      <c r="K955" s="86"/>
      <c r="L955" s="651"/>
      <c r="M955" s="86"/>
      <c r="N955" s="651"/>
      <c r="O955" s="86"/>
      <c r="P955" s="651"/>
      <c r="Q955" s="33"/>
      <c r="R955" s="33"/>
      <c r="S955" s="33"/>
      <c r="T955" s="33"/>
      <c r="U955" s="33"/>
      <c r="V955" s="33"/>
      <c r="W955" s="33"/>
      <c r="X955" s="33"/>
      <c r="Y955" s="33"/>
      <c r="Z955" s="33"/>
      <c r="AA955" s="33"/>
    </row>
    <row r="956" spans="2:27" s="29" customFormat="1">
      <c r="B956" s="11"/>
      <c r="C956" s="11">
        <v>19</v>
      </c>
      <c r="D956" s="334"/>
      <c r="E956" s="334"/>
      <c r="F956" s="334"/>
      <c r="G956" s="334"/>
      <c r="H956" s="334"/>
      <c r="I956" s="334"/>
      <c r="J956" s="334"/>
      <c r="K956" s="78"/>
      <c r="L956" s="652"/>
      <c r="M956" s="78"/>
      <c r="N956" s="652"/>
      <c r="O956" s="78"/>
      <c r="P956" s="652"/>
      <c r="Q956" s="33"/>
      <c r="R956" s="33"/>
      <c r="S956" s="33"/>
      <c r="T956" s="33"/>
      <c r="U956" s="33"/>
      <c r="V956" s="33"/>
      <c r="W956" s="33"/>
      <c r="X956" s="33"/>
      <c r="Y956" s="33"/>
      <c r="Z956" s="33"/>
      <c r="AA956" s="33"/>
    </row>
    <row r="957" spans="2:27" s="29" customFormat="1">
      <c r="B957" s="11"/>
      <c r="C957" s="11">
        <v>20</v>
      </c>
      <c r="D957" s="334"/>
      <c r="E957" s="334"/>
      <c r="F957" s="334"/>
      <c r="G957" s="334"/>
      <c r="H957" s="334"/>
      <c r="I957" s="334"/>
      <c r="J957" s="334"/>
      <c r="K957" s="78"/>
      <c r="L957" s="651"/>
      <c r="M957" s="78"/>
      <c r="N957" s="651"/>
      <c r="O957" s="78"/>
      <c r="P957" s="651"/>
      <c r="Q957" s="33"/>
      <c r="R957" s="33"/>
      <c r="S957" s="33"/>
      <c r="T957" s="33"/>
      <c r="U957" s="33"/>
      <c r="V957" s="33"/>
      <c r="W957" s="33"/>
      <c r="X957" s="33"/>
      <c r="Y957" s="33"/>
      <c r="Z957" s="33"/>
      <c r="AA957" s="33"/>
    </row>
    <row r="958" spans="2:27" s="29" customFormat="1">
      <c r="B958" s="11"/>
      <c r="C958" s="11">
        <v>21</v>
      </c>
      <c r="D958" s="334"/>
      <c r="E958" s="334"/>
      <c r="F958" s="334"/>
      <c r="G958" s="334"/>
      <c r="H958" s="334"/>
      <c r="I958" s="334"/>
      <c r="J958" s="334"/>
      <c r="K958" s="86"/>
      <c r="L958" s="651"/>
      <c r="M958" s="86"/>
      <c r="N958" s="651"/>
      <c r="O958" s="86"/>
      <c r="P958" s="651"/>
      <c r="Q958" s="33"/>
      <c r="R958" s="33"/>
      <c r="S958" s="33"/>
      <c r="T958" s="33"/>
      <c r="U958" s="33"/>
      <c r="V958" s="33"/>
      <c r="W958" s="33"/>
      <c r="X958" s="33"/>
      <c r="Y958" s="33"/>
      <c r="Z958" s="33"/>
      <c r="AA958" s="33"/>
    </row>
    <row r="959" spans="2:27" s="29" customFormat="1">
      <c r="B959" s="11"/>
      <c r="C959" s="11">
        <v>22</v>
      </c>
      <c r="D959" s="334"/>
      <c r="E959" s="334"/>
      <c r="F959" s="334"/>
      <c r="G959" s="334"/>
      <c r="H959" s="334"/>
      <c r="I959" s="334"/>
      <c r="J959" s="334"/>
      <c r="K959" s="653"/>
      <c r="L959" s="651"/>
      <c r="M959" s="653"/>
      <c r="N959" s="651"/>
      <c r="O959" s="653"/>
      <c r="P959" s="651"/>
      <c r="Q959" s="33"/>
      <c r="R959" s="33"/>
      <c r="S959" s="33"/>
      <c r="T959" s="33"/>
      <c r="U959" s="33"/>
      <c r="V959" s="33"/>
      <c r="W959" s="33"/>
      <c r="X959" s="33"/>
      <c r="Y959" s="33"/>
      <c r="Z959" s="33"/>
      <c r="AA959" s="33"/>
    </row>
    <row r="960" spans="2:27" s="29" customFormat="1">
      <c r="B960" s="11">
        <v>42</v>
      </c>
      <c r="C960" s="11">
        <v>1</v>
      </c>
      <c r="D960" s="334"/>
      <c r="E960" s="334"/>
      <c r="F960" s="334"/>
      <c r="G960" s="334"/>
      <c r="H960" s="334"/>
      <c r="I960" s="334"/>
      <c r="J960" s="334"/>
      <c r="K960" s="78"/>
      <c r="L960" s="647"/>
      <c r="M960" s="78"/>
      <c r="N960" s="647"/>
      <c r="O960" s="78"/>
      <c r="P960" s="647"/>
      <c r="Q960" s="33"/>
      <c r="R960" s="33"/>
      <c r="S960" s="33"/>
      <c r="T960" s="33"/>
      <c r="U960" s="33"/>
      <c r="V960" s="33"/>
      <c r="W960" s="33"/>
      <c r="X960" s="33"/>
      <c r="Y960" s="33"/>
      <c r="Z960" s="33"/>
      <c r="AA960" s="33"/>
    </row>
    <row r="961" spans="2:39" s="29" customFormat="1">
      <c r="B961" s="11"/>
      <c r="C961" s="11">
        <v>2</v>
      </c>
      <c r="D961" s="334"/>
      <c r="E961" s="334"/>
      <c r="F961" s="334"/>
      <c r="G961" s="334"/>
      <c r="H961" s="334"/>
      <c r="I961" s="334"/>
      <c r="J961" s="334"/>
      <c r="K961" s="78"/>
      <c r="L961" s="647"/>
      <c r="M961" s="78"/>
      <c r="N961" s="647"/>
      <c r="O961" s="78"/>
      <c r="P961" s="647"/>
      <c r="Q961" s="33"/>
      <c r="R961" s="33"/>
      <c r="S961" s="33"/>
      <c r="T961" s="33"/>
      <c r="U961" s="33"/>
      <c r="V961" s="33"/>
      <c r="W961" s="33"/>
      <c r="X961" s="33"/>
      <c r="Y961" s="33"/>
      <c r="Z961" s="33"/>
      <c r="AA961" s="33"/>
    </row>
    <row r="962" spans="2:39" s="29" customFormat="1">
      <c r="B962" s="11"/>
      <c r="C962" s="11">
        <v>3</v>
      </c>
      <c r="D962" s="334"/>
      <c r="E962" s="334"/>
      <c r="F962" s="334"/>
      <c r="G962" s="334"/>
      <c r="H962" s="334"/>
      <c r="I962" s="334"/>
      <c r="J962" s="334"/>
      <c r="K962" s="78"/>
      <c r="L962" s="647"/>
      <c r="M962" s="78"/>
      <c r="N962" s="647"/>
      <c r="O962" s="78"/>
      <c r="P962" s="647"/>
      <c r="Q962" s="33"/>
      <c r="R962" s="33"/>
      <c r="S962" s="33"/>
      <c r="T962" s="33"/>
      <c r="U962" s="33"/>
      <c r="V962" s="33"/>
      <c r="W962" s="33"/>
      <c r="X962" s="33"/>
      <c r="Y962" s="33"/>
      <c r="Z962" s="33"/>
      <c r="AA962" s="33"/>
    </row>
    <row r="963" spans="2:39">
      <c r="B963" s="11"/>
      <c r="C963" s="11">
        <v>4</v>
      </c>
      <c r="D963" s="334"/>
      <c r="E963" s="334"/>
      <c r="F963" s="334"/>
      <c r="G963" s="334"/>
      <c r="H963" s="334"/>
      <c r="I963" s="334"/>
      <c r="K963" s="78"/>
      <c r="L963" s="189"/>
      <c r="M963" s="78"/>
      <c r="N963" s="189"/>
      <c r="O963" s="78"/>
      <c r="P963" s="189"/>
      <c r="Q963" s="334"/>
      <c r="R963" s="334"/>
      <c r="S963" s="334"/>
      <c r="AB963" s="335"/>
      <c r="AC963" s="335"/>
      <c r="AD963" s="335"/>
      <c r="AE963" s="335"/>
      <c r="AF963" s="335"/>
      <c r="AG963" s="335"/>
      <c r="AH963" s="335"/>
      <c r="AI963" s="335"/>
      <c r="AJ963" s="335"/>
      <c r="AK963" s="335"/>
      <c r="AL963" s="335"/>
      <c r="AM963" s="335"/>
    </row>
    <row r="964" spans="2:39" s="29" customFormat="1">
      <c r="B964" s="11"/>
      <c r="C964" s="11">
        <v>5</v>
      </c>
      <c r="D964" s="334"/>
      <c r="E964" s="334"/>
      <c r="F964" s="334"/>
      <c r="G964" s="334"/>
      <c r="H964" s="334"/>
      <c r="I964" s="334"/>
      <c r="J964" s="334"/>
      <c r="K964" s="86"/>
      <c r="L964" s="651"/>
      <c r="M964" s="86"/>
      <c r="N964" s="651"/>
      <c r="O964" s="86"/>
      <c r="P964" s="651"/>
      <c r="Q964" s="33"/>
      <c r="R964" s="33"/>
      <c r="S964" s="33"/>
      <c r="T964" s="33"/>
      <c r="U964" s="33"/>
      <c r="V964" s="33"/>
      <c r="W964" s="33"/>
      <c r="X964" s="33"/>
      <c r="Y964" s="33"/>
      <c r="Z964" s="33"/>
      <c r="AA964" s="33"/>
    </row>
    <row r="965" spans="2:39" s="29" customFormat="1">
      <c r="B965" s="11"/>
      <c r="C965" s="11">
        <v>6</v>
      </c>
      <c r="D965" s="334"/>
      <c r="E965" s="334"/>
      <c r="F965" s="334"/>
      <c r="G965" s="334"/>
      <c r="H965" s="334"/>
      <c r="I965" s="334"/>
      <c r="J965" s="334"/>
      <c r="K965" s="86"/>
      <c r="L965" s="651"/>
      <c r="M965" s="86"/>
      <c r="N965" s="651"/>
      <c r="O965" s="86"/>
      <c r="P965" s="651"/>
      <c r="Q965" s="33"/>
      <c r="R965" s="33"/>
      <c r="S965" s="33"/>
      <c r="T965" s="33"/>
      <c r="U965" s="33"/>
      <c r="V965" s="33"/>
      <c r="W965" s="33"/>
      <c r="X965" s="33"/>
      <c r="Y965" s="33"/>
      <c r="Z965" s="33"/>
      <c r="AA965" s="33"/>
    </row>
    <row r="966" spans="2:39" s="29" customFormat="1">
      <c r="B966" s="11"/>
      <c r="C966" s="11">
        <v>7</v>
      </c>
      <c r="D966" s="334"/>
      <c r="E966" s="334"/>
      <c r="F966" s="334"/>
      <c r="G966" s="334"/>
      <c r="H966" s="334"/>
      <c r="I966" s="334"/>
      <c r="J966" s="334"/>
      <c r="K966" s="78"/>
      <c r="L966" s="652"/>
      <c r="M966" s="78"/>
      <c r="N966" s="652"/>
      <c r="O966" s="78"/>
      <c r="P966" s="652"/>
      <c r="Q966" s="33"/>
      <c r="R966" s="33"/>
      <c r="S966" s="33"/>
      <c r="T966" s="33"/>
      <c r="U966" s="33"/>
      <c r="V966" s="33"/>
      <c r="W966" s="33"/>
      <c r="X966" s="33"/>
      <c r="Y966" s="33"/>
      <c r="Z966" s="33"/>
      <c r="AA966" s="33"/>
    </row>
    <row r="967" spans="2:39" s="29" customFormat="1">
      <c r="B967" s="11"/>
      <c r="C967" s="11">
        <v>8</v>
      </c>
      <c r="D967" s="334"/>
      <c r="E967" s="334"/>
      <c r="F967" s="334"/>
      <c r="G967" s="334"/>
      <c r="H967" s="334"/>
      <c r="I967" s="334"/>
      <c r="J967" s="334"/>
      <c r="K967" s="78"/>
      <c r="L967" s="651"/>
      <c r="M967" s="78"/>
      <c r="N967" s="651"/>
      <c r="O967" s="78"/>
      <c r="P967" s="651"/>
      <c r="Q967" s="33"/>
      <c r="R967" s="33"/>
      <c r="S967" s="33"/>
      <c r="T967" s="33"/>
      <c r="U967" s="33"/>
      <c r="V967" s="33"/>
      <c r="W967" s="33"/>
      <c r="X967" s="33"/>
      <c r="Y967" s="33"/>
      <c r="Z967" s="33"/>
      <c r="AA967" s="33"/>
    </row>
    <row r="968" spans="2:39" s="29" customFormat="1">
      <c r="B968" s="11"/>
      <c r="C968" s="11">
        <v>9</v>
      </c>
      <c r="D968" s="334"/>
      <c r="E968" s="334"/>
      <c r="F968" s="334"/>
      <c r="G968" s="334"/>
      <c r="H968" s="334"/>
      <c r="I968" s="334"/>
      <c r="J968" s="334"/>
      <c r="K968" s="86"/>
      <c r="L968" s="651"/>
      <c r="M968" s="86"/>
      <c r="N968" s="651"/>
      <c r="O968" s="86"/>
      <c r="P968" s="651"/>
      <c r="Q968" s="33"/>
      <c r="R968" s="33"/>
      <c r="S968" s="33"/>
      <c r="T968" s="33"/>
      <c r="U968" s="33"/>
      <c r="V968" s="33"/>
      <c r="W968" s="33"/>
      <c r="X968" s="33"/>
      <c r="Y968" s="33"/>
      <c r="Z968" s="33"/>
      <c r="AA968" s="33"/>
    </row>
    <row r="969" spans="2:39" s="29" customFormat="1">
      <c r="B969" s="11"/>
      <c r="C969" s="11">
        <v>10</v>
      </c>
      <c r="D969" s="334"/>
      <c r="E969" s="334"/>
      <c r="F969" s="334"/>
      <c r="G969" s="334"/>
      <c r="H969" s="334"/>
      <c r="I969" s="334"/>
      <c r="J969" s="334"/>
      <c r="K969" s="86"/>
      <c r="L969" s="651"/>
      <c r="M969" s="86"/>
      <c r="N969" s="651"/>
      <c r="O969" s="86"/>
      <c r="P969" s="651"/>
      <c r="Q969" s="33"/>
      <c r="R969" s="33"/>
      <c r="S969" s="33"/>
      <c r="T969" s="33"/>
      <c r="U969" s="33"/>
      <c r="V969" s="33"/>
      <c r="W969" s="33"/>
      <c r="X969" s="33"/>
      <c r="Y969" s="33"/>
      <c r="Z969" s="33"/>
      <c r="AA969" s="33"/>
    </row>
    <row r="970" spans="2:39" s="29" customFormat="1">
      <c r="B970" s="11"/>
      <c r="C970" s="11">
        <v>11</v>
      </c>
      <c r="D970" s="334"/>
      <c r="E970" s="334"/>
      <c r="F970" s="334"/>
      <c r="G970" s="334"/>
      <c r="H970" s="334"/>
      <c r="I970" s="334"/>
      <c r="J970" s="334"/>
      <c r="K970" s="78"/>
      <c r="L970" s="652"/>
      <c r="M970" s="78"/>
      <c r="N970" s="652"/>
      <c r="O970" s="78"/>
      <c r="P970" s="652"/>
      <c r="Q970" s="33"/>
      <c r="R970" s="33"/>
      <c r="S970" s="33"/>
      <c r="T970" s="33"/>
      <c r="U970" s="33"/>
      <c r="V970" s="33"/>
      <c r="W970" s="33"/>
      <c r="X970" s="33"/>
      <c r="Y970" s="33"/>
      <c r="Z970" s="33"/>
      <c r="AA970" s="33"/>
    </row>
    <row r="971" spans="2:39" s="29" customFormat="1">
      <c r="B971" s="11"/>
      <c r="C971" s="11">
        <v>12</v>
      </c>
      <c r="D971" s="334"/>
      <c r="E971" s="334"/>
      <c r="F971" s="334"/>
      <c r="G971" s="334"/>
      <c r="H971" s="334"/>
      <c r="I971" s="334"/>
      <c r="J971" s="334"/>
      <c r="K971" s="78"/>
      <c r="L971" s="651"/>
      <c r="M971" s="78"/>
      <c r="N971" s="651"/>
      <c r="O971" s="78"/>
      <c r="P971" s="651"/>
      <c r="Q971" s="33"/>
      <c r="R971" s="33"/>
      <c r="S971" s="33"/>
      <c r="T971" s="33"/>
      <c r="U971" s="33"/>
      <c r="V971" s="33"/>
      <c r="W971" s="33"/>
      <c r="X971" s="33"/>
      <c r="Y971" s="33"/>
      <c r="Z971" s="33"/>
      <c r="AA971" s="33"/>
    </row>
    <row r="972" spans="2:39" s="29" customFormat="1">
      <c r="B972" s="11"/>
      <c r="C972" s="11">
        <v>13</v>
      </c>
      <c r="D972" s="334"/>
      <c r="E972" s="334"/>
      <c r="F972" s="334"/>
      <c r="G972" s="334"/>
      <c r="H972" s="334"/>
      <c r="I972" s="334"/>
      <c r="J972" s="334"/>
      <c r="K972" s="86"/>
      <c r="L972" s="651"/>
      <c r="M972" s="86"/>
      <c r="N972" s="651"/>
      <c r="O972" s="86"/>
      <c r="P972" s="651"/>
      <c r="Q972" s="33"/>
      <c r="R972" s="33"/>
      <c r="S972" s="33"/>
      <c r="T972" s="33"/>
      <c r="U972" s="33"/>
      <c r="V972" s="33"/>
      <c r="W972" s="33"/>
      <c r="X972" s="33"/>
      <c r="Y972" s="33"/>
      <c r="Z972" s="33"/>
      <c r="AA972" s="33"/>
    </row>
    <row r="973" spans="2:39" s="29" customFormat="1">
      <c r="B973" s="11"/>
      <c r="C973" s="11">
        <v>14</v>
      </c>
      <c r="D973" s="334"/>
      <c r="E973" s="334"/>
      <c r="F973" s="334"/>
      <c r="G973" s="334"/>
      <c r="H973" s="334"/>
      <c r="I973" s="334"/>
      <c r="J973" s="334"/>
      <c r="K973" s="86"/>
      <c r="L973" s="651"/>
      <c r="M973" s="86"/>
      <c r="N973" s="651"/>
      <c r="O973" s="86"/>
      <c r="P973" s="651"/>
      <c r="Q973" s="33"/>
      <c r="R973" s="33"/>
      <c r="S973" s="33"/>
      <c r="T973" s="33"/>
      <c r="U973" s="33"/>
      <c r="V973" s="33"/>
      <c r="W973" s="33"/>
      <c r="X973" s="33"/>
      <c r="Y973" s="33"/>
      <c r="Z973" s="33"/>
      <c r="AA973" s="33"/>
    </row>
    <row r="974" spans="2:39" s="29" customFormat="1">
      <c r="B974" s="11"/>
      <c r="C974" s="11">
        <v>15</v>
      </c>
      <c r="D974" s="334"/>
      <c r="E974" s="334"/>
      <c r="F974" s="334"/>
      <c r="G974" s="334"/>
      <c r="H974" s="334"/>
      <c r="I974" s="334"/>
      <c r="J974" s="334"/>
      <c r="K974" s="78"/>
      <c r="L974" s="652"/>
      <c r="M974" s="78"/>
      <c r="N974" s="652"/>
      <c r="O974" s="78"/>
      <c r="P974" s="652"/>
      <c r="Q974" s="33"/>
      <c r="R974" s="33"/>
      <c r="S974" s="33"/>
      <c r="T974" s="33"/>
      <c r="U974" s="33"/>
      <c r="V974" s="33"/>
      <c r="W974" s="33"/>
      <c r="X974" s="33"/>
      <c r="Y974" s="33"/>
      <c r="Z974" s="33"/>
      <c r="AA974" s="33"/>
    </row>
    <row r="975" spans="2:39" s="29" customFormat="1">
      <c r="B975" s="11"/>
      <c r="C975" s="11">
        <v>16</v>
      </c>
      <c r="D975" s="334"/>
      <c r="E975" s="334"/>
      <c r="F975" s="334"/>
      <c r="G975" s="334"/>
      <c r="H975" s="334"/>
      <c r="I975" s="334"/>
      <c r="J975" s="334"/>
      <c r="K975" s="78"/>
      <c r="L975" s="651"/>
      <c r="M975" s="78"/>
      <c r="N975" s="651"/>
      <c r="O975" s="78"/>
      <c r="P975" s="651"/>
      <c r="Q975" s="33"/>
      <c r="R975" s="33"/>
      <c r="S975" s="33"/>
      <c r="T975" s="33"/>
      <c r="U975" s="33"/>
      <c r="V975" s="33"/>
      <c r="W975" s="33"/>
      <c r="X975" s="33"/>
      <c r="Y975" s="33"/>
      <c r="Z975" s="33"/>
      <c r="AA975" s="33"/>
    </row>
    <row r="976" spans="2:39" s="29" customFormat="1">
      <c r="B976" s="11"/>
      <c r="C976" s="11">
        <v>17</v>
      </c>
      <c r="D976" s="334"/>
      <c r="E976" s="334"/>
      <c r="F976" s="334"/>
      <c r="G976" s="334"/>
      <c r="H976" s="334"/>
      <c r="I976" s="334"/>
      <c r="J976" s="334"/>
      <c r="K976" s="86"/>
      <c r="L976" s="651"/>
      <c r="M976" s="86"/>
      <c r="N976" s="651"/>
      <c r="O976" s="86"/>
      <c r="P976" s="651"/>
      <c r="Q976" s="33"/>
      <c r="R976" s="33"/>
      <c r="S976" s="33"/>
      <c r="T976" s="33"/>
      <c r="U976" s="33"/>
      <c r="V976" s="33"/>
      <c r="W976" s="33"/>
      <c r="X976" s="33"/>
      <c r="Y976" s="33"/>
      <c r="Z976" s="33"/>
      <c r="AA976" s="33"/>
    </row>
    <row r="977" spans="2:39" s="29" customFormat="1">
      <c r="B977" s="11"/>
      <c r="C977" s="11">
        <v>18</v>
      </c>
      <c r="D977" s="334"/>
      <c r="E977" s="334"/>
      <c r="F977" s="334"/>
      <c r="G977" s="334"/>
      <c r="H977" s="334"/>
      <c r="I977" s="334"/>
      <c r="J977" s="334"/>
      <c r="K977" s="86"/>
      <c r="L977" s="651"/>
      <c r="M977" s="86"/>
      <c r="N977" s="651"/>
      <c r="O977" s="86"/>
      <c r="P977" s="651"/>
      <c r="Q977" s="33"/>
      <c r="R977" s="33"/>
      <c r="S977" s="33"/>
      <c r="T977" s="33"/>
      <c r="U977" s="33"/>
      <c r="V977" s="33"/>
      <c r="W977" s="33"/>
      <c r="X977" s="33"/>
      <c r="Y977" s="33"/>
      <c r="Z977" s="33"/>
      <c r="AA977" s="33"/>
    </row>
    <row r="978" spans="2:39" s="29" customFormat="1">
      <c r="B978" s="11"/>
      <c r="C978" s="11">
        <v>19</v>
      </c>
      <c r="D978" s="334"/>
      <c r="E978" s="334"/>
      <c r="F978" s="334"/>
      <c r="G978" s="334"/>
      <c r="H978" s="334"/>
      <c r="I978" s="334"/>
      <c r="J978" s="334"/>
      <c r="K978" s="78"/>
      <c r="L978" s="652"/>
      <c r="M978" s="78"/>
      <c r="N978" s="652"/>
      <c r="O978" s="78"/>
      <c r="P978" s="652"/>
      <c r="Q978" s="33"/>
      <c r="R978" s="33"/>
      <c r="S978" s="33"/>
      <c r="T978" s="33"/>
      <c r="U978" s="33"/>
      <c r="V978" s="33"/>
      <c r="W978" s="33"/>
      <c r="X978" s="33"/>
      <c r="Y978" s="33"/>
      <c r="Z978" s="33"/>
      <c r="AA978" s="33"/>
    </row>
    <row r="979" spans="2:39" s="29" customFormat="1">
      <c r="B979" s="11"/>
      <c r="C979" s="11">
        <v>20</v>
      </c>
      <c r="D979" s="334"/>
      <c r="E979" s="334"/>
      <c r="F979" s="334"/>
      <c r="G979" s="334"/>
      <c r="H979" s="334"/>
      <c r="I979" s="334"/>
      <c r="J979" s="334"/>
      <c r="K979" s="78"/>
      <c r="L979" s="651"/>
      <c r="M979" s="78"/>
      <c r="N979" s="651"/>
      <c r="O979" s="78"/>
      <c r="P979" s="651"/>
      <c r="Q979" s="33"/>
      <c r="R979" s="33"/>
      <c r="S979" s="33"/>
      <c r="T979" s="33"/>
      <c r="U979" s="33"/>
      <c r="V979" s="33"/>
      <c r="W979" s="33"/>
      <c r="X979" s="33"/>
      <c r="Y979" s="33"/>
      <c r="Z979" s="33"/>
      <c r="AA979" s="33"/>
    </row>
    <row r="980" spans="2:39" s="29" customFormat="1">
      <c r="B980" s="11"/>
      <c r="C980" s="11">
        <v>21</v>
      </c>
      <c r="D980" s="334"/>
      <c r="E980" s="334"/>
      <c r="F980" s="334"/>
      <c r="G980" s="334"/>
      <c r="H980" s="334"/>
      <c r="I980" s="334"/>
      <c r="J980" s="334"/>
      <c r="K980" s="86"/>
      <c r="L980" s="651"/>
      <c r="M980" s="86"/>
      <c r="N980" s="651"/>
      <c r="O980" s="86"/>
      <c r="P980" s="651"/>
      <c r="Q980" s="33"/>
      <c r="R980" s="33"/>
      <c r="S980" s="33"/>
      <c r="T980" s="33"/>
      <c r="U980" s="33"/>
      <c r="V980" s="33"/>
      <c r="W980" s="33"/>
      <c r="X980" s="33"/>
      <c r="Y980" s="33"/>
      <c r="Z980" s="33"/>
      <c r="AA980" s="33"/>
    </row>
    <row r="981" spans="2:39" s="29" customFormat="1">
      <c r="B981" s="11"/>
      <c r="C981" s="11">
        <v>22</v>
      </c>
      <c r="D981" s="334"/>
      <c r="E981" s="334"/>
      <c r="F981" s="334"/>
      <c r="G981" s="334"/>
      <c r="H981" s="334"/>
      <c r="I981" s="334"/>
      <c r="J981" s="334"/>
      <c r="K981" s="653"/>
      <c r="L981" s="651"/>
      <c r="M981" s="653"/>
      <c r="N981" s="651"/>
      <c r="O981" s="653"/>
      <c r="P981" s="651"/>
      <c r="Q981" s="33"/>
      <c r="R981" s="33"/>
      <c r="S981" s="33"/>
      <c r="T981" s="33"/>
      <c r="U981" s="33"/>
      <c r="V981" s="33"/>
      <c r="W981" s="33"/>
      <c r="X981" s="33"/>
      <c r="Y981" s="33"/>
      <c r="Z981" s="33"/>
      <c r="AA981" s="33"/>
    </row>
    <row r="982" spans="2:39" s="29" customFormat="1">
      <c r="B982" s="11">
        <v>43</v>
      </c>
      <c r="C982" s="11">
        <v>1</v>
      </c>
      <c r="D982" s="334"/>
      <c r="E982" s="334"/>
      <c r="F982" s="334"/>
      <c r="G982" s="334"/>
      <c r="H982" s="334"/>
      <c r="I982" s="334"/>
      <c r="J982" s="334"/>
      <c r="K982" s="78"/>
      <c r="L982" s="647"/>
      <c r="M982" s="78"/>
      <c r="N982" s="647"/>
      <c r="O982" s="78"/>
      <c r="P982" s="647"/>
      <c r="Q982" s="33"/>
      <c r="R982" s="33"/>
      <c r="S982" s="33"/>
      <c r="T982" s="33"/>
      <c r="U982" s="33"/>
      <c r="V982" s="33"/>
      <c r="W982" s="33"/>
      <c r="X982" s="33"/>
      <c r="Y982" s="33"/>
      <c r="Z982" s="33"/>
      <c r="AA982" s="33"/>
    </row>
    <row r="983" spans="2:39" s="29" customFormat="1">
      <c r="B983" s="11"/>
      <c r="C983" s="11">
        <v>2</v>
      </c>
      <c r="D983" s="334"/>
      <c r="E983" s="334"/>
      <c r="F983" s="334"/>
      <c r="G983" s="334"/>
      <c r="H983" s="334"/>
      <c r="I983" s="334"/>
      <c r="J983" s="334"/>
      <c r="K983" s="78"/>
      <c r="L983" s="647"/>
      <c r="M983" s="78"/>
      <c r="N983" s="647"/>
      <c r="O983" s="78"/>
      <c r="P983" s="647"/>
      <c r="Q983" s="33"/>
      <c r="R983" s="33"/>
      <c r="S983" s="33"/>
      <c r="T983" s="33"/>
      <c r="U983" s="33"/>
      <c r="V983" s="33"/>
      <c r="W983" s="33"/>
      <c r="X983" s="33"/>
      <c r="Y983" s="33"/>
      <c r="Z983" s="33"/>
      <c r="AA983" s="33"/>
    </row>
    <row r="984" spans="2:39" s="29" customFormat="1">
      <c r="B984" s="11"/>
      <c r="C984" s="11">
        <v>3</v>
      </c>
      <c r="D984" s="334"/>
      <c r="E984" s="334"/>
      <c r="F984" s="334"/>
      <c r="G984" s="334"/>
      <c r="H984" s="334"/>
      <c r="I984" s="334"/>
      <c r="J984" s="334"/>
      <c r="K984" s="78"/>
      <c r="L984" s="647"/>
      <c r="M984" s="78"/>
      <c r="N984" s="647"/>
      <c r="O984" s="78"/>
      <c r="P984" s="647"/>
      <c r="Q984" s="33"/>
      <c r="R984" s="33"/>
      <c r="S984" s="33"/>
      <c r="T984" s="33"/>
      <c r="U984" s="33"/>
      <c r="V984" s="33"/>
      <c r="W984" s="33"/>
      <c r="X984" s="33"/>
      <c r="Y984" s="33"/>
      <c r="Z984" s="33"/>
      <c r="AA984" s="33"/>
    </row>
    <row r="985" spans="2:39">
      <c r="B985" s="11"/>
      <c r="C985" s="11">
        <v>4</v>
      </c>
      <c r="D985" s="334"/>
      <c r="E985" s="334"/>
      <c r="F985" s="334"/>
      <c r="G985" s="334"/>
      <c r="H985" s="334"/>
      <c r="I985" s="334"/>
      <c r="K985" s="78"/>
      <c r="L985" s="189"/>
      <c r="M985" s="78"/>
      <c r="N985" s="189"/>
      <c r="O985" s="78"/>
      <c r="P985" s="189"/>
      <c r="Q985" s="334"/>
      <c r="R985" s="334"/>
      <c r="S985" s="334"/>
      <c r="AB985" s="335"/>
      <c r="AC985" s="335"/>
      <c r="AD985" s="335"/>
      <c r="AE985" s="335"/>
      <c r="AF985" s="335"/>
      <c r="AG985" s="335"/>
      <c r="AH985" s="335"/>
      <c r="AI985" s="335"/>
      <c r="AJ985" s="335"/>
      <c r="AK985" s="335"/>
      <c r="AL985" s="335"/>
      <c r="AM985" s="335"/>
    </row>
    <row r="986" spans="2:39" s="29" customFormat="1">
      <c r="B986" s="11"/>
      <c r="C986" s="11">
        <v>5</v>
      </c>
      <c r="D986" s="334"/>
      <c r="E986" s="334"/>
      <c r="F986" s="334"/>
      <c r="G986" s="334"/>
      <c r="H986" s="334"/>
      <c r="I986" s="334"/>
      <c r="J986" s="334"/>
      <c r="K986" s="86"/>
      <c r="L986" s="651"/>
      <c r="M986" s="86"/>
      <c r="N986" s="651"/>
      <c r="O986" s="86"/>
      <c r="P986" s="651"/>
      <c r="Q986" s="33"/>
      <c r="R986" s="33"/>
      <c r="S986" s="33"/>
      <c r="T986" s="33"/>
      <c r="U986" s="33"/>
      <c r="V986" s="33"/>
      <c r="W986" s="33"/>
      <c r="X986" s="33"/>
      <c r="Y986" s="33"/>
      <c r="Z986" s="33"/>
      <c r="AA986" s="33"/>
    </row>
    <row r="987" spans="2:39" s="29" customFormat="1">
      <c r="B987" s="11"/>
      <c r="C987" s="11">
        <v>6</v>
      </c>
      <c r="D987" s="334"/>
      <c r="E987" s="334"/>
      <c r="F987" s="334"/>
      <c r="G987" s="334"/>
      <c r="H987" s="334"/>
      <c r="I987" s="334"/>
      <c r="J987" s="334"/>
      <c r="K987" s="86"/>
      <c r="L987" s="651"/>
      <c r="M987" s="86"/>
      <c r="N987" s="651"/>
      <c r="O987" s="86"/>
      <c r="P987" s="651"/>
      <c r="Q987" s="33"/>
      <c r="R987" s="33"/>
      <c r="S987" s="33"/>
      <c r="T987" s="33"/>
      <c r="U987" s="33"/>
      <c r="V987" s="33"/>
      <c r="W987" s="33"/>
      <c r="X987" s="33"/>
      <c r="Y987" s="33"/>
      <c r="Z987" s="33"/>
      <c r="AA987" s="33"/>
    </row>
    <row r="988" spans="2:39" s="29" customFormat="1">
      <c r="B988" s="11"/>
      <c r="C988" s="11">
        <v>7</v>
      </c>
      <c r="D988" s="334"/>
      <c r="E988" s="334"/>
      <c r="F988" s="334"/>
      <c r="G988" s="334"/>
      <c r="H988" s="334"/>
      <c r="I988" s="334"/>
      <c r="J988" s="334"/>
      <c r="K988" s="78"/>
      <c r="L988" s="652"/>
      <c r="M988" s="78"/>
      <c r="N988" s="652"/>
      <c r="O988" s="78"/>
      <c r="P988" s="652"/>
      <c r="Q988" s="33"/>
      <c r="R988" s="33"/>
      <c r="S988" s="33"/>
      <c r="T988" s="33"/>
      <c r="U988" s="33"/>
      <c r="V988" s="33"/>
      <c r="W988" s="33"/>
      <c r="X988" s="33"/>
      <c r="Y988" s="33"/>
      <c r="Z988" s="33"/>
      <c r="AA988" s="33"/>
    </row>
    <row r="989" spans="2:39" s="29" customFormat="1">
      <c r="B989" s="11"/>
      <c r="C989" s="11">
        <v>8</v>
      </c>
      <c r="D989" s="334"/>
      <c r="E989" s="334"/>
      <c r="F989" s="334"/>
      <c r="G989" s="334"/>
      <c r="H989" s="334"/>
      <c r="I989" s="334"/>
      <c r="J989" s="334"/>
      <c r="K989" s="78"/>
      <c r="L989" s="651"/>
      <c r="M989" s="78"/>
      <c r="N989" s="651"/>
      <c r="O989" s="78"/>
      <c r="P989" s="651"/>
      <c r="Q989" s="33"/>
      <c r="R989" s="33"/>
      <c r="S989" s="33"/>
      <c r="T989" s="33"/>
      <c r="U989" s="33"/>
      <c r="V989" s="33"/>
      <c r="W989" s="33"/>
      <c r="X989" s="33"/>
      <c r="Y989" s="33"/>
      <c r="Z989" s="33"/>
      <c r="AA989" s="33"/>
    </row>
    <row r="990" spans="2:39" s="29" customFormat="1">
      <c r="B990" s="11"/>
      <c r="C990" s="11">
        <v>9</v>
      </c>
      <c r="D990" s="334"/>
      <c r="E990" s="334"/>
      <c r="F990" s="334"/>
      <c r="G990" s="334"/>
      <c r="H990" s="334"/>
      <c r="I990" s="334"/>
      <c r="J990" s="334"/>
      <c r="K990" s="86"/>
      <c r="L990" s="651"/>
      <c r="M990" s="86"/>
      <c r="N990" s="651"/>
      <c r="O990" s="86"/>
      <c r="P990" s="651"/>
      <c r="Q990" s="33"/>
      <c r="R990" s="33"/>
      <c r="S990" s="33"/>
      <c r="T990" s="33"/>
      <c r="U990" s="33"/>
      <c r="V990" s="33"/>
      <c r="W990" s="33"/>
      <c r="X990" s="33"/>
      <c r="Y990" s="33"/>
      <c r="Z990" s="33"/>
      <c r="AA990" s="33"/>
    </row>
    <row r="991" spans="2:39" s="29" customFormat="1">
      <c r="B991" s="11"/>
      <c r="C991" s="11">
        <v>10</v>
      </c>
      <c r="D991" s="334"/>
      <c r="E991" s="334"/>
      <c r="F991" s="334"/>
      <c r="G991" s="334"/>
      <c r="H991" s="334"/>
      <c r="I991" s="334"/>
      <c r="J991" s="334"/>
      <c r="K991" s="86"/>
      <c r="L991" s="651"/>
      <c r="M991" s="86"/>
      <c r="N991" s="651"/>
      <c r="O991" s="86"/>
      <c r="P991" s="651"/>
      <c r="Q991" s="33"/>
      <c r="R991" s="33"/>
      <c r="S991" s="33"/>
      <c r="T991" s="33"/>
      <c r="U991" s="33"/>
      <c r="V991" s="33"/>
      <c r="W991" s="33"/>
      <c r="X991" s="33"/>
      <c r="Y991" s="33"/>
      <c r="Z991" s="33"/>
      <c r="AA991" s="33"/>
    </row>
    <row r="992" spans="2:39" s="29" customFormat="1">
      <c r="B992" s="11"/>
      <c r="C992" s="11">
        <v>11</v>
      </c>
      <c r="D992" s="334"/>
      <c r="E992" s="334"/>
      <c r="F992" s="334"/>
      <c r="G992" s="334"/>
      <c r="H992" s="334"/>
      <c r="I992" s="334"/>
      <c r="J992" s="334"/>
      <c r="K992" s="78"/>
      <c r="L992" s="652"/>
      <c r="M992" s="78"/>
      <c r="N992" s="652"/>
      <c r="O992" s="78"/>
      <c r="P992" s="652"/>
      <c r="Q992" s="33"/>
      <c r="R992" s="33"/>
      <c r="S992" s="33"/>
      <c r="T992" s="33"/>
      <c r="U992" s="33"/>
      <c r="V992" s="33"/>
      <c r="W992" s="33"/>
      <c r="X992" s="33"/>
      <c r="Y992" s="33"/>
      <c r="Z992" s="33"/>
      <c r="AA992" s="33"/>
    </row>
    <row r="993" spans="2:39" s="29" customFormat="1">
      <c r="B993" s="11"/>
      <c r="C993" s="11">
        <v>12</v>
      </c>
      <c r="D993" s="334"/>
      <c r="E993" s="334"/>
      <c r="F993" s="334"/>
      <c r="G993" s="334"/>
      <c r="H993" s="334"/>
      <c r="I993" s="334"/>
      <c r="J993" s="334"/>
      <c r="K993" s="78"/>
      <c r="L993" s="651"/>
      <c r="M993" s="78"/>
      <c r="N993" s="651"/>
      <c r="O993" s="78"/>
      <c r="P993" s="651"/>
      <c r="Q993" s="33"/>
      <c r="R993" s="33"/>
      <c r="S993" s="33"/>
      <c r="T993" s="33"/>
      <c r="U993" s="33"/>
      <c r="V993" s="33"/>
      <c r="W993" s="33"/>
      <c r="X993" s="33"/>
      <c r="Y993" s="33"/>
      <c r="Z993" s="33"/>
      <c r="AA993" s="33"/>
    </row>
    <row r="994" spans="2:39" s="29" customFormat="1">
      <c r="B994" s="11"/>
      <c r="C994" s="11">
        <v>13</v>
      </c>
      <c r="D994" s="334"/>
      <c r="E994" s="334"/>
      <c r="F994" s="334"/>
      <c r="G994" s="334"/>
      <c r="H994" s="334"/>
      <c r="I994" s="334"/>
      <c r="J994" s="334"/>
      <c r="K994" s="86"/>
      <c r="L994" s="651"/>
      <c r="M994" s="86"/>
      <c r="N994" s="651"/>
      <c r="O994" s="86"/>
      <c r="P994" s="651"/>
      <c r="Q994" s="33"/>
      <c r="R994" s="33"/>
      <c r="S994" s="33"/>
      <c r="T994" s="33"/>
      <c r="U994" s="33"/>
      <c r="V994" s="33"/>
      <c r="W994" s="33"/>
      <c r="X994" s="33"/>
      <c r="Y994" s="33"/>
      <c r="Z994" s="33"/>
      <c r="AA994" s="33"/>
    </row>
    <row r="995" spans="2:39" s="29" customFormat="1">
      <c r="B995" s="11"/>
      <c r="C995" s="11">
        <v>14</v>
      </c>
      <c r="D995" s="334"/>
      <c r="E995" s="334"/>
      <c r="F995" s="334"/>
      <c r="G995" s="334"/>
      <c r="H995" s="334"/>
      <c r="I995" s="334"/>
      <c r="J995" s="334"/>
      <c r="K995" s="86"/>
      <c r="L995" s="651"/>
      <c r="M995" s="86"/>
      <c r="N995" s="651"/>
      <c r="O995" s="86"/>
      <c r="P995" s="651"/>
      <c r="Q995" s="33"/>
      <c r="R995" s="33"/>
      <c r="S995" s="33"/>
      <c r="T995" s="33"/>
      <c r="U995" s="33"/>
      <c r="V995" s="33"/>
      <c r="W995" s="33"/>
      <c r="X995" s="33"/>
      <c r="Y995" s="33"/>
      <c r="Z995" s="33"/>
      <c r="AA995" s="33"/>
    </row>
    <row r="996" spans="2:39" s="29" customFormat="1">
      <c r="B996" s="11"/>
      <c r="C996" s="11">
        <v>15</v>
      </c>
      <c r="D996" s="334"/>
      <c r="E996" s="334"/>
      <c r="F996" s="334"/>
      <c r="G996" s="334"/>
      <c r="H996" s="334"/>
      <c r="I996" s="334"/>
      <c r="J996" s="334"/>
      <c r="K996" s="78"/>
      <c r="L996" s="652"/>
      <c r="M996" s="78"/>
      <c r="N996" s="652"/>
      <c r="O996" s="78"/>
      <c r="P996" s="652"/>
      <c r="Q996" s="33"/>
      <c r="R996" s="33"/>
      <c r="S996" s="33"/>
      <c r="T996" s="33"/>
      <c r="U996" s="33"/>
      <c r="V996" s="33"/>
      <c r="W996" s="33"/>
      <c r="X996" s="33"/>
      <c r="Y996" s="33"/>
      <c r="Z996" s="33"/>
      <c r="AA996" s="33"/>
    </row>
    <row r="997" spans="2:39" s="29" customFormat="1">
      <c r="B997" s="11"/>
      <c r="C997" s="11">
        <v>16</v>
      </c>
      <c r="D997" s="334"/>
      <c r="E997" s="334"/>
      <c r="F997" s="334"/>
      <c r="G997" s="334"/>
      <c r="H997" s="334"/>
      <c r="I997" s="334"/>
      <c r="J997" s="334"/>
      <c r="K997" s="78"/>
      <c r="L997" s="651"/>
      <c r="M997" s="78"/>
      <c r="N997" s="651"/>
      <c r="O997" s="78"/>
      <c r="P997" s="651"/>
      <c r="Q997" s="33"/>
      <c r="R997" s="33"/>
      <c r="S997" s="33"/>
      <c r="T997" s="33"/>
      <c r="U997" s="33"/>
      <c r="V997" s="33"/>
      <c r="W997" s="33"/>
      <c r="X997" s="33"/>
      <c r="Y997" s="33"/>
      <c r="Z997" s="33"/>
      <c r="AA997" s="33"/>
    </row>
    <row r="998" spans="2:39" s="29" customFormat="1">
      <c r="B998" s="11"/>
      <c r="C998" s="11">
        <v>17</v>
      </c>
      <c r="D998" s="334"/>
      <c r="E998" s="334"/>
      <c r="F998" s="334"/>
      <c r="G998" s="334"/>
      <c r="H998" s="334"/>
      <c r="I998" s="334"/>
      <c r="J998" s="334"/>
      <c r="K998" s="86"/>
      <c r="L998" s="651"/>
      <c r="M998" s="86"/>
      <c r="N998" s="651"/>
      <c r="O998" s="86"/>
      <c r="P998" s="651"/>
      <c r="Q998" s="33"/>
      <c r="R998" s="33"/>
      <c r="S998" s="33"/>
      <c r="T998" s="33"/>
      <c r="U998" s="33"/>
      <c r="V998" s="33"/>
      <c r="W998" s="33"/>
      <c r="X998" s="33"/>
      <c r="Y998" s="33"/>
      <c r="Z998" s="33"/>
      <c r="AA998" s="33"/>
    </row>
    <row r="999" spans="2:39" s="29" customFormat="1">
      <c r="B999" s="11"/>
      <c r="C999" s="11">
        <v>18</v>
      </c>
      <c r="D999" s="334"/>
      <c r="E999" s="334"/>
      <c r="F999" s="334"/>
      <c r="G999" s="334"/>
      <c r="H999" s="334"/>
      <c r="I999" s="334"/>
      <c r="J999" s="334"/>
      <c r="K999" s="86"/>
      <c r="L999" s="651"/>
      <c r="M999" s="86"/>
      <c r="N999" s="651"/>
      <c r="O999" s="86"/>
      <c r="P999" s="651"/>
      <c r="Q999" s="33"/>
      <c r="R999" s="33"/>
      <c r="S999" s="33"/>
      <c r="T999" s="33"/>
      <c r="U999" s="33"/>
      <c r="V999" s="33"/>
      <c r="W999" s="33"/>
      <c r="X999" s="33"/>
      <c r="Y999" s="33"/>
      <c r="Z999" s="33"/>
      <c r="AA999" s="33"/>
    </row>
    <row r="1000" spans="2:39" s="29" customFormat="1">
      <c r="B1000" s="11"/>
      <c r="C1000" s="11">
        <v>19</v>
      </c>
      <c r="D1000" s="334"/>
      <c r="E1000" s="334"/>
      <c r="F1000" s="334"/>
      <c r="G1000" s="334"/>
      <c r="H1000" s="334"/>
      <c r="I1000" s="334"/>
      <c r="J1000" s="334"/>
      <c r="K1000" s="78"/>
      <c r="L1000" s="652"/>
      <c r="M1000" s="78"/>
      <c r="N1000" s="652"/>
      <c r="O1000" s="78"/>
      <c r="P1000" s="652"/>
      <c r="Q1000" s="33"/>
      <c r="R1000" s="33"/>
      <c r="S1000" s="33"/>
      <c r="T1000" s="33"/>
      <c r="U1000" s="33"/>
      <c r="V1000" s="33"/>
      <c r="W1000" s="33"/>
      <c r="X1000" s="33"/>
      <c r="Y1000" s="33"/>
      <c r="Z1000" s="33"/>
      <c r="AA1000" s="33"/>
    </row>
    <row r="1001" spans="2:39" s="29" customFormat="1">
      <c r="B1001" s="11"/>
      <c r="C1001" s="11">
        <v>20</v>
      </c>
      <c r="D1001" s="334"/>
      <c r="E1001" s="334"/>
      <c r="F1001" s="334"/>
      <c r="G1001" s="334"/>
      <c r="H1001" s="334"/>
      <c r="I1001" s="334"/>
      <c r="J1001" s="334"/>
      <c r="K1001" s="78"/>
      <c r="L1001" s="651"/>
      <c r="M1001" s="78"/>
      <c r="N1001" s="651"/>
      <c r="O1001" s="78"/>
      <c r="P1001" s="651"/>
      <c r="Q1001" s="33"/>
      <c r="R1001" s="33"/>
      <c r="S1001" s="33"/>
      <c r="T1001" s="33"/>
      <c r="U1001" s="33"/>
      <c r="V1001" s="33"/>
      <c r="W1001" s="33"/>
      <c r="X1001" s="33"/>
      <c r="Y1001" s="33"/>
      <c r="Z1001" s="33"/>
      <c r="AA1001" s="33"/>
    </row>
    <row r="1002" spans="2:39" s="29" customFormat="1">
      <c r="B1002" s="11"/>
      <c r="C1002" s="11">
        <v>21</v>
      </c>
      <c r="D1002" s="334"/>
      <c r="E1002" s="334"/>
      <c r="F1002" s="334"/>
      <c r="G1002" s="334"/>
      <c r="H1002" s="334"/>
      <c r="I1002" s="334"/>
      <c r="J1002" s="334"/>
      <c r="K1002" s="86"/>
      <c r="L1002" s="651"/>
      <c r="M1002" s="86"/>
      <c r="N1002" s="651"/>
      <c r="O1002" s="86"/>
      <c r="P1002" s="651"/>
      <c r="Q1002" s="33"/>
      <c r="R1002" s="33"/>
      <c r="S1002" s="33"/>
      <c r="T1002" s="33"/>
      <c r="U1002" s="33"/>
      <c r="V1002" s="33"/>
      <c r="W1002" s="33"/>
      <c r="X1002" s="33"/>
      <c r="Y1002" s="33"/>
      <c r="Z1002" s="33"/>
      <c r="AA1002" s="33"/>
    </row>
    <row r="1003" spans="2:39" s="29" customFormat="1">
      <c r="B1003" s="11"/>
      <c r="C1003" s="11">
        <v>22</v>
      </c>
      <c r="D1003" s="334"/>
      <c r="E1003" s="334"/>
      <c r="F1003" s="334"/>
      <c r="G1003" s="334"/>
      <c r="H1003" s="334"/>
      <c r="I1003" s="334"/>
      <c r="J1003" s="334"/>
      <c r="K1003" s="653"/>
      <c r="L1003" s="651"/>
      <c r="M1003" s="653"/>
      <c r="N1003" s="651"/>
      <c r="O1003" s="653"/>
      <c r="P1003" s="651"/>
      <c r="Q1003" s="33"/>
      <c r="R1003" s="33"/>
      <c r="S1003" s="33"/>
      <c r="T1003" s="33"/>
      <c r="U1003" s="33"/>
      <c r="V1003" s="33"/>
      <c r="W1003" s="33"/>
      <c r="X1003" s="33"/>
      <c r="Y1003" s="33"/>
      <c r="Z1003" s="33"/>
      <c r="AA1003" s="33"/>
    </row>
    <row r="1004" spans="2:39" s="29" customFormat="1">
      <c r="B1004" s="11">
        <v>44</v>
      </c>
      <c r="C1004" s="11">
        <v>1</v>
      </c>
      <c r="D1004" s="334"/>
      <c r="E1004" s="334"/>
      <c r="F1004" s="334"/>
      <c r="G1004" s="334"/>
      <c r="H1004" s="334"/>
      <c r="I1004" s="334"/>
      <c r="J1004" s="334"/>
      <c r="K1004" s="78"/>
      <c r="L1004" s="647"/>
      <c r="M1004" s="78"/>
      <c r="N1004" s="647"/>
      <c r="O1004" s="78"/>
      <c r="P1004" s="647"/>
      <c r="Q1004" s="33"/>
      <c r="R1004" s="33"/>
      <c r="S1004" s="33"/>
      <c r="T1004" s="33"/>
      <c r="U1004" s="33"/>
      <c r="V1004" s="33"/>
      <c r="W1004" s="33"/>
      <c r="X1004" s="33"/>
      <c r="Y1004" s="33"/>
      <c r="Z1004" s="33"/>
      <c r="AA1004" s="33"/>
    </row>
    <row r="1005" spans="2:39" s="29" customFormat="1">
      <c r="B1005" s="11"/>
      <c r="C1005" s="11">
        <v>2</v>
      </c>
      <c r="D1005" s="334"/>
      <c r="E1005" s="334"/>
      <c r="F1005" s="334"/>
      <c r="G1005" s="334"/>
      <c r="H1005" s="334"/>
      <c r="I1005" s="334"/>
      <c r="J1005" s="334"/>
      <c r="K1005" s="78"/>
      <c r="L1005" s="647"/>
      <c r="M1005" s="78"/>
      <c r="N1005" s="647"/>
      <c r="O1005" s="78"/>
      <c r="P1005" s="647"/>
      <c r="Q1005" s="33"/>
      <c r="R1005" s="33"/>
      <c r="S1005" s="33"/>
      <c r="T1005" s="33"/>
      <c r="U1005" s="33"/>
      <c r="V1005" s="33"/>
      <c r="W1005" s="33"/>
      <c r="X1005" s="33"/>
      <c r="Y1005" s="33"/>
      <c r="Z1005" s="33"/>
      <c r="AA1005" s="33"/>
    </row>
    <row r="1006" spans="2:39" s="29" customFormat="1">
      <c r="B1006" s="11"/>
      <c r="C1006" s="11">
        <v>3</v>
      </c>
      <c r="D1006" s="334"/>
      <c r="E1006" s="334"/>
      <c r="F1006" s="334"/>
      <c r="G1006" s="334"/>
      <c r="H1006" s="334"/>
      <c r="I1006" s="334"/>
      <c r="J1006" s="334"/>
      <c r="K1006" s="78"/>
      <c r="L1006" s="647"/>
      <c r="M1006" s="78"/>
      <c r="N1006" s="647"/>
      <c r="O1006" s="78"/>
      <c r="P1006" s="647"/>
      <c r="Q1006" s="33"/>
      <c r="R1006" s="33"/>
      <c r="S1006" s="33"/>
      <c r="T1006" s="33"/>
      <c r="U1006" s="33"/>
      <c r="V1006" s="33"/>
      <c r="W1006" s="33"/>
      <c r="X1006" s="33"/>
      <c r="Y1006" s="33"/>
      <c r="Z1006" s="33"/>
      <c r="AA1006" s="33"/>
    </row>
    <row r="1007" spans="2:39">
      <c r="B1007" s="11"/>
      <c r="C1007" s="11">
        <v>4</v>
      </c>
      <c r="D1007" s="334"/>
      <c r="E1007" s="334"/>
      <c r="F1007" s="334"/>
      <c r="G1007" s="334"/>
      <c r="H1007" s="334"/>
      <c r="I1007" s="334"/>
      <c r="K1007" s="78"/>
      <c r="L1007" s="189"/>
      <c r="M1007" s="78"/>
      <c r="N1007" s="189"/>
      <c r="O1007" s="78"/>
      <c r="P1007" s="189"/>
      <c r="Q1007" s="334"/>
      <c r="R1007" s="334"/>
      <c r="S1007" s="334"/>
      <c r="AB1007" s="335"/>
      <c r="AC1007" s="335"/>
      <c r="AD1007" s="335"/>
      <c r="AE1007" s="335"/>
      <c r="AF1007" s="335"/>
      <c r="AG1007" s="335"/>
      <c r="AH1007" s="335"/>
      <c r="AI1007" s="335"/>
      <c r="AJ1007" s="335"/>
      <c r="AK1007" s="335"/>
      <c r="AL1007" s="335"/>
      <c r="AM1007" s="335"/>
    </row>
    <row r="1008" spans="2:39" s="29" customFormat="1">
      <c r="B1008" s="11"/>
      <c r="C1008" s="11">
        <v>5</v>
      </c>
      <c r="D1008" s="334"/>
      <c r="E1008" s="334"/>
      <c r="F1008" s="334"/>
      <c r="G1008" s="334"/>
      <c r="H1008" s="334"/>
      <c r="I1008" s="334"/>
      <c r="J1008" s="334"/>
      <c r="K1008" s="86"/>
      <c r="L1008" s="651"/>
      <c r="M1008" s="86"/>
      <c r="N1008" s="651"/>
      <c r="O1008" s="86"/>
      <c r="P1008" s="651"/>
      <c r="Q1008" s="33"/>
      <c r="R1008" s="33"/>
      <c r="S1008" s="33"/>
      <c r="T1008" s="33"/>
      <c r="U1008" s="33"/>
      <c r="V1008" s="33"/>
      <c r="W1008" s="33"/>
      <c r="X1008" s="33"/>
      <c r="Y1008" s="33"/>
      <c r="Z1008" s="33"/>
      <c r="AA1008" s="33"/>
    </row>
    <row r="1009" spans="2:27" s="29" customFormat="1">
      <c r="B1009" s="11"/>
      <c r="C1009" s="11">
        <v>6</v>
      </c>
      <c r="D1009" s="334"/>
      <c r="E1009" s="334"/>
      <c r="F1009" s="334"/>
      <c r="G1009" s="334"/>
      <c r="H1009" s="334"/>
      <c r="I1009" s="334"/>
      <c r="J1009" s="334"/>
      <c r="K1009" s="86"/>
      <c r="L1009" s="651"/>
      <c r="M1009" s="86"/>
      <c r="N1009" s="651"/>
      <c r="O1009" s="86"/>
      <c r="P1009" s="651"/>
      <c r="Q1009" s="33"/>
      <c r="R1009" s="33"/>
      <c r="S1009" s="33"/>
      <c r="T1009" s="33"/>
      <c r="U1009" s="33"/>
      <c r="V1009" s="33"/>
      <c r="W1009" s="33"/>
      <c r="X1009" s="33"/>
      <c r="Y1009" s="33"/>
      <c r="Z1009" s="33"/>
      <c r="AA1009" s="33"/>
    </row>
    <row r="1010" spans="2:27" s="29" customFormat="1">
      <c r="B1010" s="11"/>
      <c r="C1010" s="11">
        <v>7</v>
      </c>
      <c r="D1010" s="334"/>
      <c r="E1010" s="334"/>
      <c r="F1010" s="334"/>
      <c r="G1010" s="334"/>
      <c r="H1010" s="334"/>
      <c r="I1010" s="334"/>
      <c r="J1010" s="334"/>
      <c r="K1010" s="78"/>
      <c r="L1010" s="652"/>
      <c r="M1010" s="78"/>
      <c r="N1010" s="652"/>
      <c r="O1010" s="78"/>
      <c r="P1010" s="652"/>
      <c r="Q1010" s="33"/>
      <c r="R1010" s="33"/>
      <c r="S1010" s="33"/>
      <c r="T1010" s="33"/>
      <c r="U1010" s="33"/>
      <c r="V1010" s="33"/>
      <c r="W1010" s="33"/>
      <c r="X1010" s="33"/>
      <c r="Y1010" s="33"/>
      <c r="Z1010" s="33"/>
      <c r="AA1010" s="33"/>
    </row>
    <row r="1011" spans="2:27" s="29" customFormat="1">
      <c r="B1011" s="11"/>
      <c r="C1011" s="11">
        <v>8</v>
      </c>
      <c r="D1011" s="334"/>
      <c r="E1011" s="334"/>
      <c r="F1011" s="334"/>
      <c r="G1011" s="334"/>
      <c r="H1011" s="334"/>
      <c r="I1011" s="334"/>
      <c r="J1011" s="334"/>
      <c r="K1011" s="78"/>
      <c r="L1011" s="651"/>
      <c r="M1011" s="78"/>
      <c r="N1011" s="651"/>
      <c r="O1011" s="78"/>
      <c r="P1011" s="651"/>
      <c r="Q1011" s="33"/>
      <c r="R1011" s="33"/>
      <c r="S1011" s="33"/>
      <c r="T1011" s="33"/>
      <c r="U1011" s="33"/>
      <c r="V1011" s="33"/>
      <c r="W1011" s="33"/>
      <c r="X1011" s="33"/>
      <c r="Y1011" s="33"/>
      <c r="Z1011" s="33"/>
      <c r="AA1011" s="33"/>
    </row>
    <row r="1012" spans="2:27" s="29" customFormat="1">
      <c r="B1012" s="11"/>
      <c r="C1012" s="11">
        <v>9</v>
      </c>
      <c r="D1012" s="334"/>
      <c r="E1012" s="334"/>
      <c r="F1012" s="334"/>
      <c r="G1012" s="334"/>
      <c r="H1012" s="334"/>
      <c r="I1012" s="334"/>
      <c r="J1012" s="334"/>
      <c r="K1012" s="86"/>
      <c r="L1012" s="651"/>
      <c r="M1012" s="86"/>
      <c r="N1012" s="651"/>
      <c r="O1012" s="86"/>
      <c r="P1012" s="651"/>
      <c r="Q1012" s="33"/>
      <c r="R1012" s="33"/>
      <c r="S1012" s="33"/>
      <c r="T1012" s="33"/>
      <c r="U1012" s="33"/>
      <c r="V1012" s="33"/>
      <c r="W1012" s="33"/>
      <c r="X1012" s="33"/>
      <c r="Y1012" s="33"/>
      <c r="Z1012" s="33"/>
      <c r="AA1012" s="33"/>
    </row>
    <row r="1013" spans="2:27" s="29" customFormat="1">
      <c r="B1013" s="11"/>
      <c r="C1013" s="11">
        <v>10</v>
      </c>
      <c r="D1013" s="334"/>
      <c r="E1013" s="334"/>
      <c r="F1013" s="334"/>
      <c r="G1013" s="334"/>
      <c r="H1013" s="334"/>
      <c r="I1013" s="334"/>
      <c r="J1013" s="334"/>
      <c r="K1013" s="86"/>
      <c r="L1013" s="651"/>
      <c r="M1013" s="86"/>
      <c r="N1013" s="651"/>
      <c r="O1013" s="86"/>
      <c r="P1013" s="651"/>
      <c r="Q1013" s="33"/>
      <c r="R1013" s="33"/>
      <c r="S1013" s="33"/>
      <c r="T1013" s="33"/>
      <c r="U1013" s="33"/>
      <c r="V1013" s="33"/>
      <c r="W1013" s="33"/>
      <c r="X1013" s="33"/>
      <c r="Y1013" s="33"/>
      <c r="Z1013" s="33"/>
      <c r="AA1013" s="33"/>
    </row>
    <row r="1014" spans="2:27" s="29" customFormat="1">
      <c r="B1014" s="11"/>
      <c r="C1014" s="11">
        <v>11</v>
      </c>
      <c r="D1014" s="334"/>
      <c r="E1014" s="334"/>
      <c r="F1014" s="334"/>
      <c r="G1014" s="334"/>
      <c r="H1014" s="334"/>
      <c r="I1014" s="334"/>
      <c r="J1014" s="334"/>
      <c r="K1014" s="78"/>
      <c r="L1014" s="652"/>
      <c r="M1014" s="78"/>
      <c r="N1014" s="652"/>
      <c r="O1014" s="78"/>
      <c r="P1014" s="652"/>
      <c r="Q1014" s="33"/>
      <c r="R1014" s="33"/>
      <c r="S1014" s="33"/>
      <c r="T1014" s="33"/>
      <c r="U1014" s="33"/>
      <c r="V1014" s="33"/>
      <c r="W1014" s="33"/>
      <c r="X1014" s="33"/>
      <c r="Y1014" s="33"/>
      <c r="Z1014" s="33"/>
      <c r="AA1014" s="33"/>
    </row>
    <row r="1015" spans="2:27" s="29" customFormat="1">
      <c r="B1015" s="11"/>
      <c r="C1015" s="11">
        <v>12</v>
      </c>
      <c r="D1015" s="334"/>
      <c r="E1015" s="334"/>
      <c r="F1015" s="334"/>
      <c r="G1015" s="334"/>
      <c r="H1015" s="334"/>
      <c r="I1015" s="334"/>
      <c r="J1015" s="334"/>
      <c r="K1015" s="78"/>
      <c r="L1015" s="651"/>
      <c r="M1015" s="78"/>
      <c r="N1015" s="651"/>
      <c r="O1015" s="78"/>
      <c r="P1015" s="651"/>
      <c r="Q1015" s="33"/>
      <c r="R1015" s="33"/>
      <c r="S1015" s="33"/>
      <c r="T1015" s="33"/>
      <c r="U1015" s="33"/>
      <c r="V1015" s="33"/>
      <c r="W1015" s="33"/>
      <c r="X1015" s="33"/>
      <c r="Y1015" s="33"/>
      <c r="Z1015" s="33"/>
      <c r="AA1015" s="33"/>
    </row>
    <row r="1016" spans="2:27" s="29" customFormat="1">
      <c r="B1016" s="11"/>
      <c r="C1016" s="11">
        <v>13</v>
      </c>
      <c r="D1016" s="334"/>
      <c r="E1016" s="334"/>
      <c r="F1016" s="334"/>
      <c r="G1016" s="334"/>
      <c r="H1016" s="334"/>
      <c r="I1016" s="334"/>
      <c r="J1016" s="334"/>
      <c r="K1016" s="86"/>
      <c r="L1016" s="651"/>
      <c r="M1016" s="86"/>
      <c r="N1016" s="651"/>
      <c r="O1016" s="86"/>
      <c r="P1016" s="651"/>
      <c r="Q1016" s="33"/>
      <c r="R1016" s="33"/>
      <c r="S1016" s="33"/>
      <c r="T1016" s="33"/>
      <c r="U1016" s="33"/>
      <c r="V1016" s="33"/>
      <c r="W1016" s="33"/>
      <c r="X1016" s="33"/>
      <c r="Y1016" s="33"/>
      <c r="Z1016" s="33"/>
      <c r="AA1016" s="33"/>
    </row>
    <row r="1017" spans="2:27" s="29" customFormat="1">
      <c r="B1017" s="11"/>
      <c r="C1017" s="11">
        <v>14</v>
      </c>
      <c r="D1017" s="334"/>
      <c r="E1017" s="334"/>
      <c r="F1017" s="334"/>
      <c r="G1017" s="334"/>
      <c r="H1017" s="334"/>
      <c r="I1017" s="334"/>
      <c r="J1017" s="334"/>
      <c r="K1017" s="86"/>
      <c r="L1017" s="651"/>
      <c r="M1017" s="86"/>
      <c r="N1017" s="651"/>
      <c r="O1017" s="86"/>
      <c r="P1017" s="651"/>
      <c r="Q1017" s="33"/>
      <c r="R1017" s="33"/>
      <c r="S1017" s="33"/>
      <c r="T1017" s="33"/>
      <c r="U1017" s="33"/>
      <c r="V1017" s="33"/>
      <c r="W1017" s="33"/>
      <c r="X1017" s="33"/>
      <c r="Y1017" s="33"/>
      <c r="Z1017" s="33"/>
      <c r="AA1017" s="33"/>
    </row>
    <row r="1018" spans="2:27" s="29" customFormat="1">
      <c r="B1018" s="11"/>
      <c r="C1018" s="11">
        <v>15</v>
      </c>
      <c r="D1018" s="334"/>
      <c r="E1018" s="334"/>
      <c r="F1018" s="334"/>
      <c r="G1018" s="334"/>
      <c r="H1018" s="334"/>
      <c r="I1018" s="334"/>
      <c r="J1018" s="334"/>
      <c r="K1018" s="78"/>
      <c r="L1018" s="652"/>
      <c r="M1018" s="78"/>
      <c r="N1018" s="652"/>
      <c r="O1018" s="78"/>
      <c r="P1018" s="652"/>
      <c r="Q1018" s="33"/>
      <c r="R1018" s="33"/>
      <c r="S1018" s="33"/>
      <c r="T1018" s="33"/>
      <c r="U1018" s="33"/>
      <c r="V1018" s="33"/>
      <c r="W1018" s="33"/>
      <c r="X1018" s="33"/>
      <c r="Y1018" s="33"/>
      <c r="Z1018" s="33"/>
      <c r="AA1018" s="33"/>
    </row>
    <row r="1019" spans="2:27" s="29" customFormat="1">
      <c r="B1019" s="11"/>
      <c r="C1019" s="11">
        <v>16</v>
      </c>
      <c r="D1019" s="334"/>
      <c r="E1019" s="334"/>
      <c r="F1019" s="334"/>
      <c r="G1019" s="334"/>
      <c r="H1019" s="334"/>
      <c r="I1019" s="334"/>
      <c r="J1019" s="334"/>
      <c r="K1019" s="78"/>
      <c r="L1019" s="651"/>
      <c r="M1019" s="78"/>
      <c r="N1019" s="651"/>
      <c r="O1019" s="78"/>
      <c r="P1019" s="651"/>
      <c r="Q1019" s="33"/>
      <c r="R1019" s="33"/>
      <c r="S1019" s="33"/>
      <c r="T1019" s="33"/>
      <c r="U1019" s="33"/>
      <c r="V1019" s="33"/>
      <c r="W1019" s="33"/>
      <c r="X1019" s="33"/>
      <c r="Y1019" s="33"/>
      <c r="Z1019" s="33"/>
      <c r="AA1019" s="33"/>
    </row>
    <row r="1020" spans="2:27" s="29" customFormat="1">
      <c r="B1020" s="11"/>
      <c r="C1020" s="11">
        <v>17</v>
      </c>
      <c r="D1020" s="334"/>
      <c r="E1020" s="334"/>
      <c r="F1020" s="334"/>
      <c r="G1020" s="334"/>
      <c r="H1020" s="334"/>
      <c r="I1020" s="334"/>
      <c r="J1020" s="334"/>
      <c r="K1020" s="86"/>
      <c r="L1020" s="651"/>
      <c r="M1020" s="86"/>
      <c r="N1020" s="651"/>
      <c r="O1020" s="86"/>
      <c r="P1020" s="651"/>
      <c r="Q1020" s="33"/>
      <c r="R1020" s="33"/>
      <c r="S1020" s="33"/>
      <c r="T1020" s="33"/>
      <c r="U1020" s="33"/>
      <c r="V1020" s="33"/>
      <c r="W1020" s="33"/>
      <c r="X1020" s="33"/>
      <c r="Y1020" s="33"/>
      <c r="Z1020" s="33"/>
      <c r="AA1020" s="33"/>
    </row>
    <row r="1021" spans="2:27" s="29" customFormat="1">
      <c r="B1021" s="11"/>
      <c r="C1021" s="11">
        <v>18</v>
      </c>
      <c r="D1021" s="334"/>
      <c r="E1021" s="334"/>
      <c r="F1021" s="334"/>
      <c r="G1021" s="334"/>
      <c r="H1021" s="334"/>
      <c r="I1021" s="334"/>
      <c r="J1021" s="334"/>
      <c r="K1021" s="86"/>
      <c r="L1021" s="651"/>
      <c r="M1021" s="86"/>
      <c r="N1021" s="651"/>
      <c r="O1021" s="86"/>
      <c r="P1021" s="651"/>
      <c r="Q1021" s="33"/>
      <c r="R1021" s="33"/>
      <c r="S1021" s="33"/>
      <c r="T1021" s="33"/>
      <c r="U1021" s="33"/>
      <c r="V1021" s="33"/>
      <c r="W1021" s="33"/>
      <c r="X1021" s="33"/>
      <c r="Y1021" s="33"/>
      <c r="Z1021" s="33"/>
      <c r="AA1021" s="33"/>
    </row>
    <row r="1022" spans="2:27" s="29" customFormat="1">
      <c r="B1022" s="11"/>
      <c r="C1022" s="11">
        <v>19</v>
      </c>
      <c r="D1022" s="334"/>
      <c r="E1022" s="334"/>
      <c r="F1022" s="334"/>
      <c r="G1022" s="334"/>
      <c r="H1022" s="334"/>
      <c r="I1022" s="334"/>
      <c r="J1022" s="334"/>
      <c r="K1022" s="78"/>
      <c r="L1022" s="652"/>
      <c r="M1022" s="78"/>
      <c r="N1022" s="652"/>
      <c r="O1022" s="78"/>
      <c r="P1022" s="652"/>
      <c r="Q1022" s="33"/>
      <c r="R1022" s="33"/>
      <c r="S1022" s="33"/>
      <c r="T1022" s="33"/>
      <c r="U1022" s="33"/>
      <c r="V1022" s="33"/>
      <c r="W1022" s="33"/>
      <c r="X1022" s="33"/>
      <c r="Y1022" s="33"/>
      <c r="Z1022" s="33"/>
      <c r="AA1022" s="33"/>
    </row>
    <row r="1023" spans="2:27" s="29" customFormat="1">
      <c r="B1023" s="11"/>
      <c r="C1023" s="11">
        <v>20</v>
      </c>
      <c r="D1023" s="334"/>
      <c r="E1023" s="334"/>
      <c r="F1023" s="334"/>
      <c r="G1023" s="334"/>
      <c r="H1023" s="334"/>
      <c r="I1023" s="334"/>
      <c r="J1023" s="334"/>
      <c r="K1023" s="78"/>
      <c r="L1023" s="651"/>
      <c r="M1023" s="78"/>
      <c r="N1023" s="651"/>
      <c r="O1023" s="78"/>
      <c r="P1023" s="651"/>
      <c r="Q1023" s="33"/>
      <c r="R1023" s="33"/>
      <c r="S1023" s="33"/>
      <c r="T1023" s="33"/>
      <c r="U1023" s="33"/>
      <c r="V1023" s="33"/>
      <c r="W1023" s="33"/>
      <c r="X1023" s="33"/>
      <c r="Y1023" s="33"/>
      <c r="Z1023" s="33"/>
      <c r="AA1023" s="33"/>
    </row>
    <row r="1024" spans="2:27" s="29" customFormat="1">
      <c r="B1024" s="11"/>
      <c r="C1024" s="11">
        <v>21</v>
      </c>
      <c r="D1024" s="334"/>
      <c r="E1024" s="334"/>
      <c r="F1024" s="334"/>
      <c r="G1024" s="334"/>
      <c r="H1024" s="334"/>
      <c r="I1024" s="334"/>
      <c r="J1024" s="334"/>
      <c r="K1024" s="86"/>
      <c r="L1024" s="651"/>
      <c r="M1024" s="86"/>
      <c r="N1024" s="651"/>
      <c r="O1024" s="86"/>
      <c r="P1024" s="651"/>
      <c r="Q1024" s="33"/>
      <c r="R1024" s="33"/>
      <c r="S1024" s="33"/>
      <c r="T1024" s="33"/>
      <c r="U1024" s="33"/>
      <c r="V1024" s="33"/>
      <c r="W1024" s="33"/>
      <c r="X1024" s="33"/>
      <c r="Y1024" s="33"/>
      <c r="Z1024" s="33"/>
      <c r="AA1024" s="33"/>
    </row>
    <row r="1025" spans="2:39" s="29" customFormat="1">
      <c r="B1025" s="11"/>
      <c r="C1025" s="11">
        <v>22</v>
      </c>
      <c r="D1025" s="334"/>
      <c r="E1025" s="334"/>
      <c r="F1025" s="334"/>
      <c r="G1025" s="334"/>
      <c r="H1025" s="334"/>
      <c r="I1025" s="334"/>
      <c r="J1025" s="334"/>
      <c r="K1025" s="653"/>
      <c r="L1025" s="651"/>
      <c r="M1025" s="653"/>
      <c r="N1025" s="651"/>
      <c r="O1025" s="653"/>
      <c r="P1025" s="651"/>
      <c r="Q1025" s="33"/>
      <c r="R1025" s="33"/>
      <c r="S1025" s="33"/>
      <c r="T1025" s="33"/>
      <c r="U1025" s="33"/>
      <c r="V1025" s="33"/>
      <c r="W1025" s="33"/>
      <c r="X1025" s="33"/>
      <c r="Y1025" s="33"/>
      <c r="Z1025" s="33"/>
      <c r="AA1025" s="33"/>
    </row>
    <row r="1026" spans="2:39" s="29" customFormat="1">
      <c r="B1026" s="11">
        <v>45</v>
      </c>
      <c r="C1026" s="11">
        <v>1</v>
      </c>
      <c r="D1026" s="334"/>
      <c r="E1026" s="334"/>
      <c r="F1026" s="334"/>
      <c r="G1026" s="334"/>
      <c r="H1026" s="334"/>
      <c r="I1026" s="334"/>
      <c r="J1026" s="334"/>
      <c r="K1026" s="78"/>
      <c r="L1026" s="647"/>
      <c r="M1026" s="78"/>
      <c r="N1026" s="647"/>
      <c r="O1026" s="78"/>
      <c r="P1026" s="647"/>
      <c r="Q1026" s="33"/>
      <c r="R1026" s="33"/>
      <c r="S1026" s="33"/>
      <c r="T1026" s="33"/>
      <c r="U1026" s="33"/>
      <c r="V1026" s="33"/>
      <c r="W1026" s="33"/>
      <c r="X1026" s="33"/>
      <c r="Y1026" s="33"/>
      <c r="Z1026" s="33"/>
      <c r="AA1026" s="33"/>
    </row>
    <row r="1027" spans="2:39" s="29" customFormat="1">
      <c r="B1027" s="11"/>
      <c r="C1027" s="11">
        <v>2</v>
      </c>
      <c r="D1027" s="334"/>
      <c r="E1027" s="334"/>
      <c r="F1027" s="334"/>
      <c r="G1027" s="334"/>
      <c r="H1027" s="334"/>
      <c r="I1027" s="334"/>
      <c r="J1027" s="334"/>
      <c r="K1027" s="78"/>
      <c r="L1027" s="647"/>
      <c r="M1027" s="78"/>
      <c r="N1027" s="647"/>
      <c r="O1027" s="78"/>
      <c r="P1027" s="647"/>
      <c r="Q1027" s="33"/>
      <c r="R1027" s="33"/>
      <c r="S1027" s="33"/>
      <c r="T1027" s="33"/>
      <c r="U1027" s="33"/>
      <c r="V1027" s="33"/>
      <c r="W1027" s="33"/>
      <c r="X1027" s="33"/>
      <c r="Y1027" s="33"/>
      <c r="Z1027" s="33"/>
      <c r="AA1027" s="33"/>
    </row>
    <row r="1028" spans="2:39" s="29" customFormat="1">
      <c r="B1028" s="11"/>
      <c r="C1028" s="11">
        <v>3</v>
      </c>
      <c r="D1028" s="334"/>
      <c r="E1028" s="334"/>
      <c r="F1028" s="334"/>
      <c r="G1028" s="334"/>
      <c r="H1028" s="334"/>
      <c r="I1028" s="334"/>
      <c r="J1028" s="334"/>
      <c r="K1028" s="78"/>
      <c r="L1028" s="647"/>
      <c r="M1028" s="78"/>
      <c r="N1028" s="647"/>
      <c r="O1028" s="78"/>
      <c r="P1028" s="647"/>
      <c r="Q1028" s="33"/>
      <c r="R1028" s="33"/>
      <c r="S1028" s="33"/>
      <c r="T1028" s="33"/>
      <c r="U1028" s="33"/>
      <c r="V1028" s="33"/>
      <c r="W1028" s="33"/>
      <c r="X1028" s="33"/>
      <c r="Y1028" s="33"/>
      <c r="Z1028" s="33"/>
      <c r="AA1028" s="33"/>
    </row>
    <row r="1029" spans="2:39">
      <c r="B1029" s="11"/>
      <c r="C1029" s="11">
        <v>4</v>
      </c>
      <c r="D1029" s="334"/>
      <c r="E1029" s="334"/>
      <c r="F1029" s="334"/>
      <c r="G1029" s="334"/>
      <c r="H1029" s="334"/>
      <c r="I1029" s="334"/>
      <c r="K1029" s="78"/>
      <c r="L1029" s="189"/>
      <c r="M1029" s="78"/>
      <c r="N1029" s="189"/>
      <c r="O1029" s="78"/>
      <c r="P1029" s="189"/>
      <c r="Q1029" s="334"/>
      <c r="R1029" s="334"/>
      <c r="S1029" s="334"/>
      <c r="AB1029" s="335"/>
      <c r="AC1029" s="335"/>
      <c r="AD1029" s="335"/>
      <c r="AE1029" s="335"/>
      <c r="AF1029" s="335"/>
      <c r="AG1029" s="335"/>
      <c r="AH1029" s="335"/>
      <c r="AI1029" s="335"/>
      <c r="AJ1029" s="335"/>
      <c r="AK1029" s="335"/>
      <c r="AL1029" s="335"/>
      <c r="AM1029" s="335"/>
    </row>
    <row r="1030" spans="2:39" s="29" customFormat="1">
      <c r="B1030" s="11"/>
      <c r="C1030" s="11">
        <v>5</v>
      </c>
      <c r="D1030" s="334"/>
      <c r="E1030" s="334"/>
      <c r="F1030" s="334"/>
      <c r="G1030" s="334"/>
      <c r="H1030" s="334"/>
      <c r="I1030" s="334"/>
      <c r="J1030" s="334"/>
      <c r="K1030" s="86"/>
      <c r="L1030" s="651"/>
      <c r="M1030" s="86"/>
      <c r="N1030" s="651"/>
      <c r="O1030" s="86"/>
      <c r="P1030" s="651"/>
      <c r="Q1030" s="33"/>
      <c r="R1030" s="33"/>
      <c r="S1030" s="33"/>
      <c r="T1030" s="33"/>
      <c r="U1030" s="33"/>
      <c r="V1030" s="33"/>
      <c r="W1030" s="33"/>
      <c r="X1030" s="33"/>
      <c r="Y1030" s="33"/>
      <c r="Z1030" s="33"/>
      <c r="AA1030" s="33"/>
    </row>
    <row r="1031" spans="2:39" s="29" customFormat="1">
      <c r="B1031" s="11"/>
      <c r="C1031" s="11">
        <v>6</v>
      </c>
      <c r="D1031" s="334"/>
      <c r="E1031" s="334"/>
      <c r="F1031" s="334"/>
      <c r="G1031" s="334"/>
      <c r="H1031" s="334"/>
      <c r="I1031" s="334"/>
      <c r="J1031" s="334"/>
      <c r="K1031" s="86"/>
      <c r="L1031" s="651"/>
      <c r="M1031" s="86"/>
      <c r="N1031" s="651"/>
      <c r="O1031" s="86"/>
      <c r="P1031" s="651"/>
      <c r="Q1031" s="33"/>
      <c r="R1031" s="33"/>
      <c r="S1031" s="33"/>
      <c r="T1031" s="33"/>
      <c r="U1031" s="33"/>
      <c r="V1031" s="33"/>
      <c r="W1031" s="33"/>
      <c r="X1031" s="33"/>
      <c r="Y1031" s="33"/>
      <c r="Z1031" s="33"/>
      <c r="AA1031" s="33"/>
    </row>
    <row r="1032" spans="2:39" s="29" customFormat="1">
      <c r="B1032" s="11"/>
      <c r="C1032" s="11">
        <v>7</v>
      </c>
      <c r="D1032" s="334"/>
      <c r="E1032" s="334"/>
      <c r="F1032" s="334"/>
      <c r="G1032" s="334"/>
      <c r="H1032" s="334"/>
      <c r="I1032" s="334"/>
      <c r="J1032" s="334"/>
      <c r="K1032" s="78"/>
      <c r="L1032" s="652"/>
      <c r="M1032" s="78"/>
      <c r="N1032" s="652"/>
      <c r="O1032" s="78"/>
      <c r="P1032" s="652"/>
      <c r="Q1032" s="33"/>
      <c r="R1032" s="33"/>
      <c r="S1032" s="33"/>
      <c r="T1032" s="33"/>
      <c r="U1032" s="33"/>
      <c r="V1032" s="33"/>
      <c r="W1032" s="33"/>
      <c r="X1032" s="33"/>
      <c r="Y1032" s="33"/>
      <c r="Z1032" s="33"/>
      <c r="AA1032" s="33"/>
    </row>
    <row r="1033" spans="2:39" s="29" customFormat="1">
      <c r="B1033" s="11"/>
      <c r="C1033" s="11">
        <v>8</v>
      </c>
      <c r="D1033" s="334"/>
      <c r="E1033" s="334"/>
      <c r="F1033" s="334"/>
      <c r="G1033" s="334"/>
      <c r="H1033" s="334"/>
      <c r="I1033" s="334"/>
      <c r="J1033" s="334"/>
      <c r="K1033" s="78"/>
      <c r="L1033" s="651"/>
      <c r="M1033" s="78"/>
      <c r="N1033" s="651"/>
      <c r="O1033" s="78"/>
      <c r="P1033" s="651"/>
      <c r="Q1033" s="33"/>
      <c r="R1033" s="33"/>
      <c r="S1033" s="33"/>
      <c r="T1033" s="33"/>
      <c r="U1033" s="33"/>
      <c r="V1033" s="33"/>
      <c r="W1033" s="33"/>
      <c r="X1033" s="33"/>
      <c r="Y1033" s="33"/>
      <c r="Z1033" s="33"/>
      <c r="AA1033" s="33"/>
    </row>
    <row r="1034" spans="2:39" s="29" customFormat="1">
      <c r="B1034" s="11"/>
      <c r="C1034" s="11">
        <v>9</v>
      </c>
      <c r="D1034" s="334"/>
      <c r="E1034" s="334"/>
      <c r="F1034" s="334"/>
      <c r="G1034" s="334"/>
      <c r="H1034" s="334"/>
      <c r="I1034" s="334"/>
      <c r="J1034" s="334"/>
      <c r="K1034" s="86"/>
      <c r="L1034" s="651"/>
      <c r="M1034" s="86"/>
      <c r="N1034" s="651"/>
      <c r="O1034" s="86"/>
      <c r="P1034" s="651"/>
      <c r="Q1034" s="33"/>
      <c r="R1034" s="33"/>
      <c r="S1034" s="33"/>
      <c r="T1034" s="33"/>
      <c r="U1034" s="33"/>
      <c r="V1034" s="33"/>
      <c r="W1034" s="33"/>
      <c r="X1034" s="33"/>
      <c r="Y1034" s="33"/>
      <c r="Z1034" s="33"/>
      <c r="AA1034" s="33"/>
    </row>
    <row r="1035" spans="2:39" s="29" customFormat="1">
      <c r="B1035" s="11"/>
      <c r="C1035" s="11">
        <v>10</v>
      </c>
      <c r="D1035" s="334"/>
      <c r="E1035" s="334"/>
      <c r="F1035" s="334"/>
      <c r="G1035" s="334"/>
      <c r="H1035" s="334"/>
      <c r="I1035" s="334"/>
      <c r="J1035" s="334"/>
      <c r="K1035" s="86"/>
      <c r="L1035" s="651"/>
      <c r="M1035" s="86"/>
      <c r="N1035" s="651"/>
      <c r="O1035" s="86"/>
      <c r="P1035" s="651"/>
      <c r="Q1035" s="33"/>
      <c r="R1035" s="33"/>
      <c r="S1035" s="33"/>
      <c r="T1035" s="33"/>
      <c r="U1035" s="33"/>
      <c r="V1035" s="33"/>
      <c r="W1035" s="33"/>
      <c r="X1035" s="33"/>
      <c r="Y1035" s="33"/>
      <c r="Z1035" s="33"/>
      <c r="AA1035" s="33"/>
    </row>
    <row r="1036" spans="2:39" s="29" customFormat="1">
      <c r="B1036" s="11"/>
      <c r="C1036" s="11">
        <v>11</v>
      </c>
      <c r="D1036" s="334"/>
      <c r="E1036" s="334"/>
      <c r="F1036" s="334"/>
      <c r="G1036" s="334"/>
      <c r="H1036" s="334"/>
      <c r="I1036" s="334"/>
      <c r="J1036" s="334"/>
      <c r="K1036" s="78"/>
      <c r="L1036" s="652"/>
      <c r="M1036" s="78"/>
      <c r="N1036" s="652"/>
      <c r="O1036" s="78"/>
      <c r="P1036" s="652"/>
      <c r="Q1036" s="33"/>
      <c r="R1036" s="33"/>
      <c r="S1036" s="33"/>
      <c r="T1036" s="33"/>
      <c r="U1036" s="33"/>
      <c r="V1036" s="33"/>
      <c r="W1036" s="33"/>
      <c r="X1036" s="33"/>
      <c r="Y1036" s="33"/>
      <c r="Z1036" s="33"/>
      <c r="AA1036" s="33"/>
    </row>
    <row r="1037" spans="2:39" s="29" customFormat="1">
      <c r="B1037" s="11"/>
      <c r="C1037" s="11">
        <v>12</v>
      </c>
      <c r="D1037" s="334"/>
      <c r="E1037" s="334"/>
      <c r="F1037" s="334"/>
      <c r="G1037" s="334"/>
      <c r="H1037" s="334"/>
      <c r="I1037" s="334"/>
      <c r="J1037" s="334"/>
      <c r="K1037" s="78"/>
      <c r="L1037" s="651"/>
      <c r="M1037" s="78"/>
      <c r="N1037" s="651"/>
      <c r="O1037" s="78"/>
      <c r="P1037" s="651"/>
      <c r="Q1037" s="33"/>
      <c r="R1037" s="33"/>
      <c r="S1037" s="33"/>
      <c r="T1037" s="33"/>
      <c r="U1037" s="33"/>
      <c r="V1037" s="33"/>
      <c r="W1037" s="33"/>
      <c r="X1037" s="33"/>
      <c r="Y1037" s="33"/>
      <c r="Z1037" s="33"/>
      <c r="AA1037" s="33"/>
    </row>
    <row r="1038" spans="2:39" s="29" customFormat="1">
      <c r="B1038" s="11"/>
      <c r="C1038" s="11">
        <v>13</v>
      </c>
      <c r="D1038" s="334"/>
      <c r="E1038" s="334"/>
      <c r="F1038" s="334"/>
      <c r="G1038" s="334"/>
      <c r="H1038" s="334"/>
      <c r="I1038" s="334"/>
      <c r="J1038" s="334"/>
      <c r="K1038" s="86"/>
      <c r="L1038" s="651"/>
      <c r="M1038" s="86"/>
      <c r="N1038" s="651"/>
      <c r="O1038" s="86"/>
      <c r="P1038" s="651"/>
      <c r="Q1038" s="33"/>
      <c r="R1038" s="33"/>
      <c r="S1038" s="33"/>
      <c r="T1038" s="33"/>
      <c r="U1038" s="33"/>
      <c r="V1038" s="33"/>
      <c r="W1038" s="33"/>
      <c r="X1038" s="33"/>
      <c r="Y1038" s="33"/>
      <c r="Z1038" s="33"/>
      <c r="AA1038" s="33"/>
    </row>
    <row r="1039" spans="2:39" s="29" customFormat="1">
      <c r="B1039" s="11"/>
      <c r="C1039" s="11">
        <v>14</v>
      </c>
      <c r="D1039" s="334"/>
      <c r="E1039" s="334"/>
      <c r="F1039" s="334"/>
      <c r="G1039" s="334"/>
      <c r="H1039" s="334"/>
      <c r="I1039" s="334"/>
      <c r="J1039" s="334"/>
      <c r="K1039" s="86"/>
      <c r="L1039" s="651"/>
      <c r="M1039" s="86"/>
      <c r="N1039" s="651"/>
      <c r="O1039" s="86"/>
      <c r="P1039" s="651"/>
      <c r="Q1039" s="33"/>
      <c r="R1039" s="33"/>
      <c r="S1039" s="33"/>
      <c r="T1039" s="33"/>
      <c r="U1039" s="33"/>
      <c r="V1039" s="33"/>
      <c r="W1039" s="33"/>
      <c r="X1039" s="33"/>
      <c r="Y1039" s="33"/>
      <c r="Z1039" s="33"/>
      <c r="AA1039" s="33"/>
    </row>
    <row r="1040" spans="2:39" s="29" customFormat="1">
      <c r="B1040" s="11"/>
      <c r="C1040" s="11">
        <v>15</v>
      </c>
      <c r="D1040" s="334"/>
      <c r="E1040" s="334"/>
      <c r="F1040" s="334"/>
      <c r="G1040" s="334"/>
      <c r="H1040" s="334"/>
      <c r="I1040" s="334"/>
      <c r="J1040" s="334"/>
      <c r="K1040" s="78"/>
      <c r="L1040" s="652"/>
      <c r="M1040" s="78"/>
      <c r="N1040" s="652"/>
      <c r="O1040" s="78"/>
      <c r="P1040" s="652"/>
      <c r="Q1040" s="33"/>
      <c r="R1040" s="33"/>
      <c r="S1040" s="33"/>
      <c r="T1040" s="33"/>
      <c r="U1040" s="33"/>
      <c r="V1040" s="33"/>
      <c r="W1040" s="33"/>
      <c r="X1040" s="33"/>
      <c r="Y1040" s="33"/>
      <c r="Z1040" s="33"/>
      <c r="AA1040" s="33"/>
    </row>
    <row r="1041" spans="2:39" s="29" customFormat="1">
      <c r="B1041" s="11"/>
      <c r="C1041" s="11">
        <v>16</v>
      </c>
      <c r="D1041" s="334"/>
      <c r="E1041" s="334"/>
      <c r="F1041" s="334"/>
      <c r="G1041" s="334"/>
      <c r="H1041" s="334"/>
      <c r="I1041" s="334"/>
      <c r="J1041" s="334"/>
      <c r="K1041" s="78"/>
      <c r="L1041" s="651"/>
      <c r="M1041" s="78"/>
      <c r="N1041" s="651"/>
      <c r="O1041" s="78"/>
      <c r="P1041" s="651"/>
      <c r="Q1041" s="33"/>
      <c r="R1041" s="33"/>
      <c r="S1041" s="33"/>
      <c r="T1041" s="33"/>
      <c r="U1041" s="33"/>
      <c r="V1041" s="33"/>
      <c r="W1041" s="33"/>
      <c r="X1041" s="33"/>
      <c r="Y1041" s="33"/>
      <c r="Z1041" s="33"/>
      <c r="AA1041" s="33"/>
    </row>
    <row r="1042" spans="2:39" s="29" customFormat="1">
      <c r="B1042" s="11"/>
      <c r="C1042" s="11">
        <v>17</v>
      </c>
      <c r="D1042" s="334"/>
      <c r="E1042" s="334"/>
      <c r="F1042" s="334"/>
      <c r="G1042" s="334"/>
      <c r="H1042" s="334"/>
      <c r="I1042" s="334"/>
      <c r="J1042" s="334"/>
      <c r="K1042" s="86"/>
      <c r="L1042" s="651"/>
      <c r="M1042" s="86"/>
      <c r="N1042" s="651"/>
      <c r="O1042" s="86"/>
      <c r="P1042" s="651"/>
      <c r="Q1042" s="33"/>
      <c r="R1042" s="33"/>
      <c r="S1042" s="33"/>
      <c r="T1042" s="33"/>
      <c r="U1042" s="33"/>
      <c r="V1042" s="33"/>
      <c r="W1042" s="33"/>
      <c r="X1042" s="33"/>
      <c r="Y1042" s="33"/>
      <c r="Z1042" s="33"/>
      <c r="AA1042" s="33"/>
    </row>
    <row r="1043" spans="2:39" s="29" customFormat="1">
      <c r="B1043" s="11"/>
      <c r="C1043" s="11">
        <v>18</v>
      </c>
      <c r="D1043" s="334"/>
      <c r="E1043" s="334"/>
      <c r="F1043" s="334"/>
      <c r="G1043" s="334"/>
      <c r="H1043" s="334"/>
      <c r="I1043" s="334"/>
      <c r="J1043" s="334"/>
      <c r="K1043" s="86"/>
      <c r="L1043" s="651"/>
      <c r="M1043" s="86"/>
      <c r="N1043" s="651"/>
      <c r="O1043" s="86"/>
      <c r="P1043" s="651"/>
      <c r="Q1043" s="33"/>
      <c r="R1043" s="33"/>
      <c r="S1043" s="33"/>
      <c r="T1043" s="33"/>
      <c r="U1043" s="33"/>
      <c r="V1043" s="33"/>
      <c r="W1043" s="33"/>
      <c r="X1043" s="33"/>
      <c r="Y1043" s="33"/>
      <c r="Z1043" s="33"/>
      <c r="AA1043" s="33"/>
    </row>
    <row r="1044" spans="2:39" s="29" customFormat="1">
      <c r="B1044" s="11"/>
      <c r="C1044" s="11">
        <v>19</v>
      </c>
      <c r="D1044" s="334"/>
      <c r="E1044" s="334"/>
      <c r="F1044" s="334"/>
      <c r="G1044" s="334"/>
      <c r="H1044" s="334"/>
      <c r="I1044" s="334"/>
      <c r="J1044" s="334"/>
      <c r="K1044" s="78"/>
      <c r="L1044" s="652"/>
      <c r="M1044" s="78"/>
      <c r="N1044" s="652"/>
      <c r="O1044" s="78"/>
      <c r="P1044" s="652"/>
      <c r="Q1044" s="33"/>
      <c r="R1044" s="33"/>
      <c r="S1044" s="33"/>
      <c r="T1044" s="33"/>
      <c r="U1044" s="33"/>
      <c r="V1044" s="33"/>
      <c r="W1044" s="33"/>
      <c r="X1044" s="33"/>
      <c r="Y1044" s="33"/>
      <c r="Z1044" s="33"/>
      <c r="AA1044" s="33"/>
    </row>
    <row r="1045" spans="2:39" s="29" customFormat="1">
      <c r="B1045" s="11"/>
      <c r="C1045" s="11">
        <v>20</v>
      </c>
      <c r="D1045" s="334"/>
      <c r="E1045" s="334"/>
      <c r="F1045" s="334"/>
      <c r="G1045" s="334"/>
      <c r="H1045" s="334"/>
      <c r="I1045" s="334"/>
      <c r="J1045" s="334"/>
      <c r="K1045" s="78"/>
      <c r="L1045" s="651"/>
      <c r="M1045" s="78"/>
      <c r="N1045" s="651"/>
      <c r="O1045" s="78"/>
      <c r="P1045" s="651"/>
      <c r="Q1045" s="33"/>
      <c r="R1045" s="33"/>
      <c r="S1045" s="33"/>
      <c r="T1045" s="33"/>
      <c r="U1045" s="33"/>
      <c r="V1045" s="33"/>
      <c r="W1045" s="33"/>
      <c r="X1045" s="33"/>
      <c r="Y1045" s="33"/>
      <c r="Z1045" s="33"/>
      <c r="AA1045" s="33"/>
    </row>
    <row r="1046" spans="2:39" s="29" customFormat="1">
      <c r="B1046" s="11"/>
      <c r="C1046" s="11">
        <v>21</v>
      </c>
      <c r="D1046" s="334"/>
      <c r="E1046" s="334"/>
      <c r="F1046" s="334"/>
      <c r="G1046" s="334"/>
      <c r="H1046" s="334"/>
      <c r="I1046" s="334"/>
      <c r="J1046" s="334"/>
      <c r="K1046" s="86"/>
      <c r="L1046" s="651"/>
      <c r="M1046" s="86"/>
      <c r="N1046" s="651"/>
      <c r="O1046" s="86"/>
      <c r="P1046" s="651"/>
      <c r="Q1046" s="33"/>
      <c r="R1046" s="33"/>
      <c r="S1046" s="33"/>
      <c r="T1046" s="33"/>
      <c r="U1046" s="33"/>
      <c r="V1046" s="33"/>
      <c r="W1046" s="33"/>
      <c r="X1046" s="33"/>
      <c r="Y1046" s="33"/>
      <c r="Z1046" s="33"/>
      <c r="AA1046" s="33"/>
    </row>
    <row r="1047" spans="2:39" s="29" customFormat="1">
      <c r="B1047" s="11"/>
      <c r="C1047" s="11">
        <v>22</v>
      </c>
      <c r="D1047" s="334"/>
      <c r="E1047" s="334"/>
      <c r="F1047" s="334"/>
      <c r="G1047" s="334"/>
      <c r="H1047" s="334"/>
      <c r="I1047" s="334"/>
      <c r="J1047" s="334"/>
      <c r="K1047" s="653"/>
      <c r="L1047" s="651"/>
      <c r="M1047" s="653"/>
      <c r="N1047" s="651"/>
      <c r="O1047" s="653"/>
      <c r="P1047" s="651"/>
      <c r="Q1047" s="33"/>
      <c r="R1047" s="33"/>
      <c r="S1047" s="33"/>
      <c r="T1047" s="33"/>
      <c r="U1047" s="33"/>
      <c r="V1047" s="33"/>
      <c r="W1047" s="33"/>
      <c r="X1047" s="33"/>
      <c r="Y1047" s="33"/>
      <c r="Z1047" s="33"/>
      <c r="AA1047" s="33"/>
    </row>
    <row r="1048" spans="2:39" s="29" customFormat="1">
      <c r="B1048" s="11">
        <v>46</v>
      </c>
      <c r="C1048" s="11">
        <v>1</v>
      </c>
      <c r="D1048" s="334"/>
      <c r="E1048" s="334"/>
      <c r="F1048" s="334"/>
      <c r="G1048" s="334"/>
      <c r="H1048" s="334"/>
      <c r="I1048" s="334"/>
      <c r="J1048" s="334"/>
      <c r="K1048" s="78"/>
      <c r="L1048" s="647"/>
      <c r="M1048" s="78"/>
      <c r="N1048" s="647"/>
      <c r="O1048" s="78"/>
      <c r="P1048" s="647"/>
      <c r="Q1048" s="33"/>
      <c r="R1048" s="33"/>
      <c r="S1048" s="33"/>
      <c r="T1048" s="33"/>
      <c r="U1048" s="33"/>
      <c r="V1048" s="33"/>
      <c r="W1048" s="33"/>
      <c r="X1048" s="33"/>
      <c r="Y1048" s="33"/>
      <c r="Z1048" s="33"/>
      <c r="AA1048" s="33"/>
    </row>
    <row r="1049" spans="2:39" s="29" customFormat="1">
      <c r="B1049" s="11"/>
      <c r="C1049" s="11">
        <v>2</v>
      </c>
      <c r="D1049" s="334"/>
      <c r="E1049" s="334"/>
      <c r="F1049" s="334"/>
      <c r="G1049" s="334"/>
      <c r="H1049" s="334"/>
      <c r="I1049" s="334"/>
      <c r="J1049" s="334"/>
      <c r="K1049" s="78"/>
      <c r="L1049" s="647"/>
      <c r="M1049" s="78"/>
      <c r="N1049" s="647"/>
      <c r="O1049" s="78"/>
      <c r="P1049" s="647"/>
      <c r="Q1049" s="33"/>
      <c r="R1049" s="33"/>
      <c r="S1049" s="33"/>
      <c r="T1049" s="33"/>
      <c r="U1049" s="33"/>
      <c r="V1049" s="33"/>
      <c r="W1049" s="33"/>
      <c r="X1049" s="33"/>
      <c r="Y1049" s="33"/>
      <c r="Z1049" s="33"/>
      <c r="AA1049" s="33"/>
    </row>
    <row r="1050" spans="2:39" s="29" customFormat="1">
      <c r="B1050" s="11"/>
      <c r="C1050" s="11">
        <v>3</v>
      </c>
      <c r="D1050" s="334"/>
      <c r="E1050" s="334"/>
      <c r="F1050" s="334"/>
      <c r="G1050" s="334"/>
      <c r="H1050" s="334"/>
      <c r="I1050" s="334"/>
      <c r="J1050" s="334"/>
      <c r="K1050" s="78"/>
      <c r="L1050" s="647"/>
      <c r="M1050" s="78"/>
      <c r="N1050" s="647"/>
      <c r="O1050" s="78"/>
      <c r="P1050" s="647"/>
      <c r="Q1050" s="33"/>
      <c r="R1050" s="33"/>
      <c r="S1050" s="33"/>
      <c r="T1050" s="33"/>
      <c r="U1050" s="33"/>
      <c r="V1050" s="33"/>
      <c r="W1050" s="33"/>
      <c r="X1050" s="33"/>
      <c r="Y1050" s="33"/>
      <c r="Z1050" s="33"/>
      <c r="AA1050" s="33"/>
    </row>
    <row r="1051" spans="2:39">
      <c r="B1051" s="11"/>
      <c r="C1051" s="11">
        <v>4</v>
      </c>
      <c r="D1051" s="334"/>
      <c r="E1051" s="334"/>
      <c r="F1051" s="334"/>
      <c r="G1051" s="334"/>
      <c r="H1051" s="334"/>
      <c r="I1051" s="334"/>
      <c r="K1051" s="78"/>
      <c r="L1051" s="189"/>
      <c r="M1051" s="78"/>
      <c r="N1051" s="189"/>
      <c r="O1051" s="78"/>
      <c r="P1051" s="189"/>
      <c r="Q1051" s="334"/>
      <c r="R1051" s="334"/>
      <c r="S1051" s="334"/>
      <c r="AB1051" s="335"/>
      <c r="AC1051" s="335"/>
      <c r="AD1051" s="335"/>
      <c r="AE1051" s="335"/>
      <c r="AF1051" s="335"/>
      <c r="AG1051" s="335"/>
      <c r="AH1051" s="335"/>
      <c r="AI1051" s="335"/>
      <c r="AJ1051" s="335"/>
      <c r="AK1051" s="335"/>
      <c r="AL1051" s="335"/>
      <c r="AM1051" s="335"/>
    </row>
    <row r="1052" spans="2:39" s="29" customFormat="1">
      <c r="B1052" s="11"/>
      <c r="C1052" s="11">
        <v>5</v>
      </c>
      <c r="D1052" s="334"/>
      <c r="E1052" s="334"/>
      <c r="F1052" s="334"/>
      <c r="G1052" s="334"/>
      <c r="H1052" s="334"/>
      <c r="I1052" s="334"/>
      <c r="J1052" s="334"/>
      <c r="K1052" s="86"/>
      <c r="L1052" s="651"/>
      <c r="M1052" s="86"/>
      <c r="N1052" s="651"/>
      <c r="O1052" s="86"/>
      <c r="P1052" s="651"/>
      <c r="Q1052" s="33"/>
      <c r="R1052" s="33"/>
      <c r="S1052" s="33"/>
      <c r="T1052" s="33"/>
      <c r="U1052" s="33"/>
      <c r="V1052" s="33"/>
      <c r="W1052" s="33"/>
      <c r="X1052" s="33"/>
      <c r="Y1052" s="33"/>
      <c r="Z1052" s="33"/>
      <c r="AA1052" s="33"/>
    </row>
    <row r="1053" spans="2:39" s="29" customFormat="1">
      <c r="B1053" s="11"/>
      <c r="C1053" s="11">
        <v>6</v>
      </c>
      <c r="D1053" s="334"/>
      <c r="E1053" s="334"/>
      <c r="F1053" s="334"/>
      <c r="G1053" s="334"/>
      <c r="H1053" s="334"/>
      <c r="I1053" s="334"/>
      <c r="J1053" s="334"/>
      <c r="K1053" s="86"/>
      <c r="L1053" s="651"/>
      <c r="M1053" s="86"/>
      <c r="N1053" s="651"/>
      <c r="O1053" s="86"/>
      <c r="P1053" s="651"/>
      <c r="Q1053" s="33"/>
      <c r="R1053" s="33"/>
      <c r="S1053" s="33"/>
      <c r="T1053" s="33"/>
      <c r="U1053" s="33"/>
      <c r="V1053" s="33"/>
      <c r="W1053" s="33"/>
      <c r="X1053" s="33"/>
      <c r="Y1053" s="33"/>
      <c r="Z1053" s="33"/>
      <c r="AA1053" s="33"/>
    </row>
    <row r="1054" spans="2:39" s="29" customFormat="1">
      <c r="B1054" s="11"/>
      <c r="C1054" s="11">
        <v>7</v>
      </c>
      <c r="D1054" s="334"/>
      <c r="E1054" s="334"/>
      <c r="F1054" s="334"/>
      <c r="G1054" s="334"/>
      <c r="H1054" s="334"/>
      <c r="I1054" s="334"/>
      <c r="J1054" s="334"/>
      <c r="K1054" s="78"/>
      <c r="L1054" s="652"/>
      <c r="M1054" s="78"/>
      <c r="N1054" s="652"/>
      <c r="O1054" s="78"/>
      <c r="P1054" s="652"/>
      <c r="Q1054" s="33"/>
      <c r="R1054" s="33"/>
      <c r="S1054" s="33"/>
      <c r="T1054" s="33"/>
      <c r="U1054" s="33"/>
      <c r="V1054" s="33"/>
      <c r="W1054" s="33"/>
      <c r="X1054" s="33"/>
      <c r="Y1054" s="33"/>
      <c r="Z1054" s="33"/>
      <c r="AA1054" s="33"/>
    </row>
    <row r="1055" spans="2:39" s="29" customFormat="1">
      <c r="B1055" s="11"/>
      <c r="C1055" s="11">
        <v>8</v>
      </c>
      <c r="D1055" s="334"/>
      <c r="E1055" s="334"/>
      <c r="F1055" s="334"/>
      <c r="G1055" s="334"/>
      <c r="H1055" s="334"/>
      <c r="I1055" s="334"/>
      <c r="J1055" s="334"/>
      <c r="K1055" s="78"/>
      <c r="L1055" s="651"/>
      <c r="M1055" s="78"/>
      <c r="N1055" s="651"/>
      <c r="O1055" s="78"/>
      <c r="P1055" s="651"/>
      <c r="Q1055" s="33"/>
      <c r="R1055" s="33"/>
      <c r="S1055" s="33"/>
      <c r="T1055" s="33"/>
      <c r="U1055" s="33"/>
      <c r="V1055" s="33"/>
      <c r="W1055" s="33"/>
      <c r="X1055" s="33"/>
      <c r="Y1055" s="33"/>
      <c r="Z1055" s="33"/>
      <c r="AA1055" s="33"/>
    </row>
    <row r="1056" spans="2:39" s="29" customFormat="1">
      <c r="B1056" s="11"/>
      <c r="C1056" s="11">
        <v>9</v>
      </c>
      <c r="D1056" s="334"/>
      <c r="E1056" s="334"/>
      <c r="F1056" s="334"/>
      <c r="G1056" s="334"/>
      <c r="H1056" s="334"/>
      <c r="I1056" s="334"/>
      <c r="J1056" s="334"/>
      <c r="K1056" s="86"/>
      <c r="L1056" s="651"/>
      <c r="M1056" s="86"/>
      <c r="N1056" s="651"/>
      <c r="O1056" s="86"/>
      <c r="P1056" s="651"/>
      <c r="Q1056" s="33"/>
      <c r="R1056" s="33"/>
      <c r="S1056" s="33"/>
      <c r="T1056" s="33"/>
      <c r="U1056" s="33"/>
      <c r="V1056" s="33"/>
      <c r="W1056" s="33"/>
      <c r="X1056" s="33"/>
      <c r="Y1056" s="33"/>
      <c r="Z1056" s="33"/>
      <c r="AA1056" s="33"/>
    </row>
    <row r="1057" spans="2:27" s="29" customFormat="1">
      <c r="B1057" s="11"/>
      <c r="C1057" s="11">
        <v>10</v>
      </c>
      <c r="D1057" s="334"/>
      <c r="E1057" s="334"/>
      <c r="F1057" s="334"/>
      <c r="G1057" s="334"/>
      <c r="H1057" s="334"/>
      <c r="I1057" s="334"/>
      <c r="J1057" s="334"/>
      <c r="K1057" s="86"/>
      <c r="L1057" s="651"/>
      <c r="M1057" s="86"/>
      <c r="N1057" s="651"/>
      <c r="O1057" s="86"/>
      <c r="P1057" s="651"/>
      <c r="Q1057" s="33"/>
      <c r="R1057" s="33"/>
      <c r="S1057" s="33"/>
      <c r="T1057" s="33"/>
      <c r="U1057" s="33"/>
      <c r="V1057" s="33"/>
      <c r="W1057" s="33"/>
      <c r="X1057" s="33"/>
      <c r="Y1057" s="33"/>
      <c r="Z1057" s="33"/>
      <c r="AA1057" s="33"/>
    </row>
    <row r="1058" spans="2:27" s="29" customFormat="1">
      <c r="B1058" s="11"/>
      <c r="C1058" s="11">
        <v>11</v>
      </c>
      <c r="D1058" s="334"/>
      <c r="E1058" s="334"/>
      <c r="F1058" s="334"/>
      <c r="G1058" s="334"/>
      <c r="H1058" s="334"/>
      <c r="I1058" s="334"/>
      <c r="J1058" s="334"/>
      <c r="K1058" s="78"/>
      <c r="L1058" s="652"/>
      <c r="M1058" s="78"/>
      <c r="N1058" s="652"/>
      <c r="O1058" s="78"/>
      <c r="P1058" s="652"/>
      <c r="Q1058" s="33"/>
      <c r="R1058" s="33"/>
      <c r="S1058" s="33"/>
      <c r="T1058" s="33"/>
      <c r="U1058" s="33"/>
      <c r="V1058" s="33"/>
      <c r="W1058" s="33"/>
      <c r="X1058" s="33"/>
      <c r="Y1058" s="33"/>
      <c r="Z1058" s="33"/>
      <c r="AA1058" s="33"/>
    </row>
    <row r="1059" spans="2:27" s="29" customFormat="1">
      <c r="B1059" s="11"/>
      <c r="C1059" s="11">
        <v>12</v>
      </c>
      <c r="D1059" s="334"/>
      <c r="E1059" s="334"/>
      <c r="F1059" s="334"/>
      <c r="G1059" s="334"/>
      <c r="H1059" s="334"/>
      <c r="I1059" s="334"/>
      <c r="J1059" s="334"/>
      <c r="K1059" s="78"/>
      <c r="L1059" s="651"/>
      <c r="M1059" s="78"/>
      <c r="N1059" s="651"/>
      <c r="O1059" s="78"/>
      <c r="P1059" s="651"/>
      <c r="Q1059" s="33"/>
      <c r="R1059" s="33"/>
      <c r="S1059" s="33"/>
      <c r="T1059" s="33"/>
      <c r="U1059" s="33"/>
      <c r="V1059" s="33"/>
      <c r="W1059" s="33"/>
      <c r="X1059" s="33"/>
      <c r="Y1059" s="33"/>
      <c r="Z1059" s="33"/>
      <c r="AA1059" s="33"/>
    </row>
    <row r="1060" spans="2:27" s="29" customFormat="1">
      <c r="B1060" s="11"/>
      <c r="C1060" s="11">
        <v>13</v>
      </c>
      <c r="D1060" s="334"/>
      <c r="E1060" s="334"/>
      <c r="F1060" s="334"/>
      <c r="G1060" s="334"/>
      <c r="H1060" s="334"/>
      <c r="I1060" s="334"/>
      <c r="J1060" s="334"/>
      <c r="K1060" s="86"/>
      <c r="L1060" s="651"/>
      <c r="M1060" s="86"/>
      <c r="N1060" s="651"/>
      <c r="O1060" s="86"/>
      <c r="P1060" s="651"/>
      <c r="Q1060" s="33"/>
      <c r="R1060" s="33"/>
      <c r="S1060" s="33"/>
      <c r="T1060" s="33"/>
      <c r="U1060" s="33"/>
      <c r="V1060" s="33"/>
      <c r="W1060" s="33"/>
      <c r="X1060" s="33"/>
      <c r="Y1060" s="33"/>
      <c r="Z1060" s="33"/>
      <c r="AA1060" s="33"/>
    </row>
    <row r="1061" spans="2:27" s="29" customFormat="1">
      <c r="B1061" s="11"/>
      <c r="C1061" s="11">
        <v>14</v>
      </c>
      <c r="D1061" s="334"/>
      <c r="E1061" s="334"/>
      <c r="F1061" s="334"/>
      <c r="G1061" s="334"/>
      <c r="H1061" s="334"/>
      <c r="I1061" s="334"/>
      <c r="J1061" s="334"/>
      <c r="K1061" s="86"/>
      <c r="L1061" s="651"/>
      <c r="M1061" s="86"/>
      <c r="N1061" s="651"/>
      <c r="O1061" s="86"/>
      <c r="P1061" s="651"/>
      <c r="Q1061" s="33"/>
      <c r="R1061" s="33"/>
      <c r="S1061" s="33"/>
      <c r="T1061" s="33"/>
      <c r="U1061" s="33"/>
      <c r="V1061" s="33"/>
      <c r="W1061" s="33"/>
      <c r="X1061" s="33"/>
      <c r="Y1061" s="33"/>
      <c r="Z1061" s="33"/>
      <c r="AA1061" s="33"/>
    </row>
    <row r="1062" spans="2:27" s="29" customFormat="1">
      <c r="B1062" s="11"/>
      <c r="C1062" s="11">
        <v>15</v>
      </c>
      <c r="D1062" s="334"/>
      <c r="E1062" s="334"/>
      <c r="F1062" s="334"/>
      <c r="G1062" s="334"/>
      <c r="H1062" s="334"/>
      <c r="I1062" s="334"/>
      <c r="J1062" s="334"/>
      <c r="K1062" s="78"/>
      <c r="L1062" s="652"/>
      <c r="M1062" s="78"/>
      <c r="N1062" s="652"/>
      <c r="O1062" s="78"/>
      <c r="P1062" s="652"/>
      <c r="Q1062" s="33"/>
      <c r="R1062" s="33"/>
      <c r="S1062" s="33"/>
      <c r="T1062" s="33"/>
      <c r="U1062" s="33"/>
      <c r="V1062" s="33"/>
      <c r="W1062" s="33"/>
      <c r="X1062" s="33"/>
      <c r="Y1062" s="33"/>
      <c r="Z1062" s="33"/>
      <c r="AA1062" s="33"/>
    </row>
    <row r="1063" spans="2:27" s="29" customFormat="1">
      <c r="B1063" s="11"/>
      <c r="C1063" s="11">
        <v>16</v>
      </c>
      <c r="D1063" s="334"/>
      <c r="E1063" s="334"/>
      <c r="F1063" s="334"/>
      <c r="G1063" s="334"/>
      <c r="H1063" s="334"/>
      <c r="I1063" s="334"/>
      <c r="J1063" s="334"/>
      <c r="K1063" s="78"/>
      <c r="L1063" s="651"/>
      <c r="M1063" s="78"/>
      <c r="N1063" s="651"/>
      <c r="O1063" s="78"/>
      <c r="P1063" s="651"/>
      <c r="Q1063" s="33"/>
      <c r="R1063" s="33"/>
      <c r="S1063" s="33"/>
      <c r="T1063" s="33"/>
      <c r="U1063" s="33"/>
      <c r="V1063" s="33"/>
      <c r="W1063" s="33"/>
      <c r="X1063" s="33"/>
      <c r="Y1063" s="33"/>
      <c r="Z1063" s="33"/>
      <c r="AA1063" s="33"/>
    </row>
    <row r="1064" spans="2:27" s="29" customFormat="1">
      <c r="B1064" s="11"/>
      <c r="C1064" s="11">
        <v>17</v>
      </c>
      <c r="D1064" s="334"/>
      <c r="E1064" s="334"/>
      <c r="F1064" s="334"/>
      <c r="G1064" s="334"/>
      <c r="H1064" s="334"/>
      <c r="I1064" s="334"/>
      <c r="J1064" s="334"/>
      <c r="K1064" s="86"/>
      <c r="L1064" s="651"/>
      <c r="M1064" s="86"/>
      <c r="N1064" s="651"/>
      <c r="O1064" s="86"/>
      <c r="P1064" s="651"/>
      <c r="Q1064" s="33"/>
      <c r="R1064" s="33"/>
      <c r="S1064" s="33"/>
      <c r="T1064" s="33"/>
      <c r="U1064" s="33"/>
      <c r="V1064" s="33"/>
      <c r="W1064" s="33"/>
      <c r="X1064" s="33"/>
      <c r="Y1064" s="33"/>
      <c r="Z1064" s="33"/>
      <c r="AA1064" s="33"/>
    </row>
    <row r="1065" spans="2:27" s="29" customFormat="1">
      <c r="B1065" s="11"/>
      <c r="C1065" s="11">
        <v>18</v>
      </c>
      <c r="D1065" s="334"/>
      <c r="E1065" s="334"/>
      <c r="F1065" s="334"/>
      <c r="G1065" s="334"/>
      <c r="H1065" s="334"/>
      <c r="I1065" s="334"/>
      <c r="J1065" s="334"/>
      <c r="K1065" s="86"/>
      <c r="L1065" s="651"/>
      <c r="M1065" s="86"/>
      <c r="N1065" s="651"/>
      <c r="O1065" s="86"/>
      <c r="P1065" s="651"/>
      <c r="Q1065" s="33"/>
      <c r="R1065" s="33"/>
      <c r="S1065" s="33"/>
      <c r="T1065" s="33"/>
      <c r="U1065" s="33"/>
      <c r="V1065" s="33"/>
      <c r="W1065" s="33"/>
      <c r="X1065" s="33"/>
      <c r="Y1065" s="33"/>
      <c r="Z1065" s="33"/>
      <c r="AA1065" s="33"/>
    </row>
    <row r="1066" spans="2:27" s="29" customFormat="1">
      <c r="B1066" s="11"/>
      <c r="C1066" s="11">
        <v>19</v>
      </c>
      <c r="D1066" s="334"/>
      <c r="E1066" s="334"/>
      <c r="F1066" s="334"/>
      <c r="G1066" s="334"/>
      <c r="H1066" s="334"/>
      <c r="I1066" s="334"/>
      <c r="J1066" s="334"/>
      <c r="K1066" s="78"/>
      <c r="L1066" s="652"/>
      <c r="M1066" s="78"/>
      <c r="N1066" s="652"/>
      <c r="O1066" s="78"/>
      <c r="P1066" s="652"/>
      <c r="Q1066" s="33"/>
      <c r="R1066" s="33"/>
      <c r="S1066" s="33"/>
      <c r="T1066" s="33"/>
      <c r="U1066" s="33"/>
      <c r="V1066" s="33"/>
      <c r="W1066" s="33"/>
      <c r="X1066" s="33"/>
      <c r="Y1066" s="33"/>
      <c r="Z1066" s="33"/>
      <c r="AA1066" s="33"/>
    </row>
    <row r="1067" spans="2:27" s="29" customFormat="1">
      <c r="B1067" s="11"/>
      <c r="C1067" s="11">
        <v>20</v>
      </c>
      <c r="D1067" s="334"/>
      <c r="E1067" s="334"/>
      <c r="F1067" s="334"/>
      <c r="G1067" s="334"/>
      <c r="H1067" s="334"/>
      <c r="I1067" s="334"/>
      <c r="J1067" s="334"/>
      <c r="K1067" s="78"/>
      <c r="L1067" s="651"/>
      <c r="M1067" s="78"/>
      <c r="N1067" s="651"/>
      <c r="O1067" s="78"/>
      <c r="P1067" s="651"/>
      <c r="Q1067" s="33"/>
      <c r="R1067" s="33"/>
      <c r="S1067" s="33"/>
      <c r="T1067" s="33"/>
      <c r="U1067" s="33"/>
      <c r="V1067" s="33"/>
      <c r="W1067" s="33"/>
      <c r="X1067" s="33"/>
      <c r="Y1067" s="33"/>
      <c r="Z1067" s="33"/>
      <c r="AA1067" s="33"/>
    </row>
    <row r="1068" spans="2:27" s="29" customFormat="1">
      <c r="B1068" s="11"/>
      <c r="C1068" s="11">
        <v>21</v>
      </c>
      <c r="D1068" s="334"/>
      <c r="E1068" s="334"/>
      <c r="F1068" s="334"/>
      <c r="G1068" s="334"/>
      <c r="H1068" s="334"/>
      <c r="I1068" s="334"/>
      <c r="J1068" s="334"/>
      <c r="K1068" s="86"/>
      <c r="L1068" s="651"/>
      <c r="M1068" s="86"/>
      <c r="N1068" s="651"/>
      <c r="O1068" s="86"/>
      <c r="P1068" s="651"/>
      <c r="Q1068" s="33"/>
      <c r="R1068" s="33"/>
      <c r="S1068" s="33"/>
      <c r="T1068" s="33"/>
      <c r="U1068" s="33"/>
      <c r="V1068" s="33"/>
      <c r="W1068" s="33"/>
      <c r="X1068" s="33"/>
      <c r="Y1068" s="33"/>
      <c r="Z1068" s="33"/>
      <c r="AA1068" s="33"/>
    </row>
    <row r="1069" spans="2:27" s="29" customFormat="1">
      <c r="B1069" s="11"/>
      <c r="C1069" s="11">
        <v>22</v>
      </c>
      <c r="D1069" s="334"/>
      <c r="E1069" s="334"/>
      <c r="F1069" s="334"/>
      <c r="G1069" s="334"/>
      <c r="H1069" s="334"/>
      <c r="I1069" s="334"/>
      <c r="J1069" s="334"/>
      <c r="K1069" s="653"/>
      <c r="L1069" s="651"/>
      <c r="M1069" s="653"/>
      <c r="N1069" s="651"/>
      <c r="O1069" s="653"/>
      <c r="P1069" s="651"/>
      <c r="Q1069" s="33"/>
      <c r="R1069" s="33"/>
      <c r="S1069" s="33"/>
      <c r="T1069" s="33"/>
      <c r="U1069" s="33"/>
      <c r="V1069" s="33"/>
      <c r="W1069" s="33"/>
      <c r="X1069" s="33"/>
      <c r="Y1069" s="33"/>
      <c r="Z1069" s="33"/>
      <c r="AA1069" s="33"/>
    </row>
    <row r="1070" spans="2:27" s="29" customFormat="1">
      <c r="B1070" s="11">
        <v>47</v>
      </c>
      <c r="C1070" s="11">
        <v>1</v>
      </c>
      <c r="D1070" s="334"/>
      <c r="E1070" s="334"/>
      <c r="F1070" s="334"/>
      <c r="G1070" s="334"/>
      <c r="H1070" s="334"/>
      <c r="I1070" s="334"/>
      <c r="J1070" s="334"/>
      <c r="K1070" s="78"/>
      <c r="L1070" s="647"/>
      <c r="M1070" s="78"/>
      <c r="N1070" s="647"/>
      <c r="O1070" s="78"/>
      <c r="P1070" s="647"/>
      <c r="Q1070" s="33"/>
      <c r="R1070" s="33"/>
      <c r="S1070" s="33"/>
      <c r="T1070" s="33"/>
      <c r="U1070" s="33"/>
      <c r="V1070" s="33"/>
      <c r="W1070" s="33"/>
      <c r="X1070" s="33"/>
      <c r="Y1070" s="33"/>
      <c r="Z1070" s="33"/>
      <c r="AA1070" s="33"/>
    </row>
    <row r="1071" spans="2:27" s="29" customFormat="1">
      <c r="B1071" s="11"/>
      <c r="C1071" s="11">
        <v>2</v>
      </c>
      <c r="D1071" s="334"/>
      <c r="E1071" s="334"/>
      <c r="F1071" s="334"/>
      <c r="G1071" s="334"/>
      <c r="H1071" s="334"/>
      <c r="I1071" s="334"/>
      <c r="J1071" s="334"/>
      <c r="K1071" s="78"/>
      <c r="L1071" s="647"/>
      <c r="M1071" s="78"/>
      <c r="N1071" s="647"/>
      <c r="O1071" s="78"/>
      <c r="P1071" s="647"/>
      <c r="Q1071" s="33"/>
      <c r="R1071" s="33"/>
      <c r="S1071" s="33"/>
      <c r="T1071" s="33"/>
      <c r="U1071" s="33"/>
      <c r="V1071" s="33"/>
      <c r="W1071" s="33"/>
      <c r="X1071" s="33"/>
      <c r="Y1071" s="33"/>
      <c r="Z1071" s="33"/>
      <c r="AA1071" s="33"/>
    </row>
    <row r="1072" spans="2:27" s="29" customFormat="1">
      <c r="B1072" s="11"/>
      <c r="C1072" s="11">
        <v>3</v>
      </c>
      <c r="D1072" s="334"/>
      <c r="E1072" s="334"/>
      <c r="F1072" s="334"/>
      <c r="G1072" s="334"/>
      <c r="H1072" s="334"/>
      <c r="I1072" s="334"/>
      <c r="J1072" s="334"/>
      <c r="K1072" s="78"/>
      <c r="L1072" s="647"/>
      <c r="M1072" s="78"/>
      <c r="N1072" s="647"/>
      <c r="O1072" s="78"/>
      <c r="P1072" s="647"/>
      <c r="Q1072" s="33"/>
      <c r="R1072" s="33"/>
      <c r="S1072" s="33"/>
      <c r="T1072" s="33"/>
      <c r="U1072" s="33"/>
      <c r="V1072" s="33"/>
      <c r="W1072" s="33"/>
      <c r="X1072" s="33"/>
      <c r="Y1072" s="33"/>
      <c r="Z1072" s="33"/>
      <c r="AA1072" s="33"/>
    </row>
    <row r="1073" spans="2:39">
      <c r="B1073" s="11"/>
      <c r="C1073" s="11">
        <v>4</v>
      </c>
      <c r="D1073" s="334"/>
      <c r="E1073" s="334"/>
      <c r="F1073" s="334"/>
      <c r="G1073" s="334"/>
      <c r="H1073" s="334"/>
      <c r="I1073" s="334"/>
      <c r="K1073" s="78"/>
      <c r="L1073" s="189"/>
      <c r="M1073" s="78"/>
      <c r="N1073" s="189"/>
      <c r="O1073" s="78"/>
      <c r="P1073" s="189"/>
      <c r="Q1073" s="334"/>
      <c r="R1073" s="334"/>
      <c r="S1073" s="334"/>
      <c r="AB1073" s="335"/>
      <c r="AC1073" s="335"/>
      <c r="AD1073" s="335"/>
      <c r="AE1073" s="335"/>
      <c r="AF1073" s="335"/>
      <c r="AG1073" s="335"/>
      <c r="AH1073" s="335"/>
      <c r="AI1073" s="335"/>
      <c r="AJ1073" s="335"/>
      <c r="AK1073" s="335"/>
      <c r="AL1073" s="335"/>
      <c r="AM1073" s="335"/>
    </row>
    <row r="1074" spans="2:39" s="29" customFormat="1">
      <c r="B1074" s="11"/>
      <c r="C1074" s="11">
        <v>5</v>
      </c>
      <c r="D1074" s="334"/>
      <c r="E1074" s="334"/>
      <c r="F1074" s="334"/>
      <c r="G1074" s="334"/>
      <c r="H1074" s="334"/>
      <c r="I1074" s="334"/>
      <c r="J1074" s="334"/>
      <c r="K1074" s="86"/>
      <c r="L1074" s="651"/>
      <c r="M1074" s="86"/>
      <c r="N1074" s="651"/>
      <c r="O1074" s="86"/>
      <c r="P1074" s="651"/>
      <c r="Q1074" s="33"/>
      <c r="R1074" s="33"/>
      <c r="S1074" s="33"/>
      <c r="T1074" s="33"/>
      <c r="U1074" s="33"/>
      <c r="V1074" s="33"/>
      <c r="W1074" s="33"/>
      <c r="X1074" s="33"/>
      <c r="Y1074" s="33"/>
      <c r="Z1074" s="33"/>
      <c r="AA1074" s="33"/>
    </row>
    <row r="1075" spans="2:39" s="29" customFormat="1">
      <c r="B1075" s="11"/>
      <c r="C1075" s="11">
        <v>6</v>
      </c>
      <c r="D1075" s="334"/>
      <c r="E1075" s="334"/>
      <c r="F1075" s="334"/>
      <c r="G1075" s="334"/>
      <c r="H1075" s="334"/>
      <c r="I1075" s="334"/>
      <c r="J1075" s="334"/>
      <c r="K1075" s="86"/>
      <c r="L1075" s="651"/>
      <c r="M1075" s="86"/>
      <c r="N1075" s="651"/>
      <c r="O1075" s="86"/>
      <c r="P1075" s="651"/>
      <c r="Q1075" s="33"/>
      <c r="R1075" s="33"/>
      <c r="S1075" s="33"/>
      <c r="T1075" s="33"/>
      <c r="U1075" s="33"/>
      <c r="V1075" s="33"/>
      <c r="W1075" s="33"/>
      <c r="X1075" s="33"/>
      <c r="Y1075" s="33"/>
      <c r="Z1075" s="33"/>
      <c r="AA1075" s="33"/>
    </row>
    <row r="1076" spans="2:39" s="29" customFormat="1">
      <c r="B1076" s="11"/>
      <c r="C1076" s="11">
        <v>7</v>
      </c>
      <c r="D1076" s="334"/>
      <c r="E1076" s="334"/>
      <c r="F1076" s="334"/>
      <c r="G1076" s="334"/>
      <c r="H1076" s="334"/>
      <c r="I1076" s="334"/>
      <c r="J1076" s="334"/>
      <c r="K1076" s="78"/>
      <c r="L1076" s="652"/>
      <c r="M1076" s="78"/>
      <c r="N1076" s="652"/>
      <c r="O1076" s="78"/>
      <c r="P1076" s="652"/>
      <c r="Q1076" s="33"/>
      <c r="R1076" s="33"/>
      <c r="S1076" s="33"/>
      <c r="T1076" s="33"/>
      <c r="U1076" s="33"/>
      <c r="V1076" s="33"/>
      <c r="W1076" s="33"/>
      <c r="X1076" s="33"/>
      <c r="Y1076" s="33"/>
      <c r="Z1076" s="33"/>
      <c r="AA1076" s="33"/>
    </row>
    <row r="1077" spans="2:39" s="29" customFormat="1">
      <c r="B1077" s="11"/>
      <c r="C1077" s="11">
        <v>8</v>
      </c>
      <c r="D1077" s="334"/>
      <c r="E1077" s="334"/>
      <c r="F1077" s="334"/>
      <c r="G1077" s="334"/>
      <c r="H1077" s="334"/>
      <c r="I1077" s="334"/>
      <c r="J1077" s="334"/>
      <c r="K1077" s="78"/>
      <c r="L1077" s="651"/>
      <c r="M1077" s="78"/>
      <c r="N1077" s="651"/>
      <c r="O1077" s="78"/>
      <c r="P1077" s="651"/>
      <c r="Q1077" s="33"/>
      <c r="R1077" s="33"/>
      <c r="S1077" s="33"/>
      <c r="T1077" s="33"/>
      <c r="U1077" s="33"/>
      <c r="V1077" s="33"/>
      <c r="W1077" s="33"/>
      <c r="X1077" s="33"/>
      <c r="Y1077" s="33"/>
      <c r="Z1077" s="33"/>
      <c r="AA1077" s="33"/>
    </row>
    <row r="1078" spans="2:39" s="29" customFormat="1">
      <c r="B1078" s="11"/>
      <c r="C1078" s="11">
        <v>9</v>
      </c>
      <c r="D1078" s="334"/>
      <c r="E1078" s="334"/>
      <c r="F1078" s="334"/>
      <c r="G1078" s="334"/>
      <c r="H1078" s="334"/>
      <c r="I1078" s="334"/>
      <c r="J1078" s="334"/>
      <c r="K1078" s="86"/>
      <c r="L1078" s="651"/>
      <c r="M1078" s="86"/>
      <c r="N1078" s="651"/>
      <c r="O1078" s="86"/>
      <c r="P1078" s="651"/>
      <c r="Q1078" s="33"/>
      <c r="R1078" s="33"/>
      <c r="S1078" s="33"/>
      <c r="T1078" s="33"/>
      <c r="U1078" s="33"/>
      <c r="V1078" s="33"/>
      <c r="W1078" s="33"/>
      <c r="X1078" s="33"/>
      <c r="Y1078" s="33"/>
      <c r="Z1078" s="33"/>
      <c r="AA1078" s="33"/>
    </row>
    <row r="1079" spans="2:39" s="29" customFormat="1">
      <c r="B1079" s="11"/>
      <c r="C1079" s="11">
        <v>10</v>
      </c>
      <c r="D1079" s="334"/>
      <c r="E1079" s="334"/>
      <c r="F1079" s="334"/>
      <c r="G1079" s="334"/>
      <c r="H1079" s="334"/>
      <c r="I1079" s="334"/>
      <c r="J1079" s="334"/>
      <c r="K1079" s="86"/>
      <c r="L1079" s="651"/>
      <c r="M1079" s="86"/>
      <c r="N1079" s="651"/>
      <c r="O1079" s="86"/>
      <c r="P1079" s="651"/>
      <c r="Q1079" s="33"/>
      <c r="R1079" s="33"/>
      <c r="S1079" s="33"/>
      <c r="T1079" s="33"/>
      <c r="U1079" s="33"/>
      <c r="V1079" s="33"/>
      <c r="W1079" s="33"/>
      <c r="X1079" s="33"/>
      <c r="Y1079" s="33"/>
      <c r="Z1079" s="33"/>
      <c r="AA1079" s="33"/>
    </row>
    <row r="1080" spans="2:39" s="29" customFormat="1">
      <c r="B1080" s="11"/>
      <c r="C1080" s="11">
        <v>11</v>
      </c>
      <c r="D1080" s="334"/>
      <c r="E1080" s="334"/>
      <c r="F1080" s="334"/>
      <c r="G1080" s="334"/>
      <c r="H1080" s="334"/>
      <c r="I1080" s="334"/>
      <c r="J1080" s="334"/>
      <c r="K1080" s="78"/>
      <c r="L1080" s="652"/>
      <c r="M1080" s="78"/>
      <c r="N1080" s="652"/>
      <c r="O1080" s="78"/>
      <c r="P1080" s="652"/>
      <c r="Q1080" s="33"/>
      <c r="R1080" s="33"/>
      <c r="S1080" s="33"/>
      <c r="T1080" s="33"/>
      <c r="U1080" s="33"/>
      <c r="V1080" s="33"/>
      <c r="W1080" s="33"/>
      <c r="X1080" s="33"/>
      <c r="Y1080" s="33"/>
      <c r="Z1080" s="33"/>
      <c r="AA1080" s="33"/>
    </row>
    <row r="1081" spans="2:39" s="29" customFormat="1">
      <c r="B1081" s="11"/>
      <c r="C1081" s="11">
        <v>12</v>
      </c>
      <c r="D1081" s="334"/>
      <c r="E1081" s="334"/>
      <c r="F1081" s="334"/>
      <c r="G1081" s="334"/>
      <c r="H1081" s="334"/>
      <c r="I1081" s="334"/>
      <c r="J1081" s="334"/>
      <c r="K1081" s="78"/>
      <c r="L1081" s="651"/>
      <c r="M1081" s="78"/>
      <c r="N1081" s="651"/>
      <c r="O1081" s="78"/>
      <c r="P1081" s="651"/>
      <c r="Q1081" s="33"/>
      <c r="R1081" s="33"/>
      <c r="S1081" s="33"/>
      <c r="T1081" s="33"/>
      <c r="U1081" s="33"/>
      <c r="V1081" s="33"/>
      <c r="W1081" s="33"/>
      <c r="X1081" s="33"/>
      <c r="Y1081" s="33"/>
      <c r="Z1081" s="33"/>
      <c r="AA1081" s="33"/>
    </row>
    <row r="1082" spans="2:39" s="29" customFormat="1">
      <c r="B1082" s="11"/>
      <c r="C1082" s="11">
        <v>13</v>
      </c>
      <c r="D1082" s="334"/>
      <c r="E1082" s="334"/>
      <c r="F1082" s="334"/>
      <c r="G1082" s="334"/>
      <c r="H1082" s="334"/>
      <c r="I1082" s="334"/>
      <c r="J1082" s="334"/>
      <c r="K1082" s="86"/>
      <c r="L1082" s="651"/>
      <c r="M1082" s="86"/>
      <c r="N1082" s="651"/>
      <c r="O1082" s="86"/>
      <c r="P1082" s="651"/>
      <c r="Q1082" s="33"/>
      <c r="R1082" s="33"/>
      <c r="S1082" s="33"/>
      <c r="T1082" s="33"/>
      <c r="U1082" s="33"/>
      <c r="V1082" s="33"/>
      <c r="W1082" s="33"/>
      <c r="X1082" s="33"/>
      <c r="Y1082" s="33"/>
      <c r="Z1082" s="33"/>
      <c r="AA1082" s="33"/>
    </row>
    <row r="1083" spans="2:39" s="29" customFormat="1">
      <c r="B1083" s="11"/>
      <c r="C1083" s="11">
        <v>14</v>
      </c>
      <c r="D1083" s="334"/>
      <c r="E1083" s="334"/>
      <c r="F1083" s="334"/>
      <c r="G1083" s="334"/>
      <c r="H1083" s="334"/>
      <c r="I1083" s="334"/>
      <c r="J1083" s="334"/>
      <c r="K1083" s="86"/>
      <c r="L1083" s="651"/>
      <c r="M1083" s="86"/>
      <c r="N1083" s="651"/>
      <c r="O1083" s="86"/>
      <c r="P1083" s="651"/>
      <c r="Q1083" s="33"/>
      <c r="R1083" s="33"/>
      <c r="S1083" s="33"/>
      <c r="T1083" s="33"/>
      <c r="U1083" s="33"/>
      <c r="V1083" s="33"/>
      <c r="W1083" s="33"/>
      <c r="X1083" s="33"/>
      <c r="Y1083" s="33"/>
      <c r="Z1083" s="33"/>
      <c r="AA1083" s="33"/>
    </row>
    <row r="1084" spans="2:39" s="29" customFormat="1">
      <c r="B1084" s="11"/>
      <c r="C1084" s="11">
        <v>15</v>
      </c>
      <c r="D1084" s="334"/>
      <c r="E1084" s="334"/>
      <c r="F1084" s="334"/>
      <c r="G1084" s="334"/>
      <c r="H1084" s="334"/>
      <c r="I1084" s="334"/>
      <c r="J1084" s="334"/>
      <c r="K1084" s="78"/>
      <c r="L1084" s="652"/>
      <c r="M1084" s="78"/>
      <c r="N1084" s="652"/>
      <c r="O1084" s="78"/>
      <c r="P1084" s="652"/>
      <c r="Q1084" s="33"/>
      <c r="R1084" s="33"/>
      <c r="S1084" s="33"/>
      <c r="T1084" s="33"/>
      <c r="U1084" s="33"/>
      <c r="V1084" s="33"/>
      <c r="W1084" s="33"/>
      <c r="X1084" s="33"/>
      <c r="Y1084" s="33"/>
      <c r="Z1084" s="33"/>
      <c r="AA1084" s="33"/>
    </row>
    <row r="1085" spans="2:39" s="29" customFormat="1">
      <c r="B1085" s="11"/>
      <c r="C1085" s="11">
        <v>16</v>
      </c>
      <c r="D1085" s="334"/>
      <c r="E1085" s="334"/>
      <c r="F1085" s="334"/>
      <c r="G1085" s="334"/>
      <c r="H1085" s="334"/>
      <c r="I1085" s="334"/>
      <c r="J1085" s="334"/>
      <c r="K1085" s="78"/>
      <c r="L1085" s="651"/>
      <c r="M1085" s="78"/>
      <c r="N1085" s="651"/>
      <c r="O1085" s="78"/>
      <c r="P1085" s="651"/>
      <c r="Q1085" s="33"/>
      <c r="R1085" s="33"/>
      <c r="S1085" s="33"/>
      <c r="T1085" s="33"/>
      <c r="U1085" s="33"/>
      <c r="V1085" s="33"/>
      <c r="W1085" s="33"/>
      <c r="X1085" s="33"/>
      <c r="Y1085" s="33"/>
      <c r="Z1085" s="33"/>
      <c r="AA1085" s="33"/>
    </row>
    <row r="1086" spans="2:39" s="29" customFormat="1">
      <c r="B1086" s="11"/>
      <c r="C1086" s="11">
        <v>17</v>
      </c>
      <c r="D1086" s="334"/>
      <c r="E1086" s="334"/>
      <c r="F1086" s="334"/>
      <c r="G1086" s="334"/>
      <c r="H1086" s="334"/>
      <c r="I1086" s="334"/>
      <c r="J1086" s="334"/>
      <c r="K1086" s="86"/>
      <c r="L1086" s="651"/>
      <c r="M1086" s="86"/>
      <c r="N1086" s="651"/>
      <c r="O1086" s="86"/>
      <c r="P1086" s="651"/>
      <c r="Q1086" s="33"/>
      <c r="R1086" s="33"/>
      <c r="S1086" s="33"/>
      <c r="T1086" s="33"/>
      <c r="U1086" s="33"/>
      <c r="V1086" s="33"/>
      <c r="W1086" s="33"/>
      <c r="X1086" s="33"/>
      <c r="Y1086" s="33"/>
      <c r="Z1086" s="33"/>
      <c r="AA1086" s="33"/>
    </row>
    <row r="1087" spans="2:39" s="29" customFormat="1">
      <c r="B1087" s="11"/>
      <c r="C1087" s="11">
        <v>18</v>
      </c>
      <c r="D1087" s="334"/>
      <c r="E1087" s="334"/>
      <c r="F1087" s="334"/>
      <c r="G1087" s="334"/>
      <c r="H1087" s="334"/>
      <c r="I1087" s="334"/>
      <c r="J1087" s="334"/>
      <c r="K1087" s="86"/>
      <c r="L1087" s="651"/>
      <c r="M1087" s="86"/>
      <c r="N1087" s="651"/>
      <c r="O1087" s="86"/>
      <c r="P1087" s="651"/>
      <c r="Q1087" s="33"/>
      <c r="R1087" s="33"/>
      <c r="S1087" s="33"/>
      <c r="T1087" s="33"/>
      <c r="U1087" s="33"/>
      <c r="V1087" s="33"/>
      <c r="W1087" s="33"/>
      <c r="X1087" s="33"/>
      <c r="Y1087" s="33"/>
      <c r="Z1087" s="33"/>
      <c r="AA1087" s="33"/>
    </row>
    <row r="1088" spans="2:39" s="29" customFormat="1">
      <c r="B1088" s="11"/>
      <c r="C1088" s="11">
        <v>19</v>
      </c>
      <c r="D1088" s="334"/>
      <c r="E1088" s="334"/>
      <c r="F1088" s="334"/>
      <c r="G1088" s="334"/>
      <c r="H1088" s="334"/>
      <c r="I1088" s="334"/>
      <c r="J1088" s="334"/>
      <c r="K1088" s="78"/>
      <c r="L1088" s="652"/>
      <c r="M1088" s="78"/>
      <c r="N1088" s="652"/>
      <c r="O1088" s="78"/>
      <c r="P1088" s="652"/>
      <c r="Q1088" s="33"/>
      <c r="R1088" s="33"/>
      <c r="S1088" s="33"/>
      <c r="T1088" s="33"/>
      <c r="U1088" s="33"/>
      <c r="V1088" s="33"/>
      <c r="W1088" s="33"/>
      <c r="X1088" s="33"/>
      <c r="Y1088" s="33"/>
      <c r="Z1088" s="33"/>
      <c r="AA1088" s="33"/>
    </row>
    <row r="1089" spans="2:39" s="29" customFormat="1">
      <c r="B1089" s="11"/>
      <c r="C1089" s="11">
        <v>20</v>
      </c>
      <c r="D1089" s="334"/>
      <c r="E1089" s="334"/>
      <c r="F1089" s="334"/>
      <c r="G1089" s="334"/>
      <c r="H1089" s="334"/>
      <c r="I1089" s="334"/>
      <c r="J1089" s="334"/>
      <c r="K1089" s="78"/>
      <c r="L1089" s="651"/>
      <c r="M1089" s="78"/>
      <c r="N1089" s="651"/>
      <c r="O1089" s="78"/>
      <c r="P1089" s="651"/>
      <c r="Q1089" s="33"/>
      <c r="R1089" s="33"/>
      <c r="S1089" s="33"/>
      <c r="T1089" s="33"/>
      <c r="U1089" s="33"/>
      <c r="V1089" s="33"/>
      <c r="W1089" s="33"/>
      <c r="X1089" s="33"/>
      <c r="Y1089" s="33"/>
      <c r="Z1089" s="33"/>
      <c r="AA1089" s="33"/>
    </row>
    <row r="1090" spans="2:39" s="29" customFormat="1">
      <c r="B1090" s="11"/>
      <c r="C1090" s="11">
        <v>21</v>
      </c>
      <c r="D1090" s="334"/>
      <c r="E1090" s="334"/>
      <c r="F1090" s="334"/>
      <c r="G1090" s="334"/>
      <c r="H1090" s="334"/>
      <c r="I1090" s="334"/>
      <c r="J1090" s="334"/>
      <c r="K1090" s="86"/>
      <c r="L1090" s="651"/>
      <c r="M1090" s="86"/>
      <c r="N1090" s="651"/>
      <c r="O1090" s="86"/>
      <c r="P1090" s="651"/>
      <c r="Q1090" s="33"/>
      <c r="R1090" s="33"/>
      <c r="S1090" s="33"/>
      <c r="T1090" s="33"/>
      <c r="U1090" s="33"/>
      <c r="V1090" s="33"/>
      <c r="W1090" s="33"/>
      <c r="X1090" s="33"/>
      <c r="Y1090" s="33"/>
      <c r="Z1090" s="33"/>
      <c r="AA1090" s="33"/>
    </row>
    <row r="1091" spans="2:39" s="29" customFormat="1">
      <c r="B1091" s="11"/>
      <c r="C1091" s="11">
        <v>22</v>
      </c>
      <c r="D1091" s="334"/>
      <c r="E1091" s="334"/>
      <c r="F1091" s="334"/>
      <c r="G1091" s="334"/>
      <c r="H1091" s="334"/>
      <c r="I1091" s="334"/>
      <c r="J1091" s="334"/>
      <c r="K1091" s="653"/>
      <c r="L1091" s="651"/>
      <c r="M1091" s="653"/>
      <c r="N1091" s="651"/>
      <c r="O1091" s="653"/>
      <c r="P1091" s="651"/>
      <c r="Q1091" s="33"/>
      <c r="R1091" s="33"/>
      <c r="S1091" s="33"/>
      <c r="T1091" s="33"/>
      <c r="U1091" s="33"/>
      <c r="V1091" s="33"/>
      <c r="W1091" s="33"/>
      <c r="X1091" s="33"/>
      <c r="Y1091" s="33"/>
      <c r="Z1091" s="33"/>
      <c r="AA1091" s="33"/>
    </row>
    <row r="1092" spans="2:39" s="29" customFormat="1">
      <c r="B1092" s="11">
        <v>48</v>
      </c>
      <c r="C1092" s="11">
        <v>1</v>
      </c>
      <c r="D1092" s="334"/>
      <c r="E1092" s="334"/>
      <c r="F1092" s="334"/>
      <c r="G1092" s="334"/>
      <c r="H1092" s="334"/>
      <c r="I1092" s="334"/>
      <c r="J1092" s="334"/>
      <c r="K1092" s="78"/>
      <c r="L1092" s="647"/>
      <c r="M1092" s="78"/>
      <c r="N1092" s="647"/>
      <c r="O1092" s="78"/>
      <c r="P1092" s="647"/>
      <c r="Q1092" s="33"/>
      <c r="R1092" s="33"/>
      <c r="S1092" s="33"/>
      <c r="T1092" s="33"/>
      <c r="U1092" s="33"/>
      <c r="V1092" s="33"/>
      <c r="W1092" s="33"/>
      <c r="X1092" s="33"/>
      <c r="Y1092" s="33"/>
      <c r="Z1092" s="33"/>
      <c r="AA1092" s="33"/>
    </row>
    <row r="1093" spans="2:39" s="29" customFormat="1">
      <c r="B1093" s="11"/>
      <c r="C1093" s="11">
        <v>2</v>
      </c>
      <c r="D1093" s="334"/>
      <c r="E1093" s="334"/>
      <c r="F1093" s="334"/>
      <c r="G1093" s="334"/>
      <c r="H1093" s="334"/>
      <c r="I1093" s="334"/>
      <c r="J1093" s="334"/>
      <c r="K1093" s="78"/>
      <c r="L1093" s="647"/>
      <c r="M1093" s="78"/>
      <c r="N1093" s="647"/>
      <c r="O1093" s="78"/>
      <c r="P1093" s="647"/>
      <c r="Q1093" s="33"/>
      <c r="R1093" s="33"/>
      <c r="S1093" s="33"/>
      <c r="T1093" s="33"/>
      <c r="U1093" s="33"/>
      <c r="V1093" s="33"/>
      <c r="W1093" s="33"/>
      <c r="X1093" s="33"/>
      <c r="Y1093" s="33"/>
      <c r="Z1093" s="33"/>
      <c r="AA1093" s="33"/>
    </row>
    <row r="1094" spans="2:39" s="29" customFormat="1">
      <c r="B1094" s="11"/>
      <c r="C1094" s="11">
        <v>3</v>
      </c>
      <c r="D1094" s="334"/>
      <c r="E1094" s="334"/>
      <c r="F1094" s="334"/>
      <c r="G1094" s="334"/>
      <c r="H1094" s="334"/>
      <c r="I1094" s="334"/>
      <c r="J1094" s="334"/>
      <c r="K1094" s="78"/>
      <c r="L1094" s="647"/>
      <c r="M1094" s="78"/>
      <c r="N1094" s="647"/>
      <c r="O1094" s="78"/>
      <c r="P1094" s="647"/>
      <c r="Q1094" s="33"/>
      <c r="R1094" s="33"/>
      <c r="S1094" s="33"/>
      <c r="T1094" s="33"/>
      <c r="U1094" s="33"/>
      <c r="V1094" s="33"/>
      <c r="W1094" s="33"/>
      <c r="X1094" s="33"/>
      <c r="Y1094" s="33"/>
      <c r="Z1094" s="33"/>
      <c r="AA1094" s="33"/>
    </row>
    <row r="1095" spans="2:39">
      <c r="B1095" s="11"/>
      <c r="C1095" s="11">
        <v>4</v>
      </c>
      <c r="D1095" s="334"/>
      <c r="E1095" s="334"/>
      <c r="F1095" s="334"/>
      <c r="G1095" s="334"/>
      <c r="H1095" s="334"/>
      <c r="I1095" s="334"/>
      <c r="K1095" s="78"/>
      <c r="L1095" s="189"/>
      <c r="M1095" s="78"/>
      <c r="N1095" s="189"/>
      <c r="O1095" s="78"/>
      <c r="P1095" s="189"/>
      <c r="Q1095" s="334"/>
      <c r="R1095" s="334"/>
      <c r="S1095" s="334"/>
      <c r="AB1095" s="335"/>
      <c r="AC1095" s="335"/>
      <c r="AD1095" s="335"/>
      <c r="AE1095" s="335"/>
      <c r="AF1095" s="335"/>
      <c r="AG1095" s="335"/>
      <c r="AH1095" s="335"/>
      <c r="AI1095" s="335"/>
      <c r="AJ1095" s="335"/>
      <c r="AK1095" s="335"/>
      <c r="AL1095" s="335"/>
      <c r="AM1095" s="335"/>
    </row>
    <row r="1096" spans="2:39" s="29" customFormat="1">
      <c r="B1096" s="11"/>
      <c r="C1096" s="11">
        <v>5</v>
      </c>
      <c r="D1096" s="334"/>
      <c r="E1096" s="334"/>
      <c r="F1096" s="334"/>
      <c r="G1096" s="334"/>
      <c r="H1096" s="334"/>
      <c r="I1096" s="334"/>
      <c r="J1096" s="334"/>
      <c r="K1096" s="86"/>
      <c r="L1096" s="651"/>
      <c r="M1096" s="86"/>
      <c r="N1096" s="651"/>
      <c r="O1096" s="86"/>
      <c r="P1096" s="651"/>
      <c r="Q1096" s="33"/>
      <c r="R1096" s="33"/>
      <c r="S1096" s="33"/>
      <c r="T1096" s="33"/>
      <c r="U1096" s="33"/>
      <c r="V1096" s="33"/>
      <c r="W1096" s="33"/>
      <c r="X1096" s="33"/>
      <c r="Y1096" s="33"/>
      <c r="Z1096" s="33"/>
      <c r="AA1096" s="33"/>
    </row>
    <row r="1097" spans="2:39" s="29" customFormat="1">
      <c r="B1097" s="11"/>
      <c r="C1097" s="11">
        <v>6</v>
      </c>
      <c r="D1097" s="334"/>
      <c r="E1097" s="334"/>
      <c r="F1097" s="334"/>
      <c r="G1097" s="334"/>
      <c r="H1097" s="334"/>
      <c r="I1097" s="334"/>
      <c r="J1097" s="334"/>
      <c r="K1097" s="86"/>
      <c r="L1097" s="651"/>
      <c r="M1097" s="86"/>
      <c r="N1097" s="651"/>
      <c r="O1097" s="86"/>
      <c r="P1097" s="651"/>
      <c r="Q1097" s="33"/>
      <c r="R1097" s="33"/>
      <c r="S1097" s="33"/>
      <c r="T1097" s="33"/>
      <c r="U1097" s="33"/>
      <c r="V1097" s="33"/>
      <c r="W1097" s="33"/>
      <c r="X1097" s="33"/>
      <c r="Y1097" s="33"/>
      <c r="Z1097" s="33"/>
      <c r="AA1097" s="33"/>
    </row>
    <row r="1098" spans="2:39" s="29" customFormat="1">
      <c r="B1098" s="11"/>
      <c r="C1098" s="11">
        <v>7</v>
      </c>
      <c r="D1098" s="334"/>
      <c r="E1098" s="334"/>
      <c r="F1098" s="334"/>
      <c r="G1098" s="334"/>
      <c r="H1098" s="334"/>
      <c r="I1098" s="334"/>
      <c r="J1098" s="334"/>
      <c r="K1098" s="78"/>
      <c r="L1098" s="652"/>
      <c r="M1098" s="78"/>
      <c r="N1098" s="652"/>
      <c r="O1098" s="78"/>
      <c r="P1098" s="652"/>
      <c r="Q1098" s="33"/>
      <c r="R1098" s="33"/>
      <c r="S1098" s="33"/>
      <c r="T1098" s="33"/>
      <c r="U1098" s="33"/>
      <c r="V1098" s="33"/>
      <c r="W1098" s="33"/>
      <c r="X1098" s="33"/>
      <c r="Y1098" s="33"/>
      <c r="Z1098" s="33"/>
      <c r="AA1098" s="33"/>
    </row>
    <row r="1099" spans="2:39" s="29" customFormat="1">
      <c r="B1099" s="11"/>
      <c r="C1099" s="11">
        <v>8</v>
      </c>
      <c r="D1099" s="334"/>
      <c r="E1099" s="334"/>
      <c r="F1099" s="334"/>
      <c r="G1099" s="334"/>
      <c r="H1099" s="334"/>
      <c r="I1099" s="334"/>
      <c r="J1099" s="334"/>
      <c r="K1099" s="78"/>
      <c r="L1099" s="651"/>
      <c r="M1099" s="78"/>
      <c r="N1099" s="651"/>
      <c r="O1099" s="78"/>
      <c r="P1099" s="651"/>
      <c r="Q1099" s="33"/>
      <c r="R1099" s="33"/>
      <c r="S1099" s="33"/>
      <c r="T1099" s="33"/>
      <c r="U1099" s="33"/>
      <c r="V1099" s="33"/>
      <c r="W1099" s="33"/>
      <c r="X1099" s="33"/>
      <c r="Y1099" s="33"/>
      <c r="Z1099" s="33"/>
      <c r="AA1099" s="33"/>
    </row>
    <row r="1100" spans="2:39" s="29" customFormat="1">
      <c r="B1100" s="11"/>
      <c r="C1100" s="11">
        <v>9</v>
      </c>
      <c r="D1100" s="334"/>
      <c r="E1100" s="334"/>
      <c r="F1100" s="334"/>
      <c r="G1100" s="334"/>
      <c r="H1100" s="334"/>
      <c r="I1100" s="334"/>
      <c r="J1100" s="334"/>
      <c r="K1100" s="86"/>
      <c r="L1100" s="651"/>
      <c r="M1100" s="86"/>
      <c r="N1100" s="651"/>
      <c r="O1100" s="86"/>
      <c r="P1100" s="651"/>
      <c r="Q1100" s="33"/>
      <c r="R1100" s="33"/>
      <c r="S1100" s="33"/>
      <c r="T1100" s="33"/>
      <c r="U1100" s="33"/>
      <c r="V1100" s="33"/>
      <c r="W1100" s="33"/>
      <c r="X1100" s="33"/>
      <c r="Y1100" s="33"/>
      <c r="Z1100" s="33"/>
      <c r="AA1100" s="33"/>
    </row>
    <row r="1101" spans="2:39" s="29" customFormat="1">
      <c r="B1101" s="11"/>
      <c r="C1101" s="11">
        <v>10</v>
      </c>
      <c r="D1101" s="334"/>
      <c r="E1101" s="334"/>
      <c r="F1101" s="334"/>
      <c r="G1101" s="334"/>
      <c r="H1101" s="334"/>
      <c r="I1101" s="334"/>
      <c r="J1101" s="334"/>
      <c r="K1101" s="86"/>
      <c r="L1101" s="651"/>
      <c r="M1101" s="86"/>
      <c r="N1101" s="651"/>
      <c r="O1101" s="86"/>
      <c r="P1101" s="651"/>
      <c r="Q1101" s="33"/>
      <c r="R1101" s="33"/>
      <c r="S1101" s="33"/>
      <c r="T1101" s="33"/>
      <c r="U1101" s="33"/>
      <c r="V1101" s="33"/>
      <c r="W1101" s="33"/>
      <c r="X1101" s="33"/>
      <c r="Y1101" s="33"/>
      <c r="Z1101" s="33"/>
      <c r="AA1101" s="33"/>
    </row>
    <row r="1102" spans="2:39" s="29" customFormat="1">
      <c r="B1102" s="11"/>
      <c r="C1102" s="11">
        <v>11</v>
      </c>
      <c r="D1102" s="334"/>
      <c r="E1102" s="334"/>
      <c r="F1102" s="334"/>
      <c r="G1102" s="334"/>
      <c r="H1102" s="334"/>
      <c r="I1102" s="334"/>
      <c r="J1102" s="334"/>
      <c r="K1102" s="78"/>
      <c r="L1102" s="652"/>
      <c r="M1102" s="78"/>
      <c r="N1102" s="652"/>
      <c r="O1102" s="78"/>
      <c r="P1102" s="652"/>
      <c r="Q1102" s="33"/>
      <c r="R1102" s="33"/>
      <c r="S1102" s="33"/>
      <c r="T1102" s="33"/>
      <c r="U1102" s="33"/>
      <c r="V1102" s="33"/>
      <c r="W1102" s="33"/>
      <c r="X1102" s="33"/>
      <c r="Y1102" s="33"/>
      <c r="Z1102" s="33"/>
      <c r="AA1102" s="33"/>
    </row>
    <row r="1103" spans="2:39" s="29" customFormat="1">
      <c r="B1103" s="11"/>
      <c r="C1103" s="11">
        <v>12</v>
      </c>
      <c r="D1103" s="334"/>
      <c r="E1103" s="334"/>
      <c r="F1103" s="334"/>
      <c r="G1103" s="334"/>
      <c r="H1103" s="334"/>
      <c r="I1103" s="334"/>
      <c r="J1103" s="334"/>
      <c r="K1103" s="78"/>
      <c r="L1103" s="651"/>
      <c r="M1103" s="78"/>
      <c r="N1103" s="651"/>
      <c r="O1103" s="78"/>
      <c r="P1103" s="651"/>
      <c r="Q1103" s="33"/>
      <c r="R1103" s="33"/>
      <c r="S1103" s="33"/>
      <c r="T1103" s="33"/>
      <c r="U1103" s="33"/>
      <c r="V1103" s="33"/>
      <c r="W1103" s="33"/>
      <c r="X1103" s="33"/>
      <c r="Y1103" s="33"/>
      <c r="Z1103" s="33"/>
      <c r="AA1103" s="33"/>
    </row>
    <row r="1104" spans="2:39" s="29" customFormat="1">
      <c r="B1104" s="11"/>
      <c r="C1104" s="11">
        <v>13</v>
      </c>
      <c r="D1104" s="334"/>
      <c r="E1104" s="334"/>
      <c r="F1104" s="334"/>
      <c r="G1104" s="334"/>
      <c r="H1104" s="334"/>
      <c r="I1104" s="334"/>
      <c r="J1104" s="334"/>
      <c r="K1104" s="86"/>
      <c r="L1104" s="651"/>
      <c r="M1104" s="86"/>
      <c r="N1104" s="651"/>
      <c r="O1104" s="86"/>
      <c r="P1104" s="651"/>
      <c r="Q1104" s="33"/>
      <c r="R1104" s="33"/>
      <c r="S1104" s="33"/>
      <c r="T1104" s="33"/>
      <c r="U1104" s="33"/>
      <c r="V1104" s="33"/>
      <c r="W1104" s="33"/>
      <c r="X1104" s="33"/>
      <c r="Y1104" s="33"/>
      <c r="Z1104" s="33"/>
      <c r="AA1104" s="33"/>
    </row>
    <row r="1105" spans="2:39" s="29" customFormat="1">
      <c r="B1105" s="11"/>
      <c r="C1105" s="11">
        <v>14</v>
      </c>
      <c r="D1105" s="334"/>
      <c r="E1105" s="334"/>
      <c r="F1105" s="334"/>
      <c r="G1105" s="334"/>
      <c r="H1105" s="334"/>
      <c r="I1105" s="334"/>
      <c r="J1105" s="334"/>
      <c r="K1105" s="86"/>
      <c r="L1105" s="651"/>
      <c r="M1105" s="86"/>
      <c r="N1105" s="651"/>
      <c r="O1105" s="86"/>
      <c r="P1105" s="651"/>
      <c r="Q1105" s="33"/>
      <c r="R1105" s="33"/>
      <c r="S1105" s="33"/>
      <c r="T1105" s="33"/>
      <c r="U1105" s="33"/>
      <c r="V1105" s="33"/>
      <c r="W1105" s="33"/>
      <c r="X1105" s="33"/>
      <c r="Y1105" s="33"/>
      <c r="Z1105" s="33"/>
      <c r="AA1105" s="33"/>
    </row>
    <row r="1106" spans="2:39" s="29" customFormat="1">
      <c r="B1106" s="11"/>
      <c r="C1106" s="11">
        <v>15</v>
      </c>
      <c r="D1106" s="334"/>
      <c r="E1106" s="334"/>
      <c r="F1106" s="334"/>
      <c r="G1106" s="334"/>
      <c r="H1106" s="334"/>
      <c r="I1106" s="334"/>
      <c r="J1106" s="334"/>
      <c r="K1106" s="78"/>
      <c r="L1106" s="652"/>
      <c r="M1106" s="78"/>
      <c r="N1106" s="652"/>
      <c r="O1106" s="78"/>
      <c r="P1106" s="652"/>
      <c r="Q1106" s="33"/>
      <c r="R1106" s="33"/>
      <c r="S1106" s="33"/>
      <c r="T1106" s="33"/>
      <c r="U1106" s="33"/>
      <c r="V1106" s="33"/>
      <c r="W1106" s="33"/>
      <c r="X1106" s="33"/>
      <c r="Y1106" s="33"/>
      <c r="Z1106" s="33"/>
      <c r="AA1106" s="33"/>
    </row>
    <row r="1107" spans="2:39" s="29" customFormat="1">
      <c r="B1107" s="11"/>
      <c r="C1107" s="11">
        <v>16</v>
      </c>
      <c r="D1107" s="334"/>
      <c r="E1107" s="334"/>
      <c r="F1107" s="334"/>
      <c r="G1107" s="334"/>
      <c r="H1107" s="334"/>
      <c r="I1107" s="334"/>
      <c r="J1107" s="334"/>
      <c r="K1107" s="78"/>
      <c r="L1107" s="651"/>
      <c r="M1107" s="78"/>
      <c r="N1107" s="651"/>
      <c r="O1107" s="78"/>
      <c r="P1107" s="651"/>
      <c r="Q1107" s="33"/>
      <c r="R1107" s="33"/>
      <c r="S1107" s="33"/>
      <c r="T1107" s="33"/>
      <c r="U1107" s="33"/>
      <c r="V1107" s="33"/>
      <c r="W1107" s="33"/>
      <c r="X1107" s="33"/>
      <c r="Y1107" s="33"/>
      <c r="Z1107" s="33"/>
      <c r="AA1107" s="33"/>
    </row>
    <row r="1108" spans="2:39" s="29" customFormat="1">
      <c r="B1108" s="11"/>
      <c r="C1108" s="11">
        <v>17</v>
      </c>
      <c r="D1108" s="334"/>
      <c r="E1108" s="334"/>
      <c r="F1108" s="334"/>
      <c r="G1108" s="334"/>
      <c r="H1108" s="334"/>
      <c r="I1108" s="334"/>
      <c r="J1108" s="334"/>
      <c r="K1108" s="86"/>
      <c r="L1108" s="651"/>
      <c r="M1108" s="86"/>
      <c r="N1108" s="651"/>
      <c r="O1108" s="86"/>
      <c r="P1108" s="651"/>
      <c r="Q1108" s="33"/>
      <c r="R1108" s="33"/>
      <c r="S1108" s="33"/>
      <c r="T1108" s="33"/>
      <c r="U1108" s="33"/>
      <c r="V1108" s="33"/>
      <c r="W1108" s="33"/>
      <c r="X1108" s="33"/>
      <c r="Y1108" s="33"/>
      <c r="Z1108" s="33"/>
      <c r="AA1108" s="33"/>
    </row>
    <row r="1109" spans="2:39" s="29" customFormat="1">
      <c r="B1109" s="11"/>
      <c r="C1109" s="11">
        <v>18</v>
      </c>
      <c r="D1109" s="334"/>
      <c r="E1109" s="334"/>
      <c r="F1109" s="334"/>
      <c r="G1109" s="334"/>
      <c r="H1109" s="334"/>
      <c r="I1109" s="334"/>
      <c r="J1109" s="334"/>
      <c r="K1109" s="86"/>
      <c r="L1109" s="651"/>
      <c r="M1109" s="86"/>
      <c r="N1109" s="651"/>
      <c r="O1109" s="86"/>
      <c r="P1109" s="651"/>
      <c r="Q1109" s="33"/>
      <c r="R1109" s="33"/>
      <c r="S1109" s="33"/>
      <c r="T1109" s="33"/>
      <c r="U1109" s="33"/>
      <c r="V1109" s="33"/>
      <c r="W1109" s="33"/>
      <c r="X1109" s="33"/>
      <c r="Y1109" s="33"/>
      <c r="Z1109" s="33"/>
      <c r="AA1109" s="33"/>
    </row>
    <row r="1110" spans="2:39" s="29" customFormat="1">
      <c r="B1110" s="11"/>
      <c r="C1110" s="11">
        <v>19</v>
      </c>
      <c r="D1110" s="334"/>
      <c r="E1110" s="334"/>
      <c r="F1110" s="334"/>
      <c r="G1110" s="334"/>
      <c r="H1110" s="334"/>
      <c r="I1110" s="334"/>
      <c r="J1110" s="334"/>
      <c r="K1110" s="78"/>
      <c r="L1110" s="652"/>
      <c r="M1110" s="78"/>
      <c r="N1110" s="652"/>
      <c r="O1110" s="78"/>
      <c r="P1110" s="652"/>
      <c r="Q1110" s="33"/>
      <c r="R1110" s="33"/>
      <c r="S1110" s="33"/>
      <c r="T1110" s="33"/>
      <c r="U1110" s="33"/>
      <c r="V1110" s="33"/>
      <c r="W1110" s="33"/>
      <c r="X1110" s="33"/>
      <c r="Y1110" s="33"/>
      <c r="Z1110" s="33"/>
      <c r="AA1110" s="33"/>
    </row>
    <row r="1111" spans="2:39" s="29" customFormat="1">
      <c r="B1111" s="11"/>
      <c r="C1111" s="11">
        <v>20</v>
      </c>
      <c r="D1111" s="334"/>
      <c r="E1111" s="334"/>
      <c r="F1111" s="334"/>
      <c r="G1111" s="334"/>
      <c r="H1111" s="334"/>
      <c r="I1111" s="334"/>
      <c r="J1111" s="334"/>
      <c r="K1111" s="78"/>
      <c r="L1111" s="651"/>
      <c r="M1111" s="78"/>
      <c r="N1111" s="651"/>
      <c r="O1111" s="78"/>
      <c r="P1111" s="651"/>
      <c r="Q1111" s="33"/>
      <c r="R1111" s="33"/>
      <c r="S1111" s="33"/>
      <c r="T1111" s="33"/>
      <c r="U1111" s="33"/>
      <c r="V1111" s="33"/>
      <c r="W1111" s="33"/>
      <c r="X1111" s="33"/>
      <c r="Y1111" s="33"/>
      <c r="Z1111" s="33"/>
      <c r="AA1111" s="33"/>
    </row>
    <row r="1112" spans="2:39" s="29" customFormat="1">
      <c r="B1112" s="11"/>
      <c r="C1112" s="11">
        <v>21</v>
      </c>
      <c r="D1112" s="334"/>
      <c r="E1112" s="334"/>
      <c r="F1112" s="334"/>
      <c r="G1112" s="334"/>
      <c r="H1112" s="334"/>
      <c r="I1112" s="334"/>
      <c r="J1112" s="334"/>
      <c r="K1112" s="86"/>
      <c r="L1112" s="651"/>
      <c r="M1112" s="86"/>
      <c r="N1112" s="651"/>
      <c r="O1112" s="86"/>
      <c r="P1112" s="651"/>
      <c r="Q1112" s="33"/>
      <c r="R1112" s="33"/>
      <c r="S1112" s="33"/>
      <c r="T1112" s="33"/>
      <c r="U1112" s="33"/>
      <c r="V1112" s="33"/>
      <c r="W1112" s="33"/>
      <c r="X1112" s="33"/>
      <c r="Y1112" s="33"/>
      <c r="Z1112" s="33"/>
      <c r="AA1112" s="33"/>
    </row>
    <row r="1113" spans="2:39" s="29" customFormat="1">
      <c r="B1113" s="11"/>
      <c r="C1113" s="11">
        <v>22</v>
      </c>
      <c r="D1113" s="334"/>
      <c r="E1113" s="334"/>
      <c r="F1113" s="334"/>
      <c r="G1113" s="334"/>
      <c r="H1113" s="334"/>
      <c r="I1113" s="334"/>
      <c r="J1113" s="334"/>
      <c r="K1113" s="653"/>
      <c r="L1113" s="651"/>
      <c r="M1113" s="653"/>
      <c r="N1113" s="651"/>
      <c r="O1113" s="653"/>
      <c r="P1113" s="651"/>
      <c r="Q1113" s="33"/>
      <c r="R1113" s="33"/>
      <c r="S1113" s="33"/>
      <c r="T1113" s="33"/>
      <c r="U1113" s="33"/>
      <c r="V1113" s="33"/>
      <c r="W1113" s="33"/>
      <c r="X1113" s="33"/>
      <c r="Y1113" s="33"/>
      <c r="Z1113" s="33"/>
      <c r="AA1113" s="33"/>
    </row>
    <row r="1114" spans="2:39" s="29" customFormat="1">
      <c r="B1114" s="11">
        <v>49</v>
      </c>
      <c r="C1114" s="11">
        <v>1</v>
      </c>
      <c r="D1114" s="334"/>
      <c r="E1114" s="334"/>
      <c r="F1114" s="334"/>
      <c r="G1114" s="334"/>
      <c r="H1114" s="334"/>
      <c r="I1114" s="334"/>
      <c r="J1114" s="334"/>
      <c r="K1114" s="78"/>
      <c r="L1114" s="647"/>
      <c r="M1114" s="78"/>
      <c r="N1114" s="647"/>
      <c r="O1114" s="78"/>
      <c r="P1114" s="647"/>
      <c r="Q1114" s="33"/>
      <c r="R1114" s="33"/>
      <c r="S1114" s="33"/>
      <c r="T1114" s="33"/>
      <c r="U1114" s="33"/>
      <c r="V1114" s="33"/>
      <c r="W1114" s="33"/>
      <c r="X1114" s="33"/>
      <c r="Y1114" s="33"/>
      <c r="Z1114" s="33"/>
      <c r="AA1114" s="33"/>
    </row>
    <row r="1115" spans="2:39" s="29" customFormat="1">
      <c r="B1115" s="11"/>
      <c r="C1115" s="11">
        <v>2</v>
      </c>
      <c r="D1115" s="334"/>
      <c r="E1115" s="334"/>
      <c r="F1115" s="334"/>
      <c r="G1115" s="334"/>
      <c r="H1115" s="334"/>
      <c r="I1115" s="334"/>
      <c r="J1115" s="334"/>
      <c r="K1115" s="78"/>
      <c r="L1115" s="647"/>
      <c r="M1115" s="78"/>
      <c r="N1115" s="647"/>
      <c r="O1115" s="78"/>
      <c r="P1115" s="647"/>
      <c r="Q1115" s="33"/>
      <c r="R1115" s="33"/>
      <c r="S1115" s="33"/>
      <c r="T1115" s="33"/>
      <c r="U1115" s="33"/>
      <c r="V1115" s="33"/>
      <c r="W1115" s="33"/>
      <c r="X1115" s="33"/>
      <c r="Y1115" s="33"/>
      <c r="Z1115" s="33"/>
      <c r="AA1115" s="33"/>
    </row>
    <row r="1116" spans="2:39" s="29" customFormat="1">
      <c r="B1116" s="11"/>
      <c r="C1116" s="11">
        <v>3</v>
      </c>
      <c r="D1116" s="334"/>
      <c r="E1116" s="334"/>
      <c r="F1116" s="334"/>
      <c r="G1116" s="334"/>
      <c r="H1116" s="334"/>
      <c r="I1116" s="334"/>
      <c r="J1116" s="334"/>
      <c r="K1116" s="78"/>
      <c r="L1116" s="647"/>
      <c r="M1116" s="78"/>
      <c r="N1116" s="647"/>
      <c r="O1116" s="78"/>
      <c r="P1116" s="647"/>
      <c r="Q1116" s="33"/>
      <c r="R1116" s="33"/>
      <c r="S1116" s="33"/>
      <c r="T1116" s="33"/>
      <c r="U1116" s="33"/>
      <c r="V1116" s="33"/>
      <c r="W1116" s="33"/>
      <c r="X1116" s="33"/>
      <c r="Y1116" s="33"/>
      <c r="Z1116" s="33"/>
      <c r="AA1116" s="33"/>
    </row>
    <row r="1117" spans="2:39">
      <c r="B1117" s="11"/>
      <c r="C1117" s="11">
        <v>4</v>
      </c>
      <c r="D1117" s="334"/>
      <c r="E1117" s="334"/>
      <c r="F1117" s="334"/>
      <c r="G1117" s="334"/>
      <c r="H1117" s="334"/>
      <c r="I1117" s="334"/>
      <c r="K1117" s="78"/>
      <c r="L1117" s="189"/>
      <c r="M1117" s="78"/>
      <c r="N1117" s="189"/>
      <c r="O1117" s="78"/>
      <c r="P1117" s="189"/>
      <c r="Q1117" s="334"/>
      <c r="R1117" s="334"/>
      <c r="S1117" s="334"/>
      <c r="AB1117" s="335"/>
      <c r="AC1117" s="335"/>
      <c r="AD1117" s="335"/>
      <c r="AE1117" s="335"/>
      <c r="AF1117" s="335"/>
      <c r="AG1117" s="335"/>
      <c r="AH1117" s="335"/>
      <c r="AI1117" s="335"/>
      <c r="AJ1117" s="335"/>
      <c r="AK1117" s="335"/>
      <c r="AL1117" s="335"/>
      <c r="AM1117" s="335"/>
    </row>
    <row r="1118" spans="2:39" s="29" customFormat="1">
      <c r="B1118" s="11"/>
      <c r="C1118" s="11">
        <v>5</v>
      </c>
      <c r="D1118" s="334"/>
      <c r="E1118" s="334"/>
      <c r="F1118" s="334"/>
      <c r="G1118" s="334"/>
      <c r="H1118" s="334"/>
      <c r="I1118" s="334"/>
      <c r="J1118" s="334"/>
      <c r="K1118" s="86"/>
      <c r="L1118" s="651"/>
      <c r="M1118" s="86"/>
      <c r="N1118" s="651"/>
      <c r="O1118" s="86"/>
      <c r="P1118" s="651"/>
      <c r="Q1118" s="33"/>
      <c r="R1118" s="33"/>
      <c r="S1118" s="33"/>
      <c r="T1118" s="33"/>
      <c r="U1118" s="33"/>
      <c r="V1118" s="33"/>
      <c r="W1118" s="33"/>
      <c r="X1118" s="33"/>
      <c r="Y1118" s="33"/>
      <c r="Z1118" s="33"/>
      <c r="AA1118" s="33"/>
    </row>
    <row r="1119" spans="2:39" s="29" customFormat="1">
      <c r="B1119" s="11"/>
      <c r="C1119" s="11">
        <v>6</v>
      </c>
      <c r="D1119" s="334"/>
      <c r="E1119" s="334"/>
      <c r="F1119" s="334"/>
      <c r="G1119" s="334"/>
      <c r="H1119" s="334"/>
      <c r="I1119" s="334"/>
      <c r="J1119" s="334"/>
      <c r="K1119" s="86"/>
      <c r="L1119" s="651"/>
      <c r="M1119" s="86"/>
      <c r="N1119" s="651"/>
      <c r="O1119" s="86"/>
      <c r="P1119" s="651"/>
      <c r="Q1119" s="33"/>
      <c r="R1119" s="33"/>
      <c r="S1119" s="33"/>
      <c r="T1119" s="33"/>
      <c r="U1119" s="33"/>
      <c r="V1119" s="33"/>
      <c r="W1119" s="33"/>
      <c r="X1119" s="33"/>
      <c r="Y1119" s="33"/>
      <c r="Z1119" s="33"/>
      <c r="AA1119" s="33"/>
    </row>
    <row r="1120" spans="2:39" s="29" customFormat="1">
      <c r="B1120" s="11"/>
      <c r="C1120" s="11">
        <v>7</v>
      </c>
      <c r="D1120" s="334"/>
      <c r="E1120" s="334"/>
      <c r="F1120" s="334"/>
      <c r="G1120" s="334"/>
      <c r="H1120" s="334"/>
      <c r="I1120" s="334"/>
      <c r="J1120" s="334"/>
      <c r="K1120" s="78"/>
      <c r="L1120" s="652"/>
      <c r="M1120" s="78"/>
      <c r="N1120" s="652"/>
      <c r="O1120" s="78"/>
      <c r="P1120" s="652"/>
      <c r="Q1120" s="33"/>
      <c r="R1120" s="33"/>
      <c r="S1120" s="33"/>
      <c r="T1120" s="33"/>
      <c r="U1120" s="33"/>
      <c r="V1120" s="33"/>
      <c r="W1120" s="33"/>
      <c r="X1120" s="33"/>
      <c r="Y1120" s="33"/>
      <c r="Z1120" s="33"/>
      <c r="AA1120" s="33"/>
    </row>
    <row r="1121" spans="2:27" s="29" customFormat="1">
      <c r="B1121" s="11"/>
      <c r="C1121" s="11">
        <v>8</v>
      </c>
      <c r="D1121" s="334"/>
      <c r="E1121" s="334"/>
      <c r="F1121" s="334"/>
      <c r="G1121" s="334"/>
      <c r="H1121" s="334"/>
      <c r="I1121" s="334"/>
      <c r="J1121" s="334"/>
      <c r="K1121" s="78"/>
      <c r="L1121" s="651"/>
      <c r="M1121" s="78"/>
      <c r="N1121" s="651"/>
      <c r="O1121" s="78"/>
      <c r="P1121" s="651"/>
      <c r="Q1121" s="33"/>
      <c r="R1121" s="33"/>
      <c r="S1121" s="33"/>
      <c r="T1121" s="33"/>
      <c r="U1121" s="33"/>
      <c r="V1121" s="33"/>
      <c r="W1121" s="33"/>
      <c r="X1121" s="33"/>
      <c r="Y1121" s="33"/>
      <c r="Z1121" s="33"/>
      <c r="AA1121" s="33"/>
    </row>
    <row r="1122" spans="2:27" s="29" customFormat="1">
      <c r="B1122" s="11"/>
      <c r="C1122" s="11">
        <v>9</v>
      </c>
      <c r="D1122" s="334"/>
      <c r="E1122" s="334"/>
      <c r="F1122" s="334"/>
      <c r="G1122" s="334"/>
      <c r="H1122" s="334"/>
      <c r="I1122" s="334"/>
      <c r="J1122" s="334"/>
      <c r="K1122" s="86"/>
      <c r="L1122" s="651"/>
      <c r="M1122" s="86"/>
      <c r="N1122" s="651"/>
      <c r="O1122" s="86"/>
      <c r="P1122" s="651"/>
      <c r="Q1122" s="33"/>
      <c r="R1122" s="33"/>
      <c r="S1122" s="33"/>
      <c r="T1122" s="33"/>
      <c r="U1122" s="33"/>
      <c r="V1122" s="33"/>
      <c r="W1122" s="33"/>
      <c r="X1122" s="33"/>
      <c r="Y1122" s="33"/>
      <c r="Z1122" s="33"/>
      <c r="AA1122" s="33"/>
    </row>
    <row r="1123" spans="2:27" s="29" customFormat="1">
      <c r="B1123" s="11"/>
      <c r="C1123" s="11">
        <v>10</v>
      </c>
      <c r="D1123" s="334"/>
      <c r="E1123" s="334"/>
      <c r="F1123" s="334"/>
      <c r="G1123" s="334"/>
      <c r="H1123" s="334"/>
      <c r="I1123" s="334"/>
      <c r="J1123" s="334"/>
      <c r="K1123" s="86"/>
      <c r="L1123" s="651"/>
      <c r="M1123" s="86"/>
      <c r="N1123" s="651"/>
      <c r="O1123" s="86"/>
      <c r="P1123" s="651"/>
      <c r="Q1123" s="33"/>
      <c r="R1123" s="33"/>
      <c r="S1123" s="33"/>
      <c r="T1123" s="33"/>
      <c r="U1123" s="33"/>
      <c r="V1123" s="33"/>
      <c r="W1123" s="33"/>
      <c r="X1123" s="33"/>
      <c r="Y1123" s="33"/>
      <c r="Z1123" s="33"/>
      <c r="AA1123" s="33"/>
    </row>
    <row r="1124" spans="2:27" s="29" customFormat="1">
      <c r="B1124" s="11"/>
      <c r="C1124" s="11">
        <v>11</v>
      </c>
      <c r="D1124" s="334"/>
      <c r="E1124" s="334"/>
      <c r="F1124" s="334"/>
      <c r="G1124" s="334"/>
      <c r="H1124" s="334"/>
      <c r="I1124" s="334"/>
      <c r="J1124" s="334"/>
      <c r="K1124" s="78"/>
      <c r="L1124" s="652"/>
      <c r="M1124" s="78"/>
      <c r="N1124" s="652"/>
      <c r="O1124" s="78"/>
      <c r="P1124" s="652"/>
      <c r="Q1124" s="33"/>
      <c r="R1124" s="33"/>
      <c r="S1124" s="33"/>
      <c r="T1124" s="33"/>
      <c r="U1124" s="33"/>
      <c r="V1124" s="33"/>
      <c r="W1124" s="33"/>
      <c r="X1124" s="33"/>
      <c r="Y1124" s="33"/>
      <c r="Z1124" s="33"/>
      <c r="AA1124" s="33"/>
    </row>
    <row r="1125" spans="2:27" s="29" customFormat="1">
      <c r="B1125" s="11"/>
      <c r="C1125" s="11">
        <v>12</v>
      </c>
      <c r="D1125" s="334"/>
      <c r="E1125" s="334"/>
      <c r="F1125" s="334"/>
      <c r="G1125" s="334"/>
      <c r="H1125" s="334"/>
      <c r="I1125" s="334"/>
      <c r="J1125" s="334"/>
      <c r="K1125" s="78"/>
      <c r="L1125" s="651"/>
      <c r="M1125" s="78"/>
      <c r="N1125" s="651"/>
      <c r="O1125" s="78"/>
      <c r="P1125" s="651"/>
      <c r="Q1125" s="33"/>
      <c r="R1125" s="33"/>
      <c r="S1125" s="33"/>
      <c r="T1125" s="33"/>
      <c r="U1125" s="33"/>
      <c r="V1125" s="33"/>
      <c r="W1125" s="33"/>
      <c r="X1125" s="33"/>
      <c r="Y1125" s="33"/>
      <c r="Z1125" s="33"/>
      <c r="AA1125" s="33"/>
    </row>
    <row r="1126" spans="2:27" s="29" customFormat="1">
      <c r="B1126" s="11"/>
      <c r="C1126" s="11">
        <v>13</v>
      </c>
      <c r="D1126" s="334"/>
      <c r="E1126" s="334"/>
      <c r="F1126" s="334"/>
      <c r="G1126" s="334"/>
      <c r="H1126" s="334"/>
      <c r="I1126" s="334"/>
      <c r="J1126" s="334"/>
      <c r="K1126" s="86"/>
      <c r="L1126" s="651"/>
      <c r="M1126" s="86"/>
      <c r="N1126" s="651"/>
      <c r="O1126" s="86"/>
      <c r="P1126" s="651"/>
      <c r="Q1126" s="33"/>
      <c r="R1126" s="33"/>
      <c r="S1126" s="33"/>
      <c r="T1126" s="33"/>
      <c r="U1126" s="33"/>
      <c r="V1126" s="33"/>
      <c r="W1126" s="33"/>
      <c r="X1126" s="33"/>
      <c r="Y1126" s="33"/>
      <c r="Z1126" s="33"/>
      <c r="AA1126" s="33"/>
    </row>
    <row r="1127" spans="2:27" s="29" customFormat="1">
      <c r="B1127" s="11"/>
      <c r="C1127" s="11">
        <v>14</v>
      </c>
      <c r="D1127" s="334"/>
      <c r="E1127" s="334"/>
      <c r="F1127" s="334"/>
      <c r="G1127" s="334"/>
      <c r="H1127" s="334"/>
      <c r="I1127" s="334"/>
      <c r="J1127" s="334"/>
      <c r="K1127" s="86"/>
      <c r="L1127" s="651"/>
      <c r="M1127" s="86"/>
      <c r="N1127" s="651"/>
      <c r="O1127" s="86"/>
      <c r="P1127" s="651"/>
      <c r="Q1127" s="33"/>
      <c r="R1127" s="33"/>
      <c r="S1127" s="33"/>
      <c r="T1127" s="33"/>
      <c r="U1127" s="33"/>
      <c r="V1127" s="33"/>
      <c r="W1127" s="33"/>
      <c r="X1127" s="33"/>
      <c r="Y1127" s="33"/>
      <c r="Z1127" s="33"/>
      <c r="AA1127" s="33"/>
    </row>
    <row r="1128" spans="2:27" s="29" customFormat="1">
      <c r="B1128" s="11"/>
      <c r="C1128" s="11">
        <v>15</v>
      </c>
      <c r="D1128" s="334"/>
      <c r="E1128" s="334"/>
      <c r="F1128" s="334"/>
      <c r="G1128" s="334"/>
      <c r="H1128" s="334"/>
      <c r="I1128" s="334"/>
      <c r="J1128" s="334"/>
      <c r="K1128" s="78"/>
      <c r="L1128" s="652"/>
      <c r="M1128" s="78"/>
      <c r="N1128" s="652"/>
      <c r="O1128" s="78"/>
      <c r="P1128" s="652"/>
      <c r="Q1128" s="33"/>
      <c r="R1128" s="33"/>
      <c r="S1128" s="33"/>
      <c r="T1128" s="33"/>
      <c r="U1128" s="33"/>
      <c r="V1128" s="33"/>
      <c r="W1128" s="33"/>
      <c r="X1128" s="33"/>
      <c r="Y1128" s="33"/>
      <c r="Z1128" s="33"/>
      <c r="AA1128" s="33"/>
    </row>
    <row r="1129" spans="2:27" s="29" customFormat="1">
      <c r="B1129" s="11"/>
      <c r="C1129" s="11">
        <v>16</v>
      </c>
      <c r="D1129" s="334"/>
      <c r="E1129" s="334"/>
      <c r="F1129" s="334"/>
      <c r="G1129" s="334"/>
      <c r="H1129" s="334"/>
      <c r="I1129" s="334"/>
      <c r="J1129" s="334"/>
      <c r="K1129" s="78"/>
      <c r="L1129" s="651"/>
      <c r="M1129" s="78"/>
      <c r="N1129" s="651"/>
      <c r="O1129" s="78"/>
      <c r="P1129" s="651"/>
      <c r="Q1129" s="33"/>
      <c r="R1129" s="33"/>
      <c r="S1129" s="33"/>
      <c r="T1129" s="33"/>
      <c r="U1129" s="33"/>
      <c r="V1129" s="33"/>
      <c r="W1129" s="33"/>
      <c r="X1129" s="33"/>
      <c r="Y1129" s="33"/>
      <c r="Z1129" s="33"/>
      <c r="AA1129" s="33"/>
    </row>
    <row r="1130" spans="2:27" s="29" customFormat="1">
      <c r="B1130" s="11"/>
      <c r="C1130" s="11">
        <v>17</v>
      </c>
      <c r="D1130" s="334"/>
      <c r="E1130" s="334"/>
      <c r="F1130" s="334"/>
      <c r="G1130" s="334"/>
      <c r="H1130" s="334"/>
      <c r="I1130" s="334"/>
      <c r="J1130" s="334"/>
      <c r="K1130" s="86"/>
      <c r="L1130" s="651"/>
      <c r="M1130" s="86"/>
      <c r="N1130" s="651"/>
      <c r="O1130" s="86"/>
      <c r="P1130" s="651"/>
      <c r="Q1130" s="33"/>
      <c r="R1130" s="33"/>
      <c r="S1130" s="33"/>
      <c r="T1130" s="33"/>
      <c r="U1130" s="33"/>
      <c r="V1130" s="33"/>
      <c r="W1130" s="33"/>
      <c r="X1130" s="33"/>
      <c r="Y1130" s="33"/>
      <c r="Z1130" s="33"/>
      <c r="AA1130" s="33"/>
    </row>
    <row r="1131" spans="2:27" s="29" customFormat="1">
      <c r="B1131" s="11"/>
      <c r="C1131" s="11">
        <v>18</v>
      </c>
      <c r="D1131" s="334"/>
      <c r="E1131" s="334"/>
      <c r="F1131" s="334"/>
      <c r="G1131" s="334"/>
      <c r="H1131" s="334"/>
      <c r="I1131" s="334"/>
      <c r="J1131" s="334"/>
      <c r="K1131" s="86"/>
      <c r="L1131" s="651"/>
      <c r="M1131" s="86"/>
      <c r="N1131" s="651"/>
      <c r="O1131" s="86"/>
      <c r="P1131" s="651"/>
      <c r="Q1131" s="33"/>
      <c r="R1131" s="33"/>
      <c r="S1131" s="33"/>
      <c r="T1131" s="33"/>
      <c r="U1131" s="33"/>
      <c r="V1131" s="33"/>
      <c r="W1131" s="33"/>
      <c r="X1131" s="33"/>
      <c r="Y1131" s="33"/>
      <c r="Z1131" s="33"/>
      <c r="AA1131" s="33"/>
    </row>
    <row r="1132" spans="2:27" s="29" customFormat="1">
      <c r="B1132" s="11"/>
      <c r="C1132" s="11">
        <v>19</v>
      </c>
      <c r="D1132" s="334"/>
      <c r="E1132" s="334"/>
      <c r="F1132" s="334"/>
      <c r="G1132" s="334"/>
      <c r="H1132" s="334"/>
      <c r="I1132" s="334"/>
      <c r="J1132" s="334"/>
      <c r="K1132" s="78"/>
      <c r="L1132" s="652"/>
      <c r="M1132" s="78"/>
      <c r="N1132" s="652"/>
      <c r="O1132" s="78"/>
      <c r="P1132" s="652"/>
      <c r="Q1132" s="33"/>
      <c r="R1132" s="33"/>
      <c r="S1132" s="33"/>
      <c r="T1132" s="33"/>
      <c r="U1132" s="33"/>
      <c r="V1132" s="33"/>
      <c r="W1132" s="33"/>
      <c r="X1132" s="33"/>
      <c r="Y1132" s="33"/>
      <c r="Z1132" s="33"/>
      <c r="AA1132" s="33"/>
    </row>
    <row r="1133" spans="2:27" s="29" customFormat="1">
      <c r="B1133" s="11"/>
      <c r="C1133" s="11">
        <v>20</v>
      </c>
      <c r="D1133" s="334"/>
      <c r="E1133" s="334"/>
      <c r="F1133" s="334"/>
      <c r="G1133" s="334"/>
      <c r="H1133" s="334"/>
      <c r="I1133" s="334"/>
      <c r="J1133" s="334"/>
      <c r="K1133" s="78"/>
      <c r="L1133" s="651"/>
      <c r="M1133" s="78"/>
      <c r="N1133" s="651"/>
      <c r="O1133" s="78"/>
      <c r="P1133" s="651"/>
      <c r="Q1133" s="33"/>
      <c r="R1133" s="33"/>
      <c r="S1133" s="33"/>
      <c r="T1133" s="33"/>
      <c r="U1133" s="33"/>
      <c r="V1133" s="33"/>
      <c r="W1133" s="33"/>
      <c r="X1133" s="33"/>
      <c r="Y1133" s="33"/>
      <c r="Z1133" s="33"/>
      <c r="AA1133" s="33"/>
    </row>
    <row r="1134" spans="2:27" s="29" customFormat="1">
      <c r="B1134" s="11"/>
      <c r="C1134" s="11">
        <v>21</v>
      </c>
      <c r="D1134" s="334"/>
      <c r="E1134" s="334"/>
      <c r="F1134" s="334"/>
      <c r="G1134" s="334"/>
      <c r="H1134" s="334"/>
      <c r="I1134" s="334"/>
      <c r="J1134" s="334"/>
      <c r="K1134" s="86"/>
      <c r="L1134" s="651"/>
      <c r="M1134" s="86"/>
      <c r="N1134" s="651"/>
      <c r="O1134" s="86"/>
      <c r="P1134" s="651"/>
      <c r="Q1134" s="33"/>
      <c r="R1134" s="33"/>
      <c r="S1134" s="33"/>
      <c r="T1134" s="33"/>
      <c r="U1134" s="33"/>
      <c r="V1134" s="33"/>
      <c r="W1134" s="33"/>
      <c r="X1134" s="33"/>
      <c r="Y1134" s="33"/>
      <c r="Z1134" s="33"/>
      <c r="AA1134" s="33"/>
    </row>
    <row r="1135" spans="2:27" s="29" customFormat="1">
      <c r="B1135" s="11"/>
      <c r="C1135" s="11">
        <v>22</v>
      </c>
      <c r="D1135" s="334"/>
      <c r="E1135" s="334"/>
      <c r="F1135" s="334"/>
      <c r="G1135" s="334"/>
      <c r="H1135" s="334"/>
      <c r="I1135" s="334"/>
      <c r="J1135" s="334"/>
      <c r="K1135" s="653"/>
      <c r="L1135" s="651"/>
      <c r="M1135" s="653"/>
      <c r="N1135" s="651"/>
      <c r="O1135" s="653"/>
      <c r="P1135" s="651"/>
      <c r="Q1135" s="33"/>
      <c r="R1135" s="33"/>
      <c r="S1135" s="33"/>
      <c r="T1135" s="33"/>
      <c r="U1135" s="33"/>
      <c r="V1135" s="33"/>
      <c r="W1135" s="33"/>
      <c r="X1135" s="33"/>
      <c r="Y1135" s="33"/>
      <c r="Z1135" s="33"/>
      <c r="AA1135" s="33"/>
    </row>
    <row r="1136" spans="2:27" s="29" customFormat="1">
      <c r="B1136" s="11">
        <v>50</v>
      </c>
      <c r="C1136" s="11">
        <v>1</v>
      </c>
      <c r="D1136" s="334"/>
      <c r="E1136" s="334"/>
      <c r="F1136" s="334"/>
      <c r="G1136" s="334"/>
      <c r="H1136" s="334"/>
      <c r="I1136" s="334"/>
      <c r="J1136" s="334"/>
      <c r="K1136" s="78"/>
      <c r="L1136" s="647"/>
      <c r="M1136" s="78"/>
      <c r="N1136" s="647"/>
      <c r="O1136" s="78"/>
      <c r="P1136" s="647"/>
      <c r="Q1136" s="33"/>
      <c r="R1136" s="33"/>
      <c r="S1136" s="33"/>
      <c r="T1136" s="33"/>
      <c r="U1136" s="33"/>
      <c r="V1136" s="33"/>
      <c r="W1136" s="33"/>
      <c r="X1136" s="33"/>
      <c r="Y1136" s="33"/>
      <c r="Z1136" s="33"/>
      <c r="AA1136" s="33"/>
    </row>
    <row r="1137" spans="2:39" s="29" customFormat="1">
      <c r="B1137" s="11"/>
      <c r="C1137" s="11">
        <v>2</v>
      </c>
      <c r="D1137" s="334"/>
      <c r="E1137" s="334"/>
      <c r="F1137" s="334"/>
      <c r="G1137" s="334"/>
      <c r="H1137" s="334"/>
      <c r="I1137" s="334"/>
      <c r="J1137" s="334"/>
      <c r="K1137" s="78"/>
      <c r="L1137" s="647"/>
      <c r="M1137" s="78"/>
      <c r="N1137" s="647"/>
      <c r="O1137" s="78"/>
      <c r="P1137" s="647"/>
      <c r="Q1137" s="33"/>
      <c r="R1137" s="33"/>
      <c r="S1137" s="33"/>
      <c r="T1137" s="33"/>
      <c r="U1137" s="33"/>
      <c r="V1137" s="33"/>
      <c r="W1137" s="33"/>
      <c r="X1137" s="33"/>
      <c r="Y1137" s="33"/>
      <c r="Z1137" s="33"/>
      <c r="AA1137" s="33"/>
    </row>
    <row r="1138" spans="2:39" s="29" customFormat="1">
      <c r="B1138" s="11"/>
      <c r="C1138" s="11">
        <v>3</v>
      </c>
      <c r="D1138" s="334"/>
      <c r="E1138" s="334"/>
      <c r="F1138" s="334"/>
      <c r="G1138" s="334"/>
      <c r="H1138" s="334"/>
      <c r="I1138" s="334"/>
      <c r="J1138" s="334"/>
      <c r="K1138" s="78"/>
      <c r="L1138" s="647"/>
      <c r="M1138" s="78"/>
      <c r="N1138" s="647"/>
      <c r="O1138" s="78"/>
      <c r="P1138" s="647"/>
      <c r="Q1138" s="33"/>
      <c r="R1138" s="33"/>
      <c r="S1138" s="33"/>
      <c r="T1138" s="33"/>
      <c r="U1138" s="33"/>
      <c r="V1138" s="33"/>
      <c r="W1138" s="33"/>
      <c r="X1138" s="33"/>
      <c r="Y1138" s="33"/>
      <c r="Z1138" s="33"/>
      <c r="AA1138" s="33"/>
    </row>
    <row r="1139" spans="2:39">
      <c r="B1139" s="11"/>
      <c r="C1139" s="11">
        <v>4</v>
      </c>
      <c r="D1139" s="334"/>
      <c r="E1139" s="334"/>
      <c r="F1139" s="334"/>
      <c r="G1139" s="334"/>
      <c r="H1139" s="334"/>
      <c r="I1139" s="334"/>
      <c r="K1139" s="78"/>
      <c r="L1139" s="189"/>
      <c r="M1139" s="78"/>
      <c r="N1139" s="189"/>
      <c r="O1139" s="78"/>
      <c r="P1139" s="189"/>
      <c r="Q1139" s="334"/>
      <c r="R1139" s="334"/>
      <c r="S1139" s="334"/>
      <c r="AB1139" s="335"/>
      <c r="AC1139" s="335"/>
      <c r="AD1139" s="335"/>
      <c r="AE1139" s="335"/>
      <c r="AF1139" s="335"/>
      <c r="AG1139" s="335"/>
      <c r="AH1139" s="335"/>
      <c r="AI1139" s="335"/>
      <c r="AJ1139" s="335"/>
      <c r="AK1139" s="335"/>
      <c r="AL1139" s="335"/>
      <c r="AM1139" s="335"/>
    </row>
    <row r="1140" spans="2:39" s="29" customFormat="1">
      <c r="B1140" s="11"/>
      <c r="C1140" s="11">
        <v>5</v>
      </c>
      <c r="D1140" s="334"/>
      <c r="E1140" s="334"/>
      <c r="F1140" s="334"/>
      <c r="G1140" s="334"/>
      <c r="H1140" s="334"/>
      <c r="I1140" s="334"/>
      <c r="J1140" s="334"/>
      <c r="K1140" s="86"/>
      <c r="L1140" s="651"/>
      <c r="M1140" s="86"/>
      <c r="N1140" s="651"/>
      <c r="O1140" s="86"/>
      <c r="P1140" s="651"/>
      <c r="Q1140" s="33"/>
      <c r="R1140" s="33"/>
      <c r="S1140" s="33"/>
      <c r="T1140" s="33"/>
      <c r="U1140" s="33"/>
      <c r="V1140" s="33"/>
      <c r="W1140" s="33"/>
      <c r="X1140" s="33"/>
      <c r="Y1140" s="33"/>
      <c r="Z1140" s="33"/>
      <c r="AA1140" s="33"/>
    </row>
    <row r="1141" spans="2:39" s="29" customFormat="1">
      <c r="B1141" s="11"/>
      <c r="C1141" s="11">
        <v>6</v>
      </c>
      <c r="D1141" s="334"/>
      <c r="E1141" s="334"/>
      <c r="F1141" s="334"/>
      <c r="G1141" s="334"/>
      <c r="H1141" s="334"/>
      <c r="I1141" s="334"/>
      <c r="J1141" s="334"/>
      <c r="K1141" s="86"/>
      <c r="L1141" s="651"/>
      <c r="M1141" s="86"/>
      <c r="N1141" s="651"/>
      <c r="O1141" s="86"/>
      <c r="P1141" s="651"/>
      <c r="Q1141" s="33"/>
      <c r="R1141" s="33"/>
      <c r="S1141" s="33"/>
      <c r="T1141" s="33"/>
      <c r="U1141" s="33"/>
      <c r="V1141" s="33"/>
      <c r="W1141" s="33"/>
      <c r="X1141" s="33"/>
      <c r="Y1141" s="33"/>
      <c r="Z1141" s="33"/>
      <c r="AA1141" s="33"/>
    </row>
    <row r="1142" spans="2:39" s="29" customFormat="1">
      <c r="B1142" s="11"/>
      <c r="C1142" s="11">
        <v>7</v>
      </c>
      <c r="D1142" s="334"/>
      <c r="E1142" s="334"/>
      <c r="F1142" s="334"/>
      <c r="G1142" s="334"/>
      <c r="H1142" s="334"/>
      <c r="I1142" s="334"/>
      <c r="J1142" s="334"/>
      <c r="K1142" s="78"/>
      <c r="L1142" s="652"/>
      <c r="M1142" s="78"/>
      <c r="N1142" s="652"/>
      <c r="O1142" s="78"/>
      <c r="P1142" s="652"/>
      <c r="Q1142" s="33"/>
      <c r="R1142" s="33"/>
      <c r="S1142" s="33"/>
      <c r="T1142" s="33"/>
      <c r="U1142" s="33"/>
      <c r="V1142" s="33"/>
      <c r="W1142" s="33"/>
      <c r="X1142" s="33"/>
      <c r="Y1142" s="33"/>
      <c r="Z1142" s="33"/>
      <c r="AA1142" s="33"/>
    </row>
    <row r="1143" spans="2:39" s="29" customFormat="1">
      <c r="B1143" s="11"/>
      <c r="C1143" s="11">
        <v>8</v>
      </c>
      <c r="D1143" s="334"/>
      <c r="E1143" s="334"/>
      <c r="F1143" s="334"/>
      <c r="G1143" s="334"/>
      <c r="H1143" s="334"/>
      <c r="I1143" s="334"/>
      <c r="J1143" s="334"/>
      <c r="K1143" s="78"/>
      <c r="L1143" s="651"/>
      <c r="M1143" s="78"/>
      <c r="N1143" s="651"/>
      <c r="O1143" s="78"/>
      <c r="P1143" s="651"/>
      <c r="Q1143" s="33"/>
      <c r="R1143" s="33"/>
      <c r="S1143" s="33"/>
      <c r="T1143" s="33"/>
      <c r="U1143" s="33"/>
      <c r="V1143" s="33"/>
      <c r="W1143" s="33"/>
      <c r="X1143" s="33"/>
      <c r="Y1143" s="33"/>
      <c r="Z1143" s="33"/>
      <c r="AA1143" s="33"/>
    </row>
    <row r="1144" spans="2:39" s="29" customFormat="1">
      <c r="B1144" s="11"/>
      <c r="C1144" s="11">
        <v>9</v>
      </c>
      <c r="D1144" s="334"/>
      <c r="E1144" s="334"/>
      <c r="F1144" s="334"/>
      <c r="G1144" s="334"/>
      <c r="H1144" s="334"/>
      <c r="I1144" s="334"/>
      <c r="J1144" s="334"/>
      <c r="K1144" s="86"/>
      <c r="L1144" s="651"/>
      <c r="M1144" s="86"/>
      <c r="N1144" s="651"/>
      <c r="O1144" s="86"/>
      <c r="P1144" s="651"/>
      <c r="Q1144" s="33"/>
      <c r="R1144" s="33"/>
      <c r="S1144" s="33"/>
      <c r="T1144" s="33"/>
      <c r="U1144" s="33"/>
      <c r="V1144" s="33"/>
      <c r="W1144" s="33"/>
      <c r="X1144" s="33"/>
      <c r="Y1144" s="33"/>
      <c r="Z1144" s="33"/>
      <c r="AA1144" s="33"/>
    </row>
    <row r="1145" spans="2:39" s="29" customFormat="1">
      <c r="B1145" s="11"/>
      <c r="C1145" s="11">
        <v>10</v>
      </c>
      <c r="D1145" s="334"/>
      <c r="E1145" s="334"/>
      <c r="F1145" s="334"/>
      <c r="G1145" s="334"/>
      <c r="H1145" s="334"/>
      <c r="I1145" s="334"/>
      <c r="J1145" s="334"/>
      <c r="K1145" s="86"/>
      <c r="L1145" s="651"/>
      <c r="M1145" s="86"/>
      <c r="N1145" s="651"/>
      <c r="O1145" s="86"/>
      <c r="P1145" s="651"/>
      <c r="Q1145" s="33"/>
      <c r="R1145" s="33"/>
      <c r="S1145" s="33"/>
      <c r="T1145" s="33"/>
      <c r="U1145" s="33"/>
      <c r="V1145" s="33"/>
      <c r="W1145" s="33"/>
      <c r="X1145" s="33"/>
      <c r="Y1145" s="33"/>
      <c r="Z1145" s="33"/>
      <c r="AA1145" s="33"/>
    </row>
    <row r="1146" spans="2:39" s="29" customFormat="1">
      <c r="B1146" s="11"/>
      <c r="C1146" s="11">
        <v>11</v>
      </c>
      <c r="D1146" s="334"/>
      <c r="E1146" s="334"/>
      <c r="F1146" s="334"/>
      <c r="G1146" s="334"/>
      <c r="H1146" s="334"/>
      <c r="I1146" s="334"/>
      <c r="J1146" s="334"/>
      <c r="K1146" s="78"/>
      <c r="L1146" s="652"/>
      <c r="M1146" s="78"/>
      <c r="N1146" s="652"/>
      <c r="O1146" s="78"/>
      <c r="P1146" s="652"/>
      <c r="Q1146" s="33"/>
      <c r="R1146" s="33"/>
      <c r="S1146" s="33"/>
      <c r="T1146" s="33"/>
      <c r="U1146" s="33"/>
      <c r="V1146" s="33"/>
      <c r="W1146" s="33"/>
      <c r="X1146" s="33"/>
      <c r="Y1146" s="33"/>
      <c r="Z1146" s="33"/>
      <c r="AA1146" s="33"/>
    </row>
    <row r="1147" spans="2:39" s="29" customFormat="1">
      <c r="B1147" s="11"/>
      <c r="C1147" s="11">
        <v>12</v>
      </c>
      <c r="D1147" s="334"/>
      <c r="E1147" s="334"/>
      <c r="F1147" s="334"/>
      <c r="G1147" s="334"/>
      <c r="H1147" s="334"/>
      <c r="I1147" s="334"/>
      <c r="J1147" s="334"/>
      <c r="K1147" s="78"/>
      <c r="L1147" s="651"/>
      <c r="M1147" s="78"/>
      <c r="N1147" s="651"/>
      <c r="O1147" s="78"/>
      <c r="P1147" s="651"/>
      <c r="Q1147" s="33"/>
      <c r="R1147" s="33"/>
      <c r="S1147" s="33"/>
      <c r="T1147" s="33"/>
      <c r="U1147" s="33"/>
      <c r="V1147" s="33"/>
      <c r="W1147" s="33"/>
      <c r="X1147" s="33"/>
      <c r="Y1147" s="33"/>
      <c r="Z1147" s="33"/>
      <c r="AA1147" s="33"/>
    </row>
    <row r="1148" spans="2:39" s="29" customFormat="1">
      <c r="B1148" s="11"/>
      <c r="C1148" s="11">
        <v>13</v>
      </c>
      <c r="D1148" s="334"/>
      <c r="E1148" s="334"/>
      <c r="F1148" s="334"/>
      <c r="G1148" s="334"/>
      <c r="H1148" s="334"/>
      <c r="I1148" s="334"/>
      <c r="J1148" s="334"/>
      <c r="K1148" s="86"/>
      <c r="L1148" s="651"/>
      <c r="M1148" s="86"/>
      <c r="N1148" s="651"/>
      <c r="O1148" s="86"/>
      <c r="P1148" s="651"/>
      <c r="Q1148" s="33"/>
      <c r="R1148" s="33"/>
      <c r="S1148" s="33"/>
      <c r="T1148" s="33"/>
      <c r="U1148" s="33"/>
      <c r="V1148" s="33"/>
      <c r="W1148" s="33"/>
      <c r="X1148" s="33"/>
      <c r="Y1148" s="33"/>
      <c r="Z1148" s="33"/>
      <c r="AA1148" s="33"/>
    </row>
    <row r="1149" spans="2:39" s="29" customFormat="1">
      <c r="B1149" s="11"/>
      <c r="C1149" s="11">
        <v>14</v>
      </c>
      <c r="D1149" s="334"/>
      <c r="E1149" s="334"/>
      <c r="F1149" s="334"/>
      <c r="G1149" s="334"/>
      <c r="H1149" s="334"/>
      <c r="I1149" s="334"/>
      <c r="J1149" s="334"/>
      <c r="K1149" s="86"/>
      <c r="L1149" s="651"/>
      <c r="M1149" s="86"/>
      <c r="N1149" s="651"/>
      <c r="O1149" s="86"/>
      <c r="P1149" s="651"/>
      <c r="Q1149" s="33"/>
      <c r="R1149" s="33"/>
      <c r="S1149" s="33"/>
      <c r="T1149" s="33"/>
      <c r="U1149" s="33"/>
      <c r="V1149" s="33"/>
      <c r="W1149" s="33"/>
      <c r="X1149" s="33"/>
      <c r="Y1149" s="33"/>
      <c r="Z1149" s="33"/>
      <c r="AA1149" s="33"/>
    </row>
    <row r="1150" spans="2:39" s="29" customFormat="1">
      <c r="B1150" s="11"/>
      <c r="C1150" s="11">
        <v>15</v>
      </c>
      <c r="D1150" s="334"/>
      <c r="E1150" s="334"/>
      <c r="F1150" s="334"/>
      <c r="G1150" s="334"/>
      <c r="H1150" s="334"/>
      <c r="I1150" s="334"/>
      <c r="J1150" s="334"/>
      <c r="K1150" s="78"/>
      <c r="L1150" s="652"/>
      <c r="M1150" s="78"/>
      <c r="N1150" s="652"/>
      <c r="O1150" s="78"/>
      <c r="P1150" s="652"/>
      <c r="Q1150" s="33"/>
      <c r="R1150" s="33"/>
      <c r="S1150" s="33"/>
      <c r="T1150" s="33"/>
      <c r="U1150" s="33"/>
      <c r="V1150" s="33"/>
      <c r="W1150" s="33"/>
      <c r="X1150" s="33"/>
      <c r="Y1150" s="33"/>
      <c r="Z1150" s="33"/>
      <c r="AA1150" s="33"/>
    </row>
    <row r="1151" spans="2:39" s="29" customFormat="1">
      <c r="B1151" s="11"/>
      <c r="C1151" s="11">
        <v>16</v>
      </c>
      <c r="D1151" s="334"/>
      <c r="E1151" s="334"/>
      <c r="F1151" s="334"/>
      <c r="G1151" s="334"/>
      <c r="H1151" s="334"/>
      <c r="I1151" s="334"/>
      <c r="J1151" s="334"/>
      <c r="K1151" s="78"/>
      <c r="L1151" s="651"/>
      <c r="M1151" s="78"/>
      <c r="N1151" s="651"/>
      <c r="O1151" s="78"/>
      <c r="P1151" s="651"/>
      <c r="Q1151" s="33"/>
      <c r="R1151" s="33"/>
      <c r="S1151" s="33"/>
      <c r="T1151" s="33"/>
      <c r="U1151" s="33"/>
      <c r="V1151" s="33"/>
      <c r="W1151" s="33"/>
      <c r="X1151" s="33"/>
      <c r="Y1151" s="33"/>
      <c r="Z1151" s="33"/>
      <c r="AA1151" s="33"/>
    </row>
    <row r="1152" spans="2:39" s="29" customFormat="1">
      <c r="B1152" s="11"/>
      <c r="C1152" s="11">
        <v>17</v>
      </c>
      <c r="D1152" s="334"/>
      <c r="E1152" s="334"/>
      <c r="F1152" s="334"/>
      <c r="G1152" s="334"/>
      <c r="H1152" s="334"/>
      <c r="I1152" s="334"/>
      <c r="J1152" s="334"/>
      <c r="K1152" s="86"/>
      <c r="L1152" s="651"/>
      <c r="M1152" s="86"/>
      <c r="N1152" s="651"/>
      <c r="O1152" s="86"/>
      <c r="P1152" s="651"/>
      <c r="Q1152" s="33"/>
      <c r="R1152" s="33"/>
      <c r="S1152" s="33"/>
      <c r="T1152" s="33"/>
      <c r="U1152" s="33"/>
      <c r="V1152" s="33"/>
      <c r="W1152" s="33"/>
      <c r="X1152" s="33"/>
      <c r="Y1152" s="33"/>
      <c r="Z1152" s="33"/>
      <c r="AA1152" s="33"/>
    </row>
    <row r="1153" spans="2:39" s="29" customFormat="1">
      <c r="B1153" s="11"/>
      <c r="C1153" s="11">
        <v>18</v>
      </c>
      <c r="D1153" s="334"/>
      <c r="E1153" s="334"/>
      <c r="F1153" s="334"/>
      <c r="G1153" s="334"/>
      <c r="H1153" s="334"/>
      <c r="I1153" s="334"/>
      <c r="J1153" s="334"/>
      <c r="K1153" s="86"/>
      <c r="L1153" s="651"/>
      <c r="M1153" s="86"/>
      <c r="N1153" s="651"/>
      <c r="O1153" s="86"/>
      <c r="P1153" s="651"/>
      <c r="Q1153" s="33"/>
      <c r="R1153" s="33"/>
      <c r="S1153" s="33"/>
      <c r="T1153" s="33"/>
      <c r="U1153" s="33"/>
      <c r="V1153" s="33"/>
      <c r="W1153" s="33"/>
      <c r="X1153" s="33"/>
      <c r="Y1153" s="33"/>
      <c r="Z1153" s="33"/>
      <c r="AA1153" s="33"/>
    </row>
    <row r="1154" spans="2:39" s="29" customFormat="1">
      <c r="B1154" s="11"/>
      <c r="C1154" s="11">
        <v>19</v>
      </c>
      <c r="D1154" s="334"/>
      <c r="E1154" s="334"/>
      <c r="F1154" s="334"/>
      <c r="G1154" s="334"/>
      <c r="H1154" s="334"/>
      <c r="I1154" s="334"/>
      <c r="J1154" s="334"/>
      <c r="K1154" s="78"/>
      <c r="L1154" s="652"/>
      <c r="M1154" s="78"/>
      <c r="N1154" s="652"/>
      <c r="O1154" s="78"/>
      <c r="P1154" s="652"/>
      <c r="Q1154" s="33"/>
      <c r="R1154" s="33"/>
      <c r="S1154" s="33"/>
      <c r="T1154" s="33"/>
      <c r="U1154" s="33"/>
      <c r="V1154" s="33"/>
      <c r="W1154" s="33"/>
      <c r="X1154" s="33"/>
      <c r="Y1154" s="33"/>
      <c r="Z1154" s="33"/>
      <c r="AA1154" s="33"/>
    </row>
    <row r="1155" spans="2:39" s="29" customFormat="1">
      <c r="B1155" s="11"/>
      <c r="C1155" s="11">
        <v>20</v>
      </c>
      <c r="D1155" s="334"/>
      <c r="E1155" s="334"/>
      <c r="F1155" s="334"/>
      <c r="G1155" s="334"/>
      <c r="H1155" s="334"/>
      <c r="I1155" s="334"/>
      <c r="J1155" s="334"/>
      <c r="K1155" s="78"/>
      <c r="L1155" s="651"/>
      <c r="M1155" s="78"/>
      <c r="N1155" s="651"/>
      <c r="O1155" s="78"/>
      <c r="P1155" s="651"/>
      <c r="Q1155" s="33"/>
      <c r="R1155" s="33"/>
      <c r="S1155" s="33"/>
      <c r="T1155" s="33"/>
      <c r="U1155" s="33"/>
      <c r="V1155" s="33"/>
      <c r="W1155" s="33"/>
      <c r="X1155" s="33"/>
      <c r="Y1155" s="33"/>
      <c r="Z1155" s="33"/>
      <c r="AA1155" s="33"/>
    </row>
    <row r="1156" spans="2:39" s="29" customFormat="1">
      <c r="B1156" s="11"/>
      <c r="C1156" s="11">
        <v>21</v>
      </c>
      <c r="D1156" s="334"/>
      <c r="E1156" s="334"/>
      <c r="F1156" s="334"/>
      <c r="G1156" s="334"/>
      <c r="H1156" s="334"/>
      <c r="I1156" s="334"/>
      <c r="J1156" s="334"/>
      <c r="K1156" s="86"/>
      <c r="L1156" s="651"/>
      <c r="M1156" s="86"/>
      <c r="N1156" s="651"/>
      <c r="O1156" s="86"/>
      <c r="P1156" s="651"/>
      <c r="Q1156" s="33"/>
      <c r="R1156" s="33"/>
      <c r="S1156" s="33"/>
      <c r="T1156" s="33"/>
      <c r="U1156" s="33"/>
      <c r="V1156" s="33"/>
      <c r="W1156" s="33"/>
      <c r="X1156" s="33"/>
      <c r="Y1156" s="33"/>
      <c r="Z1156" s="33"/>
      <c r="AA1156" s="33"/>
    </row>
    <row r="1157" spans="2:39" s="29" customFormat="1">
      <c r="B1157" s="11"/>
      <c r="C1157" s="11">
        <v>22</v>
      </c>
      <c r="D1157" s="334"/>
      <c r="E1157" s="334"/>
      <c r="F1157" s="334"/>
      <c r="G1157" s="334"/>
      <c r="H1157" s="334"/>
      <c r="I1157" s="334"/>
      <c r="J1157" s="334"/>
      <c r="K1157" s="653"/>
      <c r="L1157" s="651"/>
      <c r="M1157" s="653"/>
      <c r="N1157" s="651"/>
      <c r="O1157" s="653"/>
      <c r="P1157" s="651"/>
      <c r="Q1157" s="33"/>
      <c r="R1157" s="33"/>
      <c r="S1157" s="33"/>
      <c r="T1157" s="33"/>
      <c r="U1157" s="33"/>
      <c r="V1157" s="33"/>
      <c r="W1157" s="33"/>
      <c r="X1157" s="33"/>
      <c r="Y1157" s="33"/>
      <c r="Z1157" s="33"/>
      <c r="AA1157" s="33"/>
    </row>
    <row r="1158" spans="2:39" s="29" customFormat="1">
      <c r="B1158" s="11">
        <v>51</v>
      </c>
      <c r="C1158" s="11">
        <v>1</v>
      </c>
      <c r="D1158" s="334"/>
      <c r="E1158" s="334"/>
      <c r="F1158" s="334"/>
      <c r="G1158" s="334"/>
      <c r="H1158" s="334"/>
      <c r="I1158" s="334"/>
      <c r="J1158" s="334"/>
      <c r="K1158" s="78"/>
      <c r="L1158" s="647"/>
      <c r="M1158" s="78"/>
      <c r="N1158" s="647"/>
      <c r="O1158" s="78"/>
      <c r="P1158" s="647"/>
      <c r="Q1158" s="33"/>
      <c r="R1158" s="33"/>
      <c r="S1158" s="33"/>
      <c r="T1158" s="33"/>
      <c r="U1158" s="33"/>
      <c r="V1158" s="33"/>
      <c r="W1158" s="33"/>
      <c r="X1158" s="33"/>
      <c r="Y1158" s="33"/>
      <c r="Z1158" s="33"/>
      <c r="AA1158" s="33"/>
    </row>
    <row r="1159" spans="2:39" s="29" customFormat="1">
      <c r="B1159" s="11"/>
      <c r="C1159" s="11">
        <v>2</v>
      </c>
      <c r="D1159" s="334"/>
      <c r="E1159" s="334"/>
      <c r="F1159" s="334"/>
      <c r="G1159" s="334"/>
      <c r="H1159" s="334"/>
      <c r="I1159" s="334"/>
      <c r="J1159" s="334"/>
      <c r="K1159" s="78"/>
      <c r="L1159" s="647"/>
      <c r="M1159" s="78"/>
      <c r="N1159" s="647"/>
      <c r="O1159" s="78"/>
      <c r="P1159" s="647"/>
      <c r="Q1159" s="33"/>
      <c r="R1159" s="33"/>
      <c r="S1159" s="33"/>
      <c r="T1159" s="33"/>
      <c r="U1159" s="33"/>
      <c r="V1159" s="33"/>
      <c r="W1159" s="33"/>
      <c r="X1159" s="33"/>
      <c r="Y1159" s="33"/>
      <c r="Z1159" s="33"/>
      <c r="AA1159" s="33"/>
    </row>
    <row r="1160" spans="2:39" s="29" customFormat="1">
      <c r="B1160" s="30"/>
      <c r="C1160" s="11">
        <v>3</v>
      </c>
      <c r="D1160" s="334"/>
      <c r="E1160" s="334"/>
      <c r="F1160" s="334"/>
      <c r="G1160" s="334"/>
      <c r="H1160" s="334"/>
      <c r="I1160" s="334"/>
      <c r="J1160" s="334"/>
      <c r="K1160" s="78"/>
      <c r="L1160" s="647"/>
      <c r="M1160" s="78"/>
      <c r="N1160" s="647"/>
      <c r="O1160" s="78"/>
      <c r="P1160" s="647"/>
      <c r="Q1160" s="33"/>
      <c r="R1160" s="33"/>
      <c r="S1160" s="33"/>
      <c r="T1160" s="33"/>
      <c r="U1160" s="33"/>
      <c r="V1160" s="33"/>
      <c r="W1160" s="33"/>
      <c r="X1160" s="33"/>
      <c r="Y1160" s="33"/>
      <c r="Z1160" s="33"/>
      <c r="AA1160" s="33"/>
    </row>
    <row r="1161" spans="2:39">
      <c r="B1161" s="30"/>
      <c r="C1161" s="11">
        <v>4</v>
      </c>
      <c r="D1161" s="334"/>
      <c r="E1161" s="334"/>
      <c r="F1161" s="334"/>
      <c r="G1161" s="334"/>
      <c r="H1161" s="334"/>
      <c r="I1161" s="334"/>
      <c r="K1161" s="78"/>
      <c r="L1161" s="189"/>
      <c r="M1161" s="78"/>
      <c r="N1161" s="189"/>
      <c r="O1161" s="78"/>
      <c r="P1161" s="189"/>
      <c r="Q1161" s="334"/>
      <c r="R1161" s="334"/>
      <c r="S1161" s="334"/>
      <c r="AB1161" s="335"/>
      <c r="AC1161" s="335"/>
      <c r="AD1161" s="335"/>
      <c r="AE1161" s="335"/>
      <c r="AF1161" s="335"/>
      <c r="AG1161" s="335"/>
      <c r="AH1161" s="335"/>
      <c r="AI1161" s="335"/>
      <c r="AJ1161" s="335"/>
      <c r="AK1161" s="335"/>
      <c r="AL1161" s="335"/>
      <c r="AM1161" s="335"/>
    </row>
    <row r="1162" spans="2:39" s="29" customFormat="1">
      <c r="B1162" s="30"/>
      <c r="C1162" s="11">
        <v>5</v>
      </c>
      <c r="D1162" s="334"/>
      <c r="E1162" s="334"/>
      <c r="F1162" s="334"/>
      <c r="G1162" s="334"/>
      <c r="H1162" s="334"/>
      <c r="I1162" s="334"/>
      <c r="J1162" s="334"/>
      <c r="K1162" s="86"/>
      <c r="L1162" s="651"/>
      <c r="M1162" s="86"/>
      <c r="N1162" s="651"/>
      <c r="O1162" s="86"/>
      <c r="P1162" s="651"/>
      <c r="Q1162" s="33"/>
      <c r="R1162" s="33"/>
      <c r="S1162" s="33"/>
      <c r="T1162" s="33"/>
      <c r="U1162" s="33"/>
      <c r="V1162" s="33"/>
      <c r="W1162" s="33"/>
      <c r="X1162" s="33"/>
      <c r="Y1162" s="33"/>
      <c r="Z1162" s="33"/>
      <c r="AA1162" s="33"/>
    </row>
    <row r="1163" spans="2:39" s="29" customFormat="1">
      <c r="B1163" s="30"/>
      <c r="C1163" s="11">
        <v>6</v>
      </c>
      <c r="D1163" s="334"/>
      <c r="E1163" s="334"/>
      <c r="F1163" s="334"/>
      <c r="G1163" s="334"/>
      <c r="H1163" s="334"/>
      <c r="I1163" s="334"/>
      <c r="J1163" s="334"/>
      <c r="K1163" s="86"/>
      <c r="L1163" s="651"/>
      <c r="M1163" s="86"/>
      <c r="N1163" s="651"/>
      <c r="O1163" s="86"/>
      <c r="P1163" s="651"/>
      <c r="Q1163" s="33"/>
      <c r="R1163" s="33"/>
      <c r="S1163" s="33"/>
      <c r="T1163" s="33"/>
      <c r="U1163" s="33"/>
      <c r="V1163" s="33"/>
      <c r="W1163" s="33"/>
      <c r="X1163" s="33"/>
      <c r="Y1163" s="33"/>
      <c r="Z1163" s="33"/>
      <c r="AA1163" s="33"/>
    </row>
    <row r="1164" spans="2:39" s="29" customFormat="1">
      <c r="B1164" s="30"/>
      <c r="C1164" s="11">
        <v>7</v>
      </c>
      <c r="D1164" s="334"/>
      <c r="E1164" s="334"/>
      <c r="F1164" s="334"/>
      <c r="G1164" s="334"/>
      <c r="H1164" s="334"/>
      <c r="I1164" s="334"/>
      <c r="J1164" s="334"/>
      <c r="K1164" s="78"/>
      <c r="L1164" s="652"/>
      <c r="M1164" s="78"/>
      <c r="N1164" s="652"/>
      <c r="O1164" s="78"/>
      <c r="P1164" s="652"/>
      <c r="Q1164" s="33"/>
      <c r="R1164" s="33"/>
      <c r="S1164" s="33"/>
      <c r="T1164" s="33"/>
      <c r="U1164" s="33"/>
      <c r="V1164" s="33"/>
      <c r="W1164" s="33"/>
      <c r="X1164" s="33"/>
      <c r="Y1164" s="33"/>
      <c r="Z1164" s="33"/>
      <c r="AA1164" s="33"/>
    </row>
    <row r="1165" spans="2:39" s="29" customFormat="1">
      <c r="B1165" s="30"/>
      <c r="C1165" s="11">
        <v>8</v>
      </c>
      <c r="D1165" s="334"/>
      <c r="E1165" s="334"/>
      <c r="F1165" s="334"/>
      <c r="G1165" s="334"/>
      <c r="H1165" s="334"/>
      <c r="I1165" s="334"/>
      <c r="J1165" s="334"/>
      <c r="K1165" s="78"/>
      <c r="L1165" s="651"/>
      <c r="M1165" s="78"/>
      <c r="N1165" s="651"/>
      <c r="O1165" s="78"/>
      <c r="P1165" s="651"/>
      <c r="Q1165" s="33"/>
      <c r="R1165" s="33"/>
      <c r="S1165" s="33"/>
      <c r="T1165" s="33"/>
      <c r="U1165" s="33"/>
      <c r="V1165" s="33"/>
      <c r="W1165" s="33"/>
      <c r="X1165" s="33"/>
      <c r="Y1165" s="33"/>
      <c r="Z1165" s="33"/>
      <c r="AA1165" s="33"/>
    </row>
    <row r="1166" spans="2:39" s="29" customFormat="1">
      <c r="B1166" s="30"/>
      <c r="C1166" s="11">
        <v>9</v>
      </c>
      <c r="D1166" s="334"/>
      <c r="E1166" s="334"/>
      <c r="F1166" s="334"/>
      <c r="G1166" s="334"/>
      <c r="H1166" s="334"/>
      <c r="I1166" s="334"/>
      <c r="J1166" s="334"/>
      <c r="K1166" s="86"/>
      <c r="L1166" s="651"/>
      <c r="M1166" s="86"/>
      <c r="N1166" s="651"/>
      <c r="O1166" s="86"/>
      <c r="P1166" s="651"/>
      <c r="Q1166" s="33"/>
      <c r="R1166" s="33"/>
      <c r="S1166" s="33"/>
      <c r="T1166" s="33"/>
      <c r="U1166" s="33"/>
      <c r="V1166" s="33"/>
      <c r="W1166" s="33"/>
      <c r="X1166" s="33"/>
      <c r="Y1166" s="33"/>
      <c r="Z1166" s="33"/>
      <c r="AA1166" s="33"/>
    </row>
    <row r="1167" spans="2:39" s="29" customFormat="1">
      <c r="B1167" s="30"/>
      <c r="C1167" s="11">
        <v>10</v>
      </c>
      <c r="D1167" s="334"/>
      <c r="E1167" s="334"/>
      <c r="F1167" s="334"/>
      <c r="G1167" s="334"/>
      <c r="H1167" s="334"/>
      <c r="I1167" s="334"/>
      <c r="J1167" s="334"/>
      <c r="K1167" s="86"/>
      <c r="L1167" s="651"/>
      <c r="M1167" s="86"/>
      <c r="N1167" s="651"/>
      <c r="O1167" s="86"/>
      <c r="P1167" s="651"/>
      <c r="Q1167" s="33"/>
      <c r="R1167" s="33"/>
      <c r="S1167" s="33"/>
      <c r="T1167" s="33"/>
      <c r="U1167" s="33"/>
      <c r="V1167" s="33"/>
      <c r="W1167" s="33"/>
      <c r="X1167" s="33"/>
      <c r="Y1167" s="33"/>
      <c r="Z1167" s="33"/>
      <c r="AA1167" s="33"/>
    </row>
    <row r="1168" spans="2:39" s="29" customFormat="1">
      <c r="B1168" s="11"/>
      <c r="C1168" s="11">
        <v>11</v>
      </c>
      <c r="D1168" s="334"/>
      <c r="E1168" s="334"/>
      <c r="F1168" s="334"/>
      <c r="G1168" s="334"/>
      <c r="H1168" s="334"/>
      <c r="I1168" s="334"/>
      <c r="J1168" s="334"/>
      <c r="K1168" s="78"/>
      <c r="L1168" s="652"/>
      <c r="M1168" s="78"/>
      <c r="N1168" s="652"/>
      <c r="O1168" s="78"/>
      <c r="P1168" s="652"/>
      <c r="Q1168" s="33"/>
      <c r="R1168" s="33"/>
      <c r="S1168" s="33"/>
      <c r="T1168" s="33"/>
      <c r="U1168" s="33"/>
      <c r="V1168" s="33"/>
      <c r="W1168" s="33"/>
      <c r="X1168" s="33"/>
      <c r="Y1168" s="33"/>
      <c r="Z1168" s="33"/>
      <c r="AA1168" s="33"/>
    </row>
    <row r="1169" spans="2:39" s="29" customFormat="1">
      <c r="B1169" s="11"/>
      <c r="C1169" s="11">
        <v>12</v>
      </c>
      <c r="D1169" s="334"/>
      <c r="E1169" s="334"/>
      <c r="F1169" s="334"/>
      <c r="G1169" s="334"/>
      <c r="H1169" s="334"/>
      <c r="I1169" s="334"/>
      <c r="J1169" s="334"/>
      <c r="K1169" s="78"/>
      <c r="L1169" s="651"/>
      <c r="M1169" s="78"/>
      <c r="N1169" s="651"/>
      <c r="O1169" s="78"/>
      <c r="P1169" s="651"/>
      <c r="Q1169" s="33"/>
      <c r="R1169" s="33"/>
      <c r="S1169" s="33"/>
      <c r="T1169" s="33"/>
      <c r="U1169" s="33"/>
      <c r="V1169" s="33"/>
      <c r="W1169" s="33"/>
      <c r="X1169" s="33"/>
      <c r="Y1169" s="33"/>
      <c r="Z1169" s="33"/>
      <c r="AA1169" s="33"/>
    </row>
    <row r="1170" spans="2:39" s="29" customFormat="1">
      <c r="B1170" s="11"/>
      <c r="C1170" s="11">
        <v>13</v>
      </c>
      <c r="D1170" s="334"/>
      <c r="E1170" s="334"/>
      <c r="F1170" s="334"/>
      <c r="G1170" s="334"/>
      <c r="H1170" s="334"/>
      <c r="I1170" s="334"/>
      <c r="J1170" s="334"/>
      <c r="K1170" s="86"/>
      <c r="L1170" s="651"/>
      <c r="M1170" s="86"/>
      <c r="N1170" s="651"/>
      <c r="O1170" s="86"/>
      <c r="P1170" s="651"/>
      <c r="Q1170" s="33"/>
      <c r="R1170" s="33"/>
      <c r="S1170" s="33"/>
      <c r="T1170" s="33"/>
      <c r="U1170" s="33"/>
      <c r="V1170" s="33"/>
      <c r="W1170" s="33"/>
      <c r="X1170" s="33"/>
      <c r="Y1170" s="33"/>
      <c r="Z1170" s="33"/>
      <c r="AA1170" s="33"/>
    </row>
    <row r="1171" spans="2:39" s="29" customFormat="1">
      <c r="B1171" s="11"/>
      <c r="C1171" s="11">
        <v>14</v>
      </c>
      <c r="D1171" s="334"/>
      <c r="E1171" s="334"/>
      <c r="F1171" s="334"/>
      <c r="G1171" s="334"/>
      <c r="H1171" s="334"/>
      <c r="I1171" s="334"/>
      <c r="J1171" s="334"/>
      <c r="K1171" s="86"/>
      <c r="L1171" s="651"/>
      <c r="M1171" s="86"/>
      <c r="N1171" s="651"/>
      <c r="O1171" s="86"/>
      <c r="P1171" s="651"/>
      <c r="Q1171" s="33"/>
      <c r="R1171" s="33"/>
      <c r="S1171" s="33"/>
      <c r="T1171" s="33"/>
      <c r="U1171" s="33"/>
      <c r="V1171" s="33"/>
      <c r="W1171" s="33"/>
      <c r="X1171" s="33"/>
      <c r="Y1171" s="33"/>
      <c r="Z1171" s="33"/>
      <c r="AA1171" s="33"/>
    </row>
    <row r="1172" spans="2:39" s="29" customFormat="1">
      <c r="B1172" s="11"/>
      <c r="C1172" s="11">
        <v>15</v>
      </c>
      <c r="D1172" s="334"/>
      <c r="E1172" s="334"/>
      <c r="F1172" s="334"/>
      <c r="G1172" s="334"/>
      <c r="H1172" s="334"/>
      <c r="I1172" s="334"/>
      <c r="J1172" s="334"/>
      <c r="K1172" s="78"/>
      <c r="L1172" s="652"/>
      <c r="M1172" s="78"/>
      <c r="N1172" s="652"/>
      <c r="O1172" s="78"/>
      <c r="P1172" s="652"/>
      <c r="Q1172" s="33"/>
      <c r="R1172" s="33"/>
      <c r="S1172" s="33"/>
      <c r="T1172" s="33"/>
      <c r="U1172" s="33"/>
      <c r="V1172" s="33"/>
      <c r="W1172" s="33"/>
      <c r="X1172" s="33"/>
      <c r="Y1172" s="33"/>
      <c r="Z1172" s="33"/>
      <c r="AA1172" s="33"/>
    </row>
    <row r="1173" spans="2:39" s="29" customFormat="1">
      <c r="B1173" s="11"/>
      <c r="C1173" s="11">
        <v>16</v>
      </c>
      <c r="D1173" s="334"/>
      <c r="E1173" s="334"/>
      <c r="F1173" s="334"/>
      <c r="G1173" s="334"/>
      <c r="H1173" s="334"/>
      <c r="I1173" s="334"/>
      <c r="J1173" s="334"/>
      <c r="K1173" s="78"/>
      <c r="L1173" s="651"/>
      <c r="M1173" s="78"/>
      <c r="N1173" s="651"/>
      <c r="O1173" s="78"/>
      <c r="P1173" s="651"/>
      <c r="Q1173" s="33"/>
      <c r="R1173" s="33"/>
      <c r="S1173" s="33"/>
      <c r="T1173" s="33"/>
      <c r="U1173" s="33"/>
      <c r="V1173" s="33"/>
      <c r="W1173" s="33"/>
      <c r="X1173" s="33"/>
      <c r="Y1173" s="33"/>
      <c r="Z1173" s="33"/>
      <c r="AA1173" s="33"/>
    </row>
    <row r="1174" spans="2:39" s="29" customFormat="1">
      <c r="B1174" s="11"/>
      <c r="C1174" s="11">
        <v>17</v>
      </c>
      <c r="D1174" s="334"/>
      <c r="E1174" s="334"/>
      <c r="F1174" s="334"/>
      <c r="G1174" s="334"/>
      <c r="H1174" s="334"/>
      <c r="I1174" s="334"/>
      <c r="J1174" s="334"/>
      <c r="K1174" s="86"/>
      <c r="L1174" s="651"/>
      <c r="M1174" s="86"/>
      <c r="N1174" s="651"/>
      <c r="O1174" s="86"/>
      <c r="P1174" s="651"/>
      <c r="Q1174" s="33"/>
      <c r="R1174" s="33"/>
      <c r="S1174" s="33"/>
      <c r="T1174" s="33"/>
      <c r="U1174" s="33"/>
      <c r="V1174" s="33"/>
      <c r="W1174" s="33"/>
      <c r="X1174" s="33"/>
      <c r="Y1174" s="33"/>
      <c r="Z1174" s="33"/>
      <c r="AA1174" s="33"/>
    </row>
    <row r="1175" spans="2:39" s="29" customFormat="1">
      <c r="B1175" s="11"/>
      <c r="C1175" s="11">
        <v>18</v>
      </c>
      <c r="D1175" s="334"/>
      <c r="E1175" s="334"/>
      <c r="F1175" s="334"/>
      <c r="G1175" s="334"/>
      <c r="H1175" s="334"/>
      <c r="I1175" s="334"/>
      <c r="J1175" s="334"/>
      <c r="K1175" s="86"/>
      <c r="L1175" s="651"/>
      <c r="M1175" s="86"/>
      <c r="N1175" s="651"/>
      <c r="O1175" s="86"/>
      <c r="P1175" s="651"/>
      <c r="Q1175" s="33"/>
      <c r="R1175" s="33"/>
      <c r="S1175" s="33"/>
      <c r="T1175" s="33"/>
      <c r="U1175" s="33"/>
      <c r="V1175" s="33"/>
      <c r="W1175" s="33"/>
      <c r="X1175" s="33"/>
      <c r="Y1175" s="33"/>
      <c r="Z1175" s="33"/>
      <c r="AA1175" s="33"/>
    </row>
    <row r="1176" spans="2:39" s="29" customFormat="1">
      <c r="B1176" s="11"/>
      <c r="C1176" s="11">
        <v>19</v>
      </c>
      <c r="D1176" s="334"/>
      <c r="E1176" s="334"/>
      <c r="F1176" s="334"/>
      <c r="G1176" s="334"/>
      <c r="H1176" s="334"/>
      <c r="I1176" s="334"/>
      <c r="J1176" s="334"/>
      <c r="K1176" s="78"/>
      <c r="L1176" s="652"/>
      <c r="M1176" s="78"/>
      <c r="N1176" s="652"/>
      <c r="O1176" s="78"/>
      <c r="P1176" s="652"/>
      <c r="Q1176" s="33"/>
      <c r="R1176" s="33"/>
      <c r="S1176" s="33"/>
      <c r="T1176" s="33"/>
      <c r="U1176" s="33"/>
      <c r="V1176" s="33"/>
      <c r="W1176" s="33"/>
      <c r="X1176" s="33"/>
      <c r="Y1176" s="33"/>
      <c r="Z1176" s="33"/>
      <c r="AA1176" s="33"/>
    </row>
    <row r="1177" spans="2:39" s="29" customFormat="1">
      <c r="B1177" s="11"/>
      <c r="C1177" s="11">
        <v>20</v>
      </c>
      <c r="D1177" s="334"/>
      <c r="E1177" s="334"/>
      <c r="F1177" s="334"/>
      <c r="G1177" s="334"/>
      <c r="H1177" s="334"/>
      <c r="I1177" s="334"/>
      <c r="J1177" s="334"/>
      <c r="K1177" s="78"/>
      <c r="L1177" s="651"/>
      <c r="M1177" s="78"/>
      <c r="N1177" s="651"/>
      <c r="O1177" s="78"/>
      <c r="P1177" s="651"/>
      <c r="Q1177" s="33"/>
      <c r="R1177" s="33"/>
      <c r="S1177" s="33"/>
      <c r="T1177" s="33"/>
      <c r="U1177" s="33"/>
      <c r="V1177" s="33"/>
      <c r="W1177" s="33"/>
      <c r="X1177" s="33"/>
      <c r="Y1177" s="33"/>
      <c r="Z1177" s="33"/>
      <c r="AA1177" s="33"/>
    </row>
    <row r="1178" spans="2:39" s="29" customFormat="1">
      <c r="B1178" s="11"/>
      <c r="C1178" s="11">
        <v>21</v>
      </c>
      <c r="D1178" s="334"/>
      <c r="E1178" s="334"/>
      <c r="F1178" s="334"/>
      <c r="G1178" s="334"/>
      <c r="H1178" s="334"/>
      <c r="I1178" s="334"/>
      <c r="J1178" s="334"/>
      <c r="K1178" s="86"/>
      <c r="L1178" s="651"/>
      <c r="M1178" s="86"/>
      <c r="N1178" s="651"/>
      <c r="O1178" s="86"/>
      <c r="P1178" s="651"/>
      <c r="Q1178" s="33"/>
      <c r="R1178" s="33"/>
      <c r="S1178" s="33"/>
      <c r="T1178" s="33"/>
      <c r="U1178" s="33"/>
      <c r="V1178" s="33"/>
      <c r="W1178" s="33"/>
      <c r="X1178" s="33"/>
      <c r="Y1178" s="33"/>
      <c r="Z1178" s="33"/>
      <c r="AA1178" s="33"/>
    </row>
    <row r="1179" spans="2:39" s="29" customFormat="1">
      <c r="B1179" s="11"/>
      <c r="C1179" s="11">
        <v>22</v>
      </c>
      <c r="D1179" s="334"/>
      <c r="E1179" s="334"/>
      <c r="F1179" s="334"/>
      <c r="G1179" s="334"/>
      <c r="H1179" s="334"/>
      <c r="I1179" s="334"/>
      <c r="J1179" s="334"/>
      <c r="K1179" s="653"/>
      <c r="L1179" s="651"/>
      <c r="M1179" s="653"/>
      <c r="N1179" s="651"/>
      <c r="O1179" s="653"/>
      <c r="P1179" s="651"/>
      <c r="Q1179" s="33"/>
      <c r="R1179" s="33"/>
      <c r="S1179" s="33"/>
      <c r="T1179" s="33"/>
      <c r="U1179" s="33"/>
      <c r="V1179" s="33"/>
      <c r="W1179" s="33"/>
      <c r="X1179" s="33"/>
      <c r="Y1179" s="33"/>
      <c r="Z1179" s="33"/>
      <c r="AA1179" s="33"/>
    </row>
    <row r="1180" spans="2:39" s="29" customFormat="1">
      <c r="B1180" s="11">
        <v>52</v>
      </c>
      <c r="C1180" s="11">
        <v>1</v>
      </c>
      <c r="D1180" s="334"/>
      <c r="E1180" s="334"/>
      <c r="F1180" s="334"/>
      <c r="G1180" s="334"/>
      <c r="H1180" s="334"/>
      <c r="I1180" s="334"/>
      <c r="J1180" s="334"/>
      <c r="K1180" s="78"/>
      <c r="L1180" s="647"/>
      <c r="M1180" s="78"/>
      <c r="N1180" s="647"/>
      <c r="O1180" s="78"/>
      <c r="P1180" s="647"/>
      <c r="Q1180" s="33"/>
      <c r="R1180" s="33"/>
      <c r="S1180" s="33"/>
      <c r="T1180" s="33"/>
      <c r="U1180" s="33"/>
      <c r="V1180" s="33"/>
      <c r="W1180" s="33"/>
      <c r="X1180" s="33"/>
      <c r="Y1180" s="33"/>
      <c r="Z1180" s="33"/>
      <c r="AA1180" s="33"/>
    </row>
    <row r="1181" spans="2:39" s="29" customFormat="1">
      <c r="B1181" s="11"/>
      <c r="C1181" s="11">
        <v>2</v>
      </c>
      <c r="D1181" s="334"/>
      <c r="E1181" s="334"/>
      <c r="F1181" s="334"/>
      <c r="G1181" s="334"/>
      <c r="H1181" s="334"/>
      <c r="I1181" s="334"/>
      <c r="J1181" s="334"/>
      <c r="K1181" s="78"/>
      <c r="L1181" s="647"/>
      <c r="M1181" s="78"/>
      <c r="N1181" s="647"/>
      <c r="O1181" s="78"/>
      <c r="P1181" s="647"/>
      <c r="Q1181" s="33"/>
      <c r="R1181" s="33"/>
      <c r="S1181" s="33"/>
      <c r="T1181" s="33"/>
      <c r="U1181" s="33"/>
      <c r="V1181" s="33"/>
      <c r="W1181" s="33"/>
      <c r="X1181" s="33"/>
      <c r="Y1181" s="33"/>
      <c r="Z1181" s="33"/>
      <c r="AA1181" s="33"/>
    </row>
    <row r="1182" spans="2:39" s="29" customFormat="1">
      <c r="B1182" s="11"/>
      <c r="C1182" s="11">
        <v>3</v>
      </c>
      <c r="D1182" s="334"/>
      <c r="E1182" s="334"/>
      <c r="F1182" s="334"/>
      <c r="G1182" s="334"/>
      <c r="H1182" s="334"/>
      <c r="I1182" s="334"/>
      <c r="J1182" s="334"/>
      <c r="K1182" s="78"/>
      <c r="L1182" s="647"/>
      <c r="M1182" s="78"/>
      <c r="N1182" s="647"/>
      <c r="O1182" s="78"/>
      <c r="P1182" s="647"/>
      <c r="Q1182" s="33"/>
      <c r="R1182" s="33"/>
      <c r="S1182" s="33"/>
      <c r="T1182" s="33"/>
      <c r="U1182" s="33"/>
      <c r="V1182" s="33"/>
      <c r="W1182" s="33"/>
      <c r="X1182" s="33"/>
      <c r="Y1182" s="33"/>
      <c r="Z1182" s="33"/>
      <c r="AA1182" s="33"/>
    </row>
    <row r="1183" spans="2:39">
      <c r="B1183" s="11"/>
      <c r="C1183" s="11">
        <v>4</v>
      </c>
      <c r="D1183" s="334"/>
      <c r="E1183" s="334"/>
      <c r="F1183" s="334"/>
      <c r="G1183" s="334"/>
      <c r="H1183" s="334"/>
      <c r="I1183" s="334"/>
      <c r="K1183" s="78"/>
      <c r="L1183" s="189"/>
      <c r="M1183" s="78"/>
      <c r="N1183" s="189"/>
      <c r="O1183" s="78"/>
      <c r="P1183" s="189"/>
      <c r="Q1183" s="334"/>
      <c r="R1183" s="334"/>
      <c r="S1183" s="334"/>
      <c r="AB1183" s="335"/>
      <c r="AC1183" s="335"/>
      <c r="AD1183" s="335"/>
      <c r="AE1183" s="335"/>
      <c r="AF1183" s="335"/>
      <c r="AG1183" s="335"/>
      <c r="AH1183" s="335"/>
      <c r="AI1183" s="335"/>
      <c r="AJ1183" s="335"/>
      <c r="AK1183" s="335"/>
      <c r="AL1183" s="335"/>
      <c r="AM1183" s="335"/>
    </row>
    <row r="1184" spans="2:39" s="29" customFormat="1">
      <c r="B1184" s="11"/>
      <c r="C1184" s="11">
        <v>5</v>
      </c>
      <c r="D1184" s="334"/>
      <c r="E1184" s="334"/>
      <c r="F1184" s="334"/>
      <c r="G1184" s="334"/>
      <c r="H1184" s="334"/>
      <c r="I1184" s="334"/>
      <c r="J1184" s="334"/>
      <c r="K1184" s="86"/>
      <c r="L1184" s="651"/>
      <c r="M1184" s="86"/>
      <c r="N1184" s="651"/>
      <c r="O1184" s="86"/>
      <c r="P1184" s="651"/>
      <c r="Q1184" s="33"/>
      <c r="R1184" s="33"/>
      <c r="S1184" s="33"/>
      <c r="T1184" s="33"/>
      <c r="U1184" s="33"/>
      <c r="V1184" s="33"/>
      <c r="W1184" s="33"/>
      <c r="X1184" s="33"/>
      <c r="Y1184" s="33"/>
      <c r="Z1184" s="33"/>
      <c r="AA1184" s="33"/>
    </row>
    <row r="1185" spans="2:27" s="29" customFormat="1">
      <c r="B1185" s="11"/>
      <c r="C1185" s="11">
        <v>6</v>
      </c>
      <c r="D1185" s="334"/>
      <c r="E1185" s="334"/>
      <c r="F1185" s="334"/>
      <c r="G1185" s="334"/>
      <c r="H1185" s="334"/>
      <c r="I1185" s="334"/>
      <c r="J1185" s="334"/>
      <c r="K1185" s="86"/>
      <c r="L1185" s="651"/>
      <c r="M1185" s="86"/>
      <c r="N1185" s="651"/>
      <c r="O1185" s="86"/>
      <c r="P1185" s="651"/>
      <c r="Q1185" s="33"/>
      <c r="R1185" s="33"/>
      <c r="S1185" s="33"/>
      <c r="T1185" s="33"/>
      <c r="U1185" s="33"/>
      <c r="V1185" s="33"/>
      <c r="W1185" s="33"/>
      <c r="X1185" s="33"/>
      <c r="Y1185" s="33"/>
      <c r="Z1185" s="33"/>
      <c r="AA1185" s="33"/>
    </row>
    <row r="1186" spans="2:27" s="29" customFormat="1">
      <c r="B1186" s="11"/>
      <c r="C1186" s="11">
        <v>7</v>
      </c>
      <c r="D1186" s="334"/>
      <c r="E1186" s="334"/>
      <c r="F1186" s="334"/>
      <c r="G1186" s="334"/>
      <c r="H1186" s="334"/>
      <c r="I1186" s="334"/>
      <c r="J1186" s="334"/>
      <c r="K1186" s="78"/>
      <c r="L1186" s="652"/>
      <c r="M1186" s="78"/>
      <c r="N1186" s="652"/>
      <c r="O1186" s="78"/>
      <c r="P1186" s="652"/>
      <c r="Q1186" s="33"/>
      <c r="R1186" s="33"/>
      <c r="S1186" s="33"/>
      <c r="T1186" s="33"/>
      <c r="U1186" s="33"/>
      <c r="V1186" s="33"/>
      <c r="W1186" s="33"/>
      <c r="X1186" s="33"/>
      <c r="Y1186" s="33"/>
      <c r="Z1186" s="33"/>
      <c r="AA1186" s="33"/>
    </row>
    <row r="1187" spans="2:27" s="29" customFormat="1">
      <c r="B1187" s="11"/>
      <c r="C1187" s="11">
        <v>8</v>
      </c>
      <c r="D1187" s="334"/>
      <c r="E1187" s="334"/>
      <c r="F1187" s="334"/>
      <c r="G1187" s="334"/>
      <c r="H1187" s="334"/>
      <c r="I1187" s="334"/>
      <c r="J1187" s="334"/>
      <c r="K1187" s="78"/>
      <c r="L1187" s="651"/>
      <c r="M1187" s="78"/>
      <c r="N1187" s="651"/>
      <c r="O1187" s="78"/>
      <c r="P1187" s="651"/>
      <c r="Q1187" s="33"/>
      <c r="R1187" s="33"/>
      <c r="S1187" s="33"/>
      <c r="T1187" s="33"/>
      <c r="U1187" s="33"/>
      <c r="V1187" s="33"/>
      <c r="W1187" s="33"/>
      <c r="X1187" s="33"/>
      <c r="Y1187" s="33"/>
      <c r="Z1187" s="33"/>
      <c r="AA1187" s="33"/>
    </row>
    <row r="1188" spans="2:27" s="29" customFormat="1">
      <c r="B1188" s="11"/>
      <c r="C1188" s="11">
        <v>9</v>
      </c>
      <c r="D1188" s="334"/>
      <c r="E1188" s="334"/>
      <c r="F1188" s="334"/>
      <c r="G1188" s="334"/>
      <c r="H1188" s="334"/>
      <c r="I1188" s="334"/>
      <c r="J1188" s="334"/>
      <c r="K1188" s="86"/>
      <c r="L1188" s="651"/>
      <c r="M1188" s="86"/>
      <c r="N1188" s="651"/>
      <c r="O1188" s="86"/>
      <c r="P1188" s="651"/>
      <c r="Q1188" s="33"/>
      <c r="R1188" s="33"/>
      <c r="S1188" s="33"/>
      <c r="T1188" s="33"/>
      <c r="U1188" s="33"/>
      <c r="V1188" s="33"/>
      <c r="W1188" s="33"/>
      <c r="X1188" s="33"/>
      <c r="Y1188" s="33"/>
      <c r="Z1188" s="33"/>
      <c r="AA1188" s="33"/>
    </row>
    <row r="1189" spans="2:27" s="29" customFormat="1">
      <c r="B1189" s="11"/>
      <c r="C1189" s="11">
        <v>10</v>
      </c>
      <c r="D1189" s="334"/>
      <c r="E1189" s="334"/>
      <c r="F1189" s="334"/>
      <c r="G1189" s="334"/>
      <c r="H1189" s="334"/>
      <c r="I1189" s="334"/>
      <c r="J1189" s="334"/>
      <c r="K1189" s="86"/>
      <c r="L1189" s="651"/>
      <c r="M1189" s="86"/>
      <c r="N1189" s="651"/>
      <c r="O1189" s="86"/>
      <c r="P1189" s="651"/>
      <c r="Q1189" s="33"/>
      <c r="R1189" s="33"/>
      <c r="S1189" s="33"/>
      <c r="T1189" s="33"/>
      <c r="U1189" s="33"/>
      <c r="V1189" s="33"/>
      <c r="W1189" s="33"/>
      <c r="X1189" s="33"/>
      <c r="Y1189" s="33"/>
      <c r="Z1189" s="33"/>
      <c r="AA1189" s="33"/>
    </row>
    <row r="1190" spans="2:27" s="29" customFormat="1">
      <c r="B1190" s="11"/>
      <c r="C1190" s="11">
        <v>11</v>
      </c>
      <c r="D1190" s="334"/>
      <c r="E1190" s="334"/>
      <c r="F1190" s="334"/>
      <c r="G1190" s="334"/>
      <c r="H1190" s="334"/>
      <c r="I1190" s="334"/>
      <c r="J1190" s="334"/>
      <c r="K1190" s="78"/>
      <c r="L1190" s="652"/>
      <c r="M1190" s="78"/>
      <c r="N1190" s="652"/>
      <c r="O1190" s="78"/>
      <c r="P1190" s="652"/>
      <c r="Q1190" s="33"/>
      <c r="R1190" s="33"/>
      <c r="S1190" s="33"/>
      <c r="T1190" s="33"/>
      <c r="U1190" s="33"/>
      <c r="V1190" s="33"/>
      <c r="W1190" s="33"/>
      <c r="X1190" s="33"/>
      <c r="Y1190" s="33"/>
      <c r="Z1190" s="33"/>
      <c r="AA1190" s="33"/>
    </row>
    <row r="1191" spans="2:27" s="29" customFormat="1">
      <c r="B1191" s="11"/>
      <c r="C1191" s="11">
        <v>12</v>
      </c>
      <c r="D1191" s="334"/>
      <c r="E1191" s="334"/>
      <c r="F1191" s="334"/>
      <c r="G1191" s="334"/>
      <c r="H1191" s="334"/>
      <c r="I1191" s="334"/>
      <c r="J1191" s="334"/>
      <c r="K1191" s="78"/>
      <c r="L1191" s="651"/>
      <c r="M1191" s="78"/>
      <c r="N1191" s="651"/>
      <c r="O1191" s="78"/>
      <c r="P1191" s="651"/>
      <c r="Q1191" s="33"/>
      <c r="R1191" s="33"/>
      <c r="S1191" s="33"/>
      <c r="T1191" s="33"/>
      <c r="U1191" s="33"/>
      <c r="V1191" s="33"/>
      <c r="W1191" s="33"/>
      <c r="X1191" s="33"/>
      <c r="Y1191" s="33"/>
      <c r="Z1191" s="33"/>
      <c r="AA1191" s="33"/>
    </row>
    <row r="1192" spans="2:27" s="29" customFormat="1">
      <c r="B1192" s="11"/>
      <c r="C1192" s="11">
        <v>13</v>
      </c>
      <c r="D1192" s="334"/>
      <c r="E1192" s="334"/>
      <c r="F1192" s="334"/>
      <c r="G1192" s="334"/>
      <c r="H1192" s="334"/>
      <c r="I1192" s="334"/>
      <c r="J1192" s="334"/>
      <c r="K1192" s="86"/>
      <c r="L1192" s="651"/>
      <c r="M1192" s="86"/>
      <c r="N1192" s="651"/>
      <c r="O1192" s="86"/>
      <c r="P1192" s="651"/>
      <c r="Q1192" s="33"/>
      <c r="R1192" s="33"/>
      <c r="S1192" s="33"/>
      <c r="T1192" s="33"/>
      <c r="U1192" s="33"/>
      <c r="V1192" s="33"/>
      <c r="W1192" s="33"/>
      <c r="X1192" s="33"/>
      <c r="Y1192" s="33"/>
      <c r="Z1192" s="33"/>
      <c r="AA1192" s="33"/>
    </row>
    <row r="1193" spans="2:27" s="29" customFormat="1">
      <c r="B1193" s="11"/>
      <c r="C1193" s="11">
        <v>14</v>
      </c>
      <c r="D1193" s="334"/>
      <c r="E1193" s="334"/>
      <c r="F1193" s="334"/>
      <c r="G1193" s="334"/>
      <c r="H1193" s="334"/>
      <c r="I1193" s="334"/>
      <c r="J1193" s="334"/>
      <c r="K1193" s="86"/>
      <c r="L1193" s="651"/>
      <c r="M1193" s="86"/>
      <c r="N1193" s="651"/>
      <c r="O1193" s="86"/>
      <c r="P1193" s="651"/>
      <c r="Q1193" s="33"/>
      <c r="R1193" s="33"/>
      <c r="S1193" s="33"/>
      <c r="T1193" s="33"/>
      <c r="U1193" s="33"/>
      <c r="V1193" s="33"/>
      <c r="W1193" s="33"/>
      <c r="X1193" s="33"/>
      <c r="Y1193" s="33"/>
      <c r="Z1193" s="33"/>
      <c r="AA1193" s="33"/>
    </row>
    <row r="1194" spans="2:27" s="29" customFormat="1">
      <c r="B1194" s="11"/>
      <c r="C1194" s="11">
        <v>15</v>
      </c>
      <c r="D1194" s="334"/>
      <c r="E1194" s="334"/>
      <c r="F1194" s="334"/>
      <c r="G1194" s="334"/>
      <c r="H1194" s="334"/>
      <c r="I1194" s="334"/>
      <c r="J1194" s="334"/>
      <c r="K1194" s="78"/>
      <c r="L1194" s="652"/>
      <c r="M1194" s="78"/>
      <c r="N1194" s="652"/>
      <c r="O1194" s="78"/>
      <c r="P1194" s="652"/>
      <c r="Q1194" s="33"/>
      <c r="R1194" s="33"/>
      <c r="S1194" s="33"/>
      <c r="T1194" s="33"/>
      <c r="U1194" s="33"/>
      <c r="V1194" s="33"/>
      <c r="W1194" s="33"/>
      <c r="X1194" s="33"/>
      <c r="Y1194" s="33"/>
      <c r="Z1194" s="33"/>
      <c r="AA1194" s="33"/>
    </row>
    <row r="1195" spans="2:27" s="29" customFormat="1">
      <c r="B1195" s="11"/>
      <c r="C1195" s="11">
        <v>16</v>
      </c>
      <c r="D1195" s="334"/>
      <c r="E1195" s="334"/>
      <c r="F1195" s="334"/>
      <c r="G1195" s="334"/>
      <c r="H1195" s="334"/>
      <c r="I1195" s="334"/>
      <c r="J1195" s="334"/>
      <c r="K1195" s="78"/>
      <c r="L1195" s="651"/>
      <c r="M1195" s="78"/>
      <c r="N1195" s="651"/>
      <c r="O1195" s="78"/>
      <c r="P1195" s="651"/>
      <c r="Q1195" s="33"/>
      <c r="R1195" s="33"/>
      <c r="S1195" s="33"/>
      <c r="T1195" s="33"/>
      <c r="U1195" s="33"/>
      <c r="V1195" s="33"/>
      <c r="W1195" s="33"/>
      <c r="X1195" s="33"/>
      <c r="Y1195" s="33"/>
      <c r="Z1195" s="33"/>
      <c r="AA1195" s="33"/>
    </row>
    <row r="1196" spans="2:27" s="29" customFormat="1">
      <c r="B1196" s="11"/>
      <c r="C1196" s="11">
        <v>17</v>
      </c>
      <c r="D1196" s="334"/>
      <c r="E1196" s="334"/>
      <c r="F1196" s="334"/>
      <c r="G1196" s="334"/>
      <c r="H1196" s="334"/>
      <c r="I1196" s="334"/>
      <c r="J1196" s="334"/>
      <c r="K1196" s="86"/>
      <c r="L1196" s="651"/>
      <c r="M1196" s="86"/>
      <c r="N1196" s="651"/>
      <c r="O1196" s="86"/>
      <c r="P1196" s="651"/>
      <c r="Q1196" s="33"/>
      <c r="R1196" s="33"/>
      <c r="S1196" s="33"/>
      <c r="T1196" s="33"/>
      <c r="U1196" s="33"/>
      <c r="V1196" s="33"/>
      <c r="W1196" s="33"/>
      <c r="X1196" s="33"/>
      <c r="Y1196" s="33"/>
      <c r="Z1196" s="33"/>
      <c r="AA1196" s="33"/>
    </row>
    <row r="1197" spans="2:27" s="29" customFormat="1">
      <c r="B1197" s="11"/>
      <c r="C1197" s="11">
        <v>18</v>
      </c>
      <c r="D1197" s="334"/>
      <c r="E1197" s="334"/>
      <c r="F1197" s="334"/>
      <c r="G1197" s="334"/>
      <c r="H1197" s="334"/>
      <c r="I1197" s="334"/>
      <c r="J1197" s="334"/>
      <c r="K1197" s="86"/>
      <c r="L1197" s="651"/>
      <c r="M1197" s="86"/>
      <c r="N1197" s="651"/>
      <c r="O1197" s="86"/>
      <c r="P1197" s="651"/>
      <c r="Q1197" s="33"/>
      <c r="R1197" s="33"/>
      <c r="S1197" s="33"/>
      <c r="T1197" s="33"/>
      <c r="U1197" s="33"/>
      <c r="V1197" s="33"/>
      <c r="W1197" s="33"/>
      <c r="X1197" s="33"/>
      <c r="Y1197" s="33"/>
      <c r="Z1197" s="33"/>
      <c r="AA1197" s="33"/>
    </row>
    <row r="1198" spans="2:27" s="29" customFormat="1">
      <c r="B1198" s="11"/>
      <c r="C1198" s="11">
        <v>19</v>
      </c>
      <c r="D1198" s="334"/>
      <c r="E1198" s="334"/>
      <c r="F1198" s="334"/>
      <c r="G1198" s="334"/>
      <c r="H1198" s="334"/>
      <c r="I1198" s="334"/>
      <c r="J1198" s="334"/>
      <c r="K1198" s="78"/>
      <c r="L1198" s="652"/>
      <c r="M1198" s="78"/>
      <c r="N1198" s="652"/>
      <c r="O1198" s="78"/>
      <c r="P1198" s="652"/>
      <c r="Q1198" s="33"/>
      <c r="R1198" s="33"/>
      <c r="S1198" s="33"/>
      <c r="T1198" s="33"/>
      <c r="U1198" s="33"/>
      <c r="V1198" s="33"/>
      <c r="W1198" s="33"/>
      <c r="X1198" s="33"/>
      <c r="Y1198" s="33"/>
      <c r="Z1198" s="33"/>
      <c r="AA1198" s="33"/>
    </row>
    <row r="1199" spans="2:27" s="29" customFormat="1">
      <c r="B1199" s="11"/>
      <c r="C1199" s="11">
        <v>20</v>
      </c>
      <c r="D1199" s="334"/>
      <c r="E1199" s="334"/>
      <c r="F1199" s="334"/>
      <c r="G1199" s="334"/>
      <c r="H1199" s="334"/>
      <c r="I1199" s="334"/>
      <c r="J1199" s="334"/>
      <c r="K1199" s="78"/>
      <c r="L1199" s="651"/>
      <c r="M1199" s="78"/>
      <c r="N1199" s="651"/>
      <c r="O1199" s="78"/>
      <c r="P1199" s="651"/>
      <c r="Q1199" s="33"/>
      <c r="R1199" s="33"/>
      <c r="S1199" s="33"/>
      <c r="T1199" s="33"/>
      <c r="U1199" s="33"/>
      <c r="V1199" s="33"/>
      <c r="W1199" s="33"/>
      <c r="X1199" s="33"/>
      <c r="Y1199" s="33"/>
      <c r="Z1199" s="33"/>
      <c r="AA1199" s="33"/>
    </row>
    <row r="1200" spans="2:27" s="29" customFormat="1">
      <c r="B1200" s="11"/>
      <c r="C1200" s="11">
        <v>21</v>
      </c>
      <c r="D1200" s="334"/>
      <c r="E1200" s="334"/>
      <c r="F1200" s="334"/>
      <c r="G1200" s="334"/>
      <c r="H1200" s="334"/>
      <c r="I1200" s="334"/>
      <c r="J1200" s="334"/>
      <c r="K1200" s="86"/>
      <c r="L1200" s="651"/>
      <c r="M1200" s="86"/>
      <c r="N1200" s="651"/>
      <c r="O1200" s="86"/>
      <c r="P1200" s="651"/>
      <c r="Q1200" s="33"/>
      <c r="R1200" s="33"/>
      <c r="S1200" s="33"/>
      <c r="T1200" s="33"/>
      <c r="U1200" s="33"/>
      <c r="V1200" s="33"/>
      <c r="W1200" s="33"/>
      <c r="X1200" s="33"/>
      <c r="Y1200" s="33"/>
      <c r="Z1200" s="33"/>
      <c r="AA1200" s="33"/>
    </row>
    <row r="1201" spans="2:39" s="29" customFormat="1">
      <c r="B1201" s="11"/>
      <c r="C1201" s="11">
        <v>22</v>
      </c>
      <c r="D1201" s="334"/>
      <c r="E1201" s="334"/>
      <c r="F1201" s="334"/>
      <c r="G1201" s="334"/>
      <c r="H1201" s="334"/>
      <c r="I1201" s="334"/>
      <c r="J1201" s="334"/>
      <c r="K1201" s="653"/>
      <c r="L1201" s="651"/>
      <c r="M1201" s="653"/>
      <c r="N1201" s="651"/>
      <c r="O1201" s="653"/>
      <c r="P1201" s="651"/>
      <c r="Q1201" s="33"/>
      <c r="R1201" s="33"/>
      <c r="S1201" s="33"/>
      <c r="T1201" s="33"/>
      <c r="U1201" s="33"/>
      <c r="V1201" s="33"/>
      <c r="W1201" s="33"/>
      <c r="X1201" s="33"/>
      <c r="Y1201" s="33"/>
      <c r="Z1201" s="33"/>
      <c r="AA1201" s="33"/>
    </row>
    <row r="1202" spans="2:39" s="29" customFormat="1">
      <c r="B1202" s="11">
        <v>53</v>
      </c>
      <c r="C1202" s="11">
        <v>1</v>
      </c>
      <c r="D1202" s="334"/>
      <c r="E1202" s="334"/>
      <c r="F1202" s="334"/>
      <c r="G1202" s="334"/>
      <c r="H1202" s="334"/>
      <c r="I1202" s="334"/>
      <c r="J1202" s="334"/>
      <c r="K1202" s="78"/>
      <c r="L1202" s="647"/>
      <c r="M1202" s="78"/>
      <c r="N1202" s="647"/>
      <c r="O1202" s="78"/>
      <c r="P1202" s="647"/>
      <c r="Q1202" s="33"/>
      <c r="R1202" s="33"/>
      <c r="S1202" s="33"/>
      <c r="T1202" s="33"/>
      <c r="U1202" s="33"/>
      <c r="V1202" s="33"/>
      <c r="W1202" s="33"/>
      <c r="X1202" s="33"/>
      <c r="Y1202" s="33"/>
      <c r="Z1202" s="33"/>
      <c r="AA1202" s="33"/>
    </row>
    <row r="1203" spans="2:39" s="29" customFormat="1">
      <c r="B1203" s="11"/>
      <c r="C1203" s="11">
        <v>2</v>
      </c>
      <c r="D1203" s="334"/>
      <c r="E1203" s="334"/>
      <c r="F1203" s="334"/>
      <c r="G1203" s="334"/>
      <c r="H1203" s="334"/>
      <c r="I1203" s="334"/>
      <c r="J1203" s="334"/>
      <c r="K1203" s="78"/>
      <c r="L1203" s="647"/>
      <c r="M1203" s="78"/>
      <c r="N1203" s="647"/>
      <c r="O1203" s="78"/>
      <c r="P1203" s="647"/>
      <c r="Q1203" s="33"/>
      <c r="R1203" s="33"/>
      <c r="S1203" s="33"/>
      <c r="T1203" s="33"/>
      <c r="U1203" s="33"/>
      <c r="V1203" s="33"/>
      <c r="W1203" s="33"/>
      <c r="X1203" s="33"/>
      <c r="Y1203" s="33"/>
      <c r="Z1203" s="33"/>
      <c r="AA1203" s="33"/>
    </row>
    <row r="1204" spans="2:39" s="29" customFormat="1">
      <c r="B1204" s="11"/>
      <c r="C1204" s="11">
        <v>3</v>
      </c>
      <c r="D1204" s="334"/>
      <c r="E1204" s="334"/>
      <c r="F1204" s="334"/>
      <c r="G1204" s="334"/>
      <c r="H1204" s="334"/>
      <c r="I1204" s="334"/>
      <c r="J1204" s="334"/>
      <c r="K1204" s="78"/>
      <c r="L1204" s="647"/>
      <c r="M1204" s="78"/>
      <c r="N1204" s="647"/>
      <c r="O1204" s="78"/>
      <c r="P1204" s="647"/>
      <c r="Q1204" s="33"/>
      <c r="R1204" s="33"/>
      <c r="S1204" s="33"/>
      <c r="T1204" s="33"/>
      <c r="U1204" s="33"/>
      <c r="V1204" s="33"/>
      <c r="W1204" s="33"/>
      <c r="X1204" s="33"/>
      <c r="Y1204" s="33"/>
      <c r="Z1204" s="33"/>
      <c r="AA1204" s="33"/>
    </row>
    <row r="1205" spans="2:39">
      <c r="B1205" s="11"/>
      <c r="C1205" s="11">
        <v>4</v>
      </c>
      <c r="D1205" s="334"/>
      <c r="E1205" s="334"/>
      <c r="F1205" s="334"/>
      <c r="G1205" s="334"/>
      <c r="H1205" s="334"/>
      <c r="I1205" s="334"/>
      <c r="K1205" s="78"/>
      <c r="L1205" s="189"/>
      <c r="M1205" s="78"/>
      <c r="N1205" s="189"/>
      <c r="O1205" s="78"/>
      <c r="P1205" s="189"/>
      <c r="Q1205" s="334"/>
      <c r="R1205" s="334"/>
      <c r="S1205" s="334"/>
      <c r="AB1205" s="335"/>
      <c r="AC1205" s="335"/>
      <c r="AD1205" s="335"/>
      <c r="AE1205" s="335"/>
      <c r="AF1205" s="335"/>
      <c r="AG1205" s="335"/>
      <c r="AH1205" s="335"/>
      <c r="AI1205" s="335"/>
      <c r="AJ1205" s="335"/>
      <c r="AK1205" s="335"/>
      <c r="AL1205" s="335"/>
      <c r="AM1205" s="335"/>
    </row>
    <row r="1206" spans="2:39" s="29" customFormat="1">
      <c r="B1206" s="11"/>
      <c r="C1206" s="11">
        <v>5</v>
      </c>
      <c r="D1206" s="334"/>
      <c r="E1206" s="334"/>
      <c r="F1206" s="334"/>
      <c r="G1206" s="334"/>
      <c r="H1206" s="334"/>
      <c r="I1206" s="334"/>
      <c r="J1206" s="334"/>
      <c r="K1206" s="86"/>
      <c r="L1206" s="651"/>
      <c r="M1206" s="86"/>
      <c r="N1206" s="651"/>
      <c r="O1206" s="86"/>
      <c r="P1206" s="651"/>
      <c r="Q1206" s="33"/>
      <c r="R1206" s="33"/>
      <c r="S1206" s="33"/>
      <c r="T1206" s="33"/>
      <c r="U1206" s="33"/>
      <c r="V1206" s="33"/>
      <c r="W1206" s="33"/>
      <c r="X1206" s="33"/>
      <c r="Y1206" s="33"/>
      <c r="Z1206" s="33"/>
      <c r="AA1206" s="33"/>
    </row>
    <row r="1207" spans="2:39" s="29" customFormat="1">
      <c r="B1207" s="11"/>
      <c r="C1207" s="11">
        <v>6</v>
      </c>
      <c r="D1207" s="334"/>
      <c r="E1207" s="334"/>
      <c r="F1207" s="334"/>
      <c r="G1207" s="334"/>
      <c r="H1207" s="334"/>
      <c r="I1207" s="334"/>
      <c r="J1207" s="334"/>
      <c r="K1207" s="86"/>
      <c r="L1207" s="651"/>
      <c r="M1207" s="86"/>
      <c r="N1207" s="651"/>
      <c r="O1207" s="86"/>
      <c r="P1207" s="651"/>
      <c r="Q1207" s="33"/>
      <c r="R1207" s="33"/>
      <c r="S1207" s="33"/>
      <c r="T1207" s="33"/>
      <c r="U1207" s="33"/>
      <c r="V1207" s="33"/>
      <c r="W1207" s="33"/>
      <c r="X1207" s="33"/>
      <c r="Y1207" s="33"/>
      <c r="Z1207" s="33"/>
      <c r="AA1207" s="33"/>
    </row>
    <row r="1208" spans="2:39" s="29" customFormat="1">
      <c r="B1208" s="11"/>
      <c r="C1208" s="11">
        <v>7</v>
      </c>
      <c r="D1208" s="334"/>
      <c r="E1208" s="334"/>
      <c r="F1208" s="334"/>
      <c r="G1208" s="334"/>
      <c r="H1208" s="334"/>
      <c r="I1208" s="334"/>
      <c r="J1208" s="334"/>
      <c r="K1208" s="78"/>
      <c r="L1208" s="652"/>
      <c r="M1208" s="78"/>
      <c r="N1208" s="652"/>
      <c r="O1208" s="78"/>
      <c r="P1208" s="652"/>
      <c r="Q1208" s="33"/>
      <c r="R1208" s="33"/>
      <c r="S1208" s="33"/>
      <c r="T1208" s="33"/>
      <c r="U1208" s="33"/>
      <c r="V1208" s="33"/>
      <c r="W1208" s="33"/>
      <c r="X1208" s="33"/>
      <c r="Y1208" s="33"/>
      <c r="Z1208" s="33"/>
      <c r="AA1208" s="33"/>
    </row>
    <row r="1209" spans="2:39" s="29" customFormat="1">
      <c r="B1209" s="11"/>
      <c r="C1209" s="11">
        <v>8</v>
      </c>
      <c r="D1209" s="334"/>
      <c r="E1209" s="334"/>
      <c r="F1209" s="334"/>
      <c r="G1209" s="334"/>
      <c r="H1209" s="334"/>
      <c r="I1209" s="334"/>
      <c r="J1209" s="334"/>
      <c r="K1209" s="78"/>
      <c r="L1209" s="651"/>
      <c r="M1209" s="78"/>
      <c r="N1209" s="651"/>
      <c r="O1209" s="78"/>
      <c r="P1209" s="651"/>
      <c r="Q1209" s="33"/>
      <c r="R1209" s="33"/>
      <c r="S1209" s="33"/>
      <c r="T1209" s="33"/>
      <c r="U1209" s="33"/>
      <c r="V1209" s="33"/>
      <c r="W1209" s="33"/>
      <c r="X1209" s="33"/>
      <c r="Y1209" s="33"/>
      <c r="Z1209" s="33"/>
      <c r="AA1209" s="33"/>
    </row>
    <row r="1210" spans="2:39" s="29" customFormat="1">
      <c r="B1210" s="11"/>
      <c r="C1210" s="11">
        <v>9</v>
      </c>
      <c r="D1210" s="334"/>
      <c r="E1210" s="334"/>
      <c r="F1210" s="334"/>
      <c r="G1210" s="334"/>
      <c r="H1210" s="334"/>
      <c r="I1210" s="334"/>
      <c r="J1210" s="334"/>
      <c r="K1210" s="86"/>
      <c r="L1210" s="651"/>
      <c r="M1210" s="86"/>
      <c r="N1210" s="651"/>
      <c r="O1210" s="86"/>
      <c r="P1210" s="651"/>
      <c r="Q1210" s="33"/>
      <c r="R1210" s="33"/>
      <c r="S1210" s="33"/>
      <c r="T1210" s="33"/>
      <c r="U1210" s="33"/>
      <c r="V1210" s="33"/>
      <c r="W1210" s="33"/>
      <c r="X1210" s="33"/>
      <c r="Y1210" s="33"/>
      <c r="Z1210" s="33"/>
      <c r="AA1210" s="33"/>
    </row>
    <row r="1211" spans="2:39" s="29" customFormat="1">
      <c r="B1211" s="11"/>
      <c r="C1211" s="11">
        <v>10</v>
      </c>
      <c r="D1211" s="334"/>
      <c r="E1211" s="334"/>
      <c r="F1211" s="334"/>
      <c r="G1211" s="334"/>
      <c r="H1211" s="334"/>
      <c r="I1211" s="334"/>
      <c r="J1211" s="334"/>
      <c r="K1211" s="86"/>
      <c r="L1211" s="651"/>
      <c r="M1211" s="86"/>
      <c r="N1211" s="651"/>
      <c r="O1211" s="86"/>
      <c r="P1211" s="651"/>
      <c r="Q1211" s="33"/>
      <c r="R1211" s="33"/>
      <c r="S1211" s="33"/>
      <c r="T1211" s="33"/>
      <c r="U1211" s="33"/>
      <c r="V1211" s="33"/>
      <c r="W1211" s="33"/>
      <c r="X1211" s="33"/>
      <c r="Y1211" s="33"/>
      <c r="Z1211" s="33"/>
      <c r="AA1211" s="33"/>
    </row>
    <row r="1212" spans="2:39" s="29" customFormat="1">
      <c r="B1212" s="11"/>
      <c r="C1212" s="11">
        <v>11</v>
      </c>
      <c r="D1212" s="334"/>
      <c r="E1212" s="334"/>
      <c r="F1212" s="334"/>
      <c r="G1212" s="334"/>
      <c r="H1212" s="334"/>
      <c r="I1212" s="334"/>
      <c r="J1212" s="334"/>
      <c r="K1212" s="78"/>
      <c r="L1212" s="652"/>
      <c r="M1212" s="78"/>
      <c r="N1212" s="652"/>
      <c r="O1212" s="78"/>
      <c r="P1212" s="652"/>
      <c r="Q1212" s="33"/>
      <c r="R1212" s="33"/>
      <c r="S1212" s="33"/>
      <c r="T1212" s="33"/>
      <c r="U1212" s="33"/>
      <c r="V1212" s="33"/>
      <c r="W1212" s="33"/>
      <c r="X1212" s="33"/>
      <c r="Y1212" s="33"/>
      <c r="Z1212" s="33"/>
      <c r="AA1212" s="33"/>
    </row>
    <row r="1213" spans="2:39" s="29" customFormat="1">
      <c r="B1213" s="11"/>
      <c r="C1213" s="11">
        <v>12</v>
      </c>
      <c r="D1213" s="334"/>
      <c r="E1213" s="334"/>
      <c r="F1213" s="334"/>
      <c r="G1213" s="334"/>
      <c r="H1213" s="334"/>
      <c r="I1213" s="334"/>
      <c r="J1213" s="334"/>
      <c r="K1213" s="78"/>
      <c r="L1213" s="651"/>
      <c r="M1213" s="78"/>
      <c r="N1213" s="651"/>
      <c r="O1213" s="78"/>
      <c r="P1213" s="651"/>
      <c r="Q1213" s="33"/>
      <c r="R1213" s="33"/>
      <c r="S1213" s="33"/>
      <c r="T1213" s="33"/>
      <c r="U1213" s="33"/>
      <c r="V1213" s="33"/>
      <c r="W1213" s="33"/>
      <c r="X1213" s="33"/>
      <c r="Y1213" s="33"/>
      <c r="Z1213" s="33"/>
      <c r="AA1213" s="33"/>
    </row>
    <row r="1214" spans="2:39" s="29" customFormat="1">
      <c r="B1214" s="11"/>
      <c r="C1214" s="11">
        <v>13</v>
      </c>
      <c r="D1214" s="334"/>
      <c r="E1214" s="334"/>
      <c r="F1214" s="334"/>
      <c r="G1214" s="334"/>
      <c r="H1214" s="334"/>
      <c r="I1214" s="334"/>
      <c r="J1214" s="334"/>
      <c r="K1214" s="86"/>
      <c r="L1214" s="651"/>
      <c r="M1214" s="86"/>
      <c r="N1214" s="651"/>
      <c r="O1214" s="86"/>
      <c r="P1214" s="651"/>
      <c r="Q1214" s="33"/>
      <c r="R1214" s="33"/>
      <c r="S1214" s="33"/>
      <c r="T1214" s="33"/>
      <c r="U1214" s="33"/>
      <c r="V1214" s="33"/>
      <c r="W1214" s="33"/>
      <c r="X1214" s="33"/>
      <c r="Y1214" s="33"/>
      <c r="Z1214" s="33"/>
      <c r="AA1214" s="33"/>
    </row>
    <row r="1215" spans="2:39" s="29" customFormat="1">
      <c r="B1215" s="11"/>
      <c r="C1215" s="11">
        <v>14</v>
      </c>
      <c r="D1215" s="334"/>
      <c r="E1215" s="334"/>
      <c r="F1215" s="334"/>
      <c r="G1215" s="334"/>
      <c r="H1215" s="334"/>
      <c r="I1215" s="334"/>
      <c r="J1215" s="334"/>
      <c r="K1215" s="86"/>
      <c r="L1215" s="651"/>
      <c r="M1215" s="86"/>
      <c r="N1215" s="651"/>
      <c r="O1215" s="86"/>
      <c r="P1215" s="651"/>
      <c r="Q1215" s="33"/>
      <c r="R1215" s="33"/>
      <c r="S1215" s="33"/>
      <c r="T1215" s="33"/>
      <c r="U1215" s="33"/>
      <c r="V1215" s="33"/>
      <c r="W1215" s="33"/>
      <c r="X1215" s="33"/>
      <c r="Y1215" s="33"/>
      <c r="Z1215" s="33"/>
      <c r="AA1215" s="33"/>
    </row>
    <row r="1216" spans="2:39" s="29" customFormat="1">
      <c r="B1216" s="11"/>
      <c r="C1216" s="11">
        <v>15</v>
      </c>
      <c r="D1216" s="334"/>
      <c r="E1216" s="334"/>
      <c r="F1216" s="334"/>
      <c r="G1216" s="334"/>
      <c r="H1216" s="334"/>
      <c r="I1216" s="334"/>
      <c r="J1216" s="334"/>
      <c r="K1216" s="78"/>
      <c r="L1216" s="652"/>
      <c r="M1216" s="78"/>
      <c r="N1216" s="652"/>
      <c r="O1216" s="78"/>
      <c r="P1216" s="652"/>
      <c r="Q1216" s="33"/>
      <c r="R1216" s="33"/>
      <c r="S1216" s="33"/>
      <c r="T1216" s="33"/>
      <c r="U1216" s="33"/>
      <c r="V1216" s="33"/>
      <c r="W1216" s="33"/>
      <c r="X1216" s="33"/>
      <c r="Y1216" s="33"/>
      <c r="Z1216" s="33"/>
      <c r="AA1216" s="33"/>
    </row>
    <row r="1217" spans="2:39" s="29" customFormat="1">
      <c r="B1217" s="11"/>
      <c r="C1217" s="11">
        <v>16</v>
      </c>
      <c r="D1217" s="334"/>
      <c r="E1217" s="334"/>
      <c r="F1217" s="334"/>
      <c r="G1217" s="334"/>
      <c r="H1217" s="334"/>
      <c r="I1217" s="334"/>
      <c r="J1217" s="334"/>
      <c r="K1217" s="78"/>
      <c r="L1217" s="651"/>
      <c r="M1217" s="78"/>
      <c r="N1217" s="651"/>
      <c r="O1217" s="78"/>
      <c r="P1217" s="651"/>
      <c r="Q1217" s="33"/>
      <c r="R1217" s="33"/>
      <c r="S1217" s="33"/>
      <c r="T1217" s="33"/>
      <c r="U1217" s="33"/>
      <c r="V1217" s="33"/>
      <c r="W1217" s="33"/>
      <c r="X1217" s="33"/>
      <c r="Y1217" s="33"/>
      <c r="Z1217" s="33"/>
      <c r="AA1217" s="33"/>
    </row>
    <row r="1218" spans="2:39" s="29" customFormat="1">
      <c r="B1218" s="11"/>
      <c r="C1218" s="11">
        <v>17</v>
      </c>
      <c r="D1218" s="334"/>
      <c r="E1218" s="334"/>
      <c r="F1218" s="334"/>
      <c r="G1218" s="334"/>
      <c r="H1218" s="334"/>
      <c r="I1218" s="334"/>
      <c r="J1218" s="334"/>
      <c r="K1218" s="86"/>
      <c r="L1218" s="651"/>
      <c r="M1218" s="86"/>
      <c r="N1218" s="651"/>
      <c r="O1218" s="86"/>
      <c r="P1218" s="651"/>
      <c r="Q1218" s="33"/>
      <c r="R1218" s="33"/>
      <c r="S1218" s="33"/>
      <c r="T1218" s="33"/>
      <c r="U1218" s="33"/>
      <c r="V1218" s="33"/>
      <c r="W1218" s="33"/>
      <c r="X1218" s="33"/>
      <c r="Y1218" s="33"/>
      <c r="Z1218" s="33"/>
      <c r="AA1218" s="33"/>
    </row>
    <row r="1219" spans="2:39" s="29" customFormat="1">
      <c r="B1219" s="11"/>
      <c r="C1219" s="11">
        <v>18</v>
      </c>
      <c r="D1219" s="334"/>
      <c r="E1219" s="334"/>
      <c r="F1219" s="334"/>
      <c r="G1219" s="334"/>
      <c r="H1219" s="334"/>
      <c r="I1219" s="334"/>
      <c r="J1219" s="334"/>
      <c r="K1219" s="86"/>
      <c r="L1219" s="651"/>
      <c r="M1219" s="86"/>
      <c r="N1219" s="651"/>
      <c r="O1219" s="86"/>
      <c r="P1219" s="651"/>
      <c r="Q1219" s="33"/>
      <c r="R1219" s="33"/>
      <c r="S1219" s="33"/>
      <c r="T1219" s="33"/>
      <c r="U1219" s="33"/>
      <c r="V1219" s="33"/>
      <c r="W1219" s="33"/>
      <c r="X1219" s="33"/>
      <c r="Y1219" s="33"/>
      <c r="Z1219" s="33"/>
      <c r="AA1219" s="33"/>
    </row>
    <row r="1220" spans="2:39" s="29" customFormat="1">
      <c r="B1220" s="11"/>
      <c r="C1220" s="11">
        <v>19</v>
      </c>
      <c r="D1220" s="334"/>
      <c r="E1220" s="334"/>
      <c r="F1220" s="334"/>
      <c r="G1220" s="334"/>
      <c r="H1220" s="334"/>
      <c r="I1220" s="334"/>
      <c r="J1220" s="334"/>
      <c r="K1220" s="78"/>
      <c r="L1220" s="652"/>
      <c r="M1220" s="78"/>
      <c r="N1220" s="652"/>
      <c r="O1220" s="78"/>
      <c r="P1220" s="652"/>
      <c r="Q1220" s="33"/>
      <c r="R1220" s="33"/>
      <c r="S1220" s="33"/>
      <c r="T1220" s="33"/>
      <c r="U1220" s="33"/>
      <c r="V1220" s="33"/>
      <c r="W1220" s="33"/>
      <c r="X1220" s="33"/>
      <c r="Y1220" s="33"/>
      <c r="Z1220" s="33"/>
      <c r="AA1220" s="33"/>
    </row>
    <row r="1221" spans="2:39" s="29" customFormat="1">
      <c r="B1221" s="11"/>
      <c r="C1221" s="11">
        <v>20</v>
      </c>
      <c r="D1221" s="334"/>
      <c r="E1221" s="334"/>
      <c r="F1221" s="334"/>
      <c r="G1221" s="334"/>
      <c r="H1221" s="334"/>
      <c r="I1221" s="334"/>
      <c r="J1221" s="334"/>
      <c r="K1221" s="78"/>
      <c r="L1221" s="651"/>
      <c r="M1221" s="78"/>
      <c r="N1221" s="651"/>
      <c r="O1221" s="78"/>
      <c r="P1221" s="651"/>
      <c r="Q1221" s="33"/>
      <c r="R1221" s="33"/>
      <c r="S1221" s="33"/>
      <c r="T1221" s="33"/>
      <c r="U1221" s="33"/>
      <c r="V1221" s="33"/>
      <c r="W1221" s="33"/>
      <c r="X1221" s="33"/>
      <c r="Y1221" s="33"/>
      <c r="Z1221" s="33"/>
      <c r="AA1221" s="33"/>
    </row>
    <row r="1222" spans="2:39" s="29" customFormat="1">
      <c r="B1222" s="11"/>
      <c r="C1222" s="11">
        <v>21</v>
      </c>
      <c r="D1222" s="334"/>
      <c r="E1222" s="334"/>
      <c r="F1222" s="334"/>
      <c r="G1222" s="334"/>
      <c r="H1222" s="334"/>
      <c r="I1222" s="334"/>
      <c r="J1222" s="334"/>
      <c r="K1222" s="86"/>
      <c r="L1222" s="651"/>
      <c r="M1222" s="86"/>
      <c r="N1222" s="651"/>
      <c r="O1222" s="86"/>
      <c r="P1222" s="651"/>
      <c r="Q1222" s="33"/>
      <c r="R1222" s="33"/>
      <c r="S1222" s="33"/>
      <c r="T1222" s="33"/>
      <c r="U1222" s="33"/>
      <c r="V1222" s="33"/>
      <c r="W1222" s="33"/>
      <c r="X1222" s="33"/>
      <c r="Y1222" s="33"/>
      <c r="Z1222" s="33"/>
      <c r="AA1222" s="33"/>
    </row>
    <row r="1223" spans="2:39" s="29" customFormat="1">
      <c r="B1223" s="11"/>
      <c r="C1223" s="11">
        <v>22</v>
      </c>
      <c r="D1223" s="334"/>
      <c r="E1223" s="334"/>
      <c r="F1223" s="334"/>
      <c r="G1223" s="334"/>
      <c r="H1223" s="334"/>
      <c r="I1223" s="334"/>
      <c r="J1223" s="334"/>
      <c r="K1223" s="653"/>
      <c r="L1223" s="651"/>
      <c r="M1223" s="653"/>
      <c r="N1223" s="651"/>
      <c r="O1223" s="653"/>
      <c r="P1223" s="651"/>
      <c r="Q1223" s="33"/>
      <c r="R1223" s="33"/>
      <c r="S1223" s="33"/>
      <c r="T1223" s="33"/>
      <c r="U1223" s="33"/>
      <c r="V1223" s="33"/>
      <c r="W1223" s="33"/>
      <c r="X1223" s="33"/>
      <c r="Y1223" s="33"/>
      <c r="Z1223" s="33"/>
      <c r="AA1223" s="33"/>
    </row>
    <row r="1224" spans="2:39" s="29" customFormat="1">
      <c r="B1224" s="11">
        <v>54</v>
      </c>
      <c r="C1224" s="11">
        <v>1</v>
      </c>
      <c r="D1224" s="334"/>
      <c r="E1224" s="334"/>
      <c r="F1224" s="334"/>
      <c r="G1224" s="334"/>
      <c r="H1224" s="334"/>
      <c r="I1224" s="334"/>
      <c r="J1224" s="334"/>
      <c r="K1224" s="78"/>
      <c r="L1224" s="647"/>
      <c r="M1224" s="78"/>
      <c r="N1224" s="647"/>
      <c r="O1224" s="78"/>
      <c r="P1224" s="647"/>
      <c r="Q1224" s="33"/>
      <c r="R1224" s="33"/>
      <c r="S1224" s="33"/>
      <c r="T1224" s="33"/>
      <c r="U1224" s="33"/>
      <c r="V1224" s="33"/>
      <c r="W1224" s="33"/>
      <c r="X1224" s="33"/>
      <c r="Y1224" s="33"/>
      <c r="Z1224" s="33"/>
      <c r="AA1224" s="33"/>
    </row>
    <row r="1225" spans="2:39" s="29" customFormat="1">
      <c r="B1225" s="11"/>
      <c r="C1225" s="11">
        <v>2</v>
      </c>
      <c r="D1225" s="334"/>
      <c r="E1225" s="334"/>
      <c r="F1225" s="334"/>
      <c r="G1225" s="334"/>
      <c r="H1225" s="334"/>
      <c r="I1225" s="334"/>
      <c r="J1225" s="334"/>
      <c r="K1225" s="78"/>
      <c r="L1225" s="647"/>
      <c r="M1225" s="78"/>
      <c r="N1225" s="647"/>
      <c r="O1225" s="78"/>
      <c r="P1225" s="647"/>
      <c r="Q1225" s="33"/>
      <c r="R1225" s="33"/>
      <c r="S1225" s="33"/>
      <c r="T1225" s="33"/>
      <c r="U1225" s="33"/>
      <c r="V1225" s="33"/>
      <c r="W1225" s="33"/>
      <c r="X1225" s="33"/>
      <c r="Y1225" s="33"/>
      <c r="Z1225" s="33"/>
      <c r="AA1225" s="33"/>
    </row>
    <row r="1226" spans="2:39" s="29" customFormat="1">
      <c r="B1226" s="11"/>
      <c r="C1226" s="11">
        <v>3</v>
      </c>
      <c r="D1226" s="334"/>
      <c r="E1226" s="334"/>
      <c r="F1226" s="334"/>
      <c r="G1226" s="334"/>
      <c r="H1226" s="334"/>
      <c r="I1226" s="334"/>
      <c r="J1226" s="334"/>
      <c r="K1226" s="78"/>
      <c r="L1226" s="647"/>
      <c r="M1226" s="78"/>
      <c r="N1226" s="647"/>
      <c r="O1226" s="78"/>
      <c r="P1226" s="647"/>
      <c r="Q1226" s="33"/>
      <c r="R1226" s="33"/>
      <c r="S1226" s="33"/>
      <c r="T1226" s="33"/>
      <c r="U1226" s="33"/>
      <c r="V1226" s="33"/>
      <c r="W1226" s="33"/>
      <c r="X1226" s="33"/>
      <c r="Y1226" s="33"/>
      <c r="Z1226" s="33"/>
      <c r="AA1226" s="33"/>
    </row>
    <row r="1227" spans="2:39">
      <c r="B1227" s="11"/>
      <c r="C1227" s="11">
        <v>4</v>
      </c>
      <c r="D1227" s="334"/>
      <c r="E1227" s="334"/>
      <c r="F1227" s="334"/>
      <c r="G1227" s="334"/>
      <c r="H1227" s="334"/>
      <c r="I1227" s="334"/>
      <c r="K1227" s="78"/>
      <c r="L1227" s="189"/>
      <c r="M1227" s="78"/>
      <c r="N1227" s="189"/>
      <c r="O1227" s="78"/>
      <c r="P1227" s="189"/>
      <c r="Q1227" s="334"/>
      <c r="R1227" s="334"/>
      <c r="S1227" s="334"/>
      <c r="AB1227" s="335"/>
      <c r="AC1227" s="335"/>
      <c r="AD1227" s="335"/>
      <c r="AE1227" s="335"/>
      <c r="AF1227" s="335"/>
      <c r="AG1227" s="335"/>
      <c r="AH1227" s="335"/>
      <c r="AI1227" s="335"/>
      <c r="AJ1227" s="335"/>
      <c r="AK1227" s="335"/>
      <c r="AL1227" s="335"/>
      <c r="AM1227" s="335"/>
    </row>
    <row r="1228" spans="2:39" s="29" customFormat="1">
      <c r="B1228" s="11"/>
      <c r="C1228" s="11">
        <v>5</v>
      </c>
      <c r="D1228" s="334"/>
      <c r="E1228" s="334"/>
      <c r="F1228" s="334"/>
      <c r="G1228" s="334"/>
      <c r="H1228" s="334"/>
      <c r="I1228" s="334"/>
      <c r="J1228" s="334"/>
      <c r="K1228" s="86"/>
      <c r="L1228" s="651"/>
      <c r="M1228" s="86"/>
      <c r="N1228" s="651"/>
      <c r="O1228" s="86"/>
      <c r="P1228" s="651"/>
      <c r="Q1228" s="33"/>
      <c r="R1228" s="33"/>
      <c r="S1228" s="33"/>
      <c r="T1228" s="33"/>
      <c r="U1228" s="33"/>
      <c r="V1228" s="33"/>
      <c r="W1228" s="33"/>
      <c r="X1228" s="33"/>
      <c r="Y1228" s="33"/>
      <c r="Z1228" s="33"/>
      <c r="AA1228" s="33"/>
    </row>
    <row r="1229" spans="2:39" s="29" customFormat="1">
      <c r="B1229" s="11"/>
      <c r="C1229" s="11">
        <v>6</v>
      </c>
      <c r="D1229" s="334"/>
      <c r="E1229" s="334"/>
      <c r="F1229" s="334"/>
      <c r="G1229" s="334"/>
      <c r="H1229" s="334"/>
      <c r="I1229" s="334"/>
      <c r="J1229" s="334"/>
      <c r="K1229" s="86"/>
      <c r="L1229" s="651"/>
      <c r="M1229" s="86"/>
      <c r="N1229" s="651"/>
      <c r="O1229" s="86"/>
      <c r="P1229" s="651"/>
      <c r="Q1229" s="33"/>
      <c r="R1229" s="33"/>
      <c r="S1229" s="33"/>
      <c r="T1229" s="33"/>
      <c r="U1229" s="33"/>
      <c r="V1229" s="33"/>
      <c r="W1229" s="33"/>
      <c r="X1229" s="33"/>
      <c r="Y1229" s="33"/>
      <c r="Z1229" s="33"/>
      <c r="AA1229" s="33"/>
    </row>
    <row r="1230" spans="2:39" s="29" customFormat="1">
      <c r="B1230" s="11"/>
      <c r="C1230" s="11">
        <v>7</v>
      </c>
      <c r="D1230" s="334"/>
      <c r="E1230" s="334"/>
      <c r="F1230" s="334"/>
      <c r="G1230" s="334"/>
      <c r="H1230" s="334"/>
      <c r="I1230" s="334"/>
      <c r="J1230" s="334"/>
      <c r="K1230" s="78"/>
      <c r="L1230" s="652"/>
      <c r="M1230" s="78"/>
      <c r="N1230" s="652"/>
      <c r="O1230" s="78"/>
      <c r="P1230" s="652"/>
      <c r="Q1230" s="33"/>
      <c r="R1230" s="33"/>
      <c r="S1230" s="33"/>
      <c r="T1230" s="33"/>
      <c r="U1230" s="33"/>
      <c r="V1230" s="33"/>
      <c r="W1230" s="33"/>
      <c r="X1230" s="33"/>
      <c r="Y1230" s="33"/>
      <c r="Z1230" s="33"/>
      <c r="AA1230" s="33"/>
    </row>
    <row r="1231" spans="2:39" s="29" customFormat="1">
      <c r="B1231" s="11"/>
      <c r="C1231" s="11">
        <v>8</v>
      </c>
      <c r="D1231" s="334"/>
      <c r="E1231" s="334"/>
      <c r="F1231" s="334"/>
      <c r="G1231" s="334"/>
      <c r="H1231" s="334"/>
      <c r="I1231" s="334"/>
      <c r="J1231" s="334"/>
      <c r="K1231" s="78"/>
      <c r="L1231" s="651"/>
      <c r="M1231" s="78"/>
      <c r="N1231" s="651"/>
      <c r="O1231" s="78"/>
      <c r="P1231" s="651"/>
      <c r="Q1231" s="33"/>
      <c r="R1231" s="33"/>
      <c r="S1231" s="33"/>
      <c r="T1231" s="33"/>
      <c r="U1231" s="33"/>
      <c r="V1231" s="33"/>
      <c r="W1231" s="33"/>
      <c r="X1231" s="33"/>
      <c r="Y1231" s="33"/>
      <c r="Z1231" s="33"/>
      <c r="AA1231" s="33"/>
    </row>
    <row r="1232" spans="2:39" s="29" customFormat="1">
      <c r="B1232" s="11"/>
      <c r="C1232" s="11">
        <v>9</v>
      </c>
      <c r="D1232" s="334"/>
      <c r="E1232" s="334"/>
      <c r="F1232" s="334"/>
      <c r="G1232" s="334"/>
      <c r="H1232" s="334"/>
      <c r="I1232" s="334"/>
      <c r="J1232" s="334"/>
      <c r="K1232" s="86"/>
      <c r="L1232" s="651"/>
      <c r="M1232" s="86"/>
      <c r="N1232" s="651"/>
      <c r="O1232" s="86"/>
      <c r="P1232" s="651"/>
      <c r="Q1232" s="33"/>
      <c r="R1232" s="33"/>
      <c r="S1232" s="33"/>
      <c r="T1232" s="33"/>
      <c r="U1232" s="33"/>
      <c r="V1232" s="33"/>
      <c r="W1232" s="33"/>
      <c r="X1232" s="33"/>
      <c r="Y1232" s="33"/>
      <c r="Z1232" s="33"/>
      <c r="AA1232" s="33"/>
    </row>
    <row r="1233" spans="2:27" s="29" customFormat="1">
      <c r="B1233" s="11"/>
      <c r="C1233" s="11">
        <v>10</v>
      </c>
      <c r="D1233" s="334"/>
      <c r="E1233" s="334"/>
      <c r="F1233" s="334"/>
      <c r="G1233" s="334"/>
      <c r="H1233" s="334"/>
      <c r="I1233" s="334"/>
      <c r="J1233" s="334"/>
      <c r="K1233" s="86"/>
      <c r="L1233" s="651"/>
      <c r="M1233" s="86"/>
      <c r="N1233" s="651"/>
      <c r="O1233" s="86"/>
      <c r="P1233" s="651"/>
      <c r="Q1233" s="33"/>
      <c r="R1233" s="33"/>
      <c r="S1233" s="33"/>
      <c r="T1233" s="33"/>
      <c r="U1233" s="33"/>
      <c r="V1233" s="33"/>
      <c r="W1233" s="33"/>
      <c r="X1233" s="33"/>
      <c r="Y1233" s="33"/>
      <c r="Z1233" s="33"/>
      <c r="AA1233" s="33"/>
    </row>
    <row r="1234" spans="2:27" s="29" customFormat="1">
      <c r="B1234" s="11"/>
      <c r="C1234" s="11">
        <v>11</v>
      </c>
      <c r="D1234" s="334"/>
      <c r="E1234" s="334"/>
      <c r="F1234" s="334"/>
      <c r="G1234" s="334"/>
      <c r="H1234" s="334"/>
      <c r="I1234" s="334"/>
      <c r="J1234" s="334"/>
      <c r="K1234" s="78"/>
      <c r="L1234" s="652"/>
      <c r="M1234" s="78"/>
      <c r="N1234" s="652"/>
      <c r="O1234" s="78"/>
      <c r="P1234" s="652"/>
      <c r="Q1234" s="33"/>
      <c r="R1234" s="33"/>
      <c r="S1234" s="33"/>
      <c r="T1234" s="33"/>
      <c r="U1234" s="33"/>
      <c r="V1234" s="33"/>
      <c r="W1234" s="33"/>
      <c r="X1234" s="33"/>
      <c r="Y1234" s="33"/>
      <c r="Z1234" s="33"/>
      <c r="AA1234" s="33"/>
    </row>
    <row r="1235" spans="2:27" s="29" customFormat="1">
      <c r="B1235" s="11"/>
      <c r="C1235" s="11">
        <v>12</v>
      </c>
      <c r="D1235" s="334"/>
      <c r="E1235" s="334"/>
      <c r="F1235" s="334"/>
      <c r="G1235" s="334"/>
      <c r="H1235" s="334"/>
      <c r="I1235" s="334"/>
      <c r="J1235" s="334"/>
      <c r="K1235" s="78"/>
      <c r="L1235" s="651"/>
      <c r="M1235" s="78"/>
      <c r="N1235" s="651"/>
      <c r="O1235" s="78"/>
      <c r="P1235" s="651"/>
      <c r="Q1235" s="33"/>
      <c r="R1235" s="33"/>
      <c r="S1235" s="33"/>
      <c r="T1235" s="33"/>
      <c r="U1235" s="33"/>
      <c r="V1235" s="33"/>
      <c r="W1235" s="33"/>
      <c r="X1235" s="33"/>
      <c r="Y1235" s="33"/>
      <c r="Z1235" s="33"/>
      <c r="AA1235" s="33"/>
    </row>
    <row r="1236" spans="2:27" s="29" customFormat="1">
      <c r="B1236" s="11"/>
      <c r="C1236" s="11">
        <v>13</v>
      </c>
      <c r="D1236" s="334"/>
      <c r="E1236" s="334"/>
      <c r="F1236" s="334"/>
      <c r="G1236" s="334"/>
      <c r="H1236" s="334"/>
      <c r="I1236" s="334"/>
      <c r="J1236" s="334"/>
      <c r="K1236" s="86"/>
      <c r="L1236" s="651"/>
      <c r="M1236" s="86"/>
      <c r="N1236" s="651"/>
      <c r="O1236" s="86"/>
      <c r="P1236" s="651"/>
      <c r="Q1236" s="33"/>
      <c r="R1236" s="33"/>
      <c r="S1236" s="33"/>
      <c r="T1236" s="33"/>
      <c r="U1236" s="33"/>
      <c r="V1236" s="33"/>
      <c r="W1236" s="33"/>
      <c r="X1236" s="33"/>
      <c r="Y1236" s="33"/>
      <c r="Z1236" s="33"/>
      <c r="AA1236" s="33"/>
    </row>
    <row r="1237" spans="2:27" s="29" customFormat="1">
      <c r="B1237" s="11"/>
      <c r="C1237" s="11">
        <v>14</v>
      </c>
      <c r="D1237" s="334"/>
      <c r="E1237" s="334"/>
      <c r="F1237" s="334"/>
      <c r="G1237" s="334"/>
      <c r="H1237" s="334"/>
      <c r="I1237" s="334"/>
      <c r="J1237" s="334"/>
      <c r="K1237" s="86"/>
      <c r="L1237" s="651"/>
      <c r="M1237" s="86"/>
      <c r="N1237" s="651"/>
      <c r="O1237" s="86"/>
      <c r="P1237" s="651"/>
      <c r="Q1237" s="33"/>
      <c r="R1237" s="33"/>
      <c r="S1237" s="33"/>
      <c r="T1237" s="33"/>
      <c r="U1237" s="33"/>
      <c r="V1237" s="33"/>
      <c r="W1237" s="33"/>
      <c r="X1237" s="33"/>
      <c r="Y1237" s="33"/>
      <c r="Z1237" s="33"/>
      <c r="AA1237" s="33"/>
    </row>
    <row r="1238" spans="2:27" s="29" customFormat="1">
      <c r="B1238" s="11"/>
      <c r="C1238" s="11">
        <v>15</v>
      </c>
      <c r="D1238" s="334"/>
      <c r="E1238" s="334"/>
      <c r="F1238" s="334"/>
      <c r="G1238" s="334"/>
      <c r="H1238" s="334"/>
      <c r="I1238" s="334"/>
      <c r="J1238" s="334"/>
      <c r="K1238" s="78"/>
      <c r="L1238" s="652"/>
      <c r="M1238" s="78"/>
      <c r="N1238" s="652"/>
      <c r="O1238" s="78"/>
      <c r="P1238" s="652"/>
      <c r="Q1238" s="33"/>
      <c r="R1238" s="33"/>
      <c r="S1238" s="33"/>
      <c r="T1238" s="33"/>
      <c r="U1238" s="33"/>
      <c r="V1238" s="33"/>
      <c r="W1238" s="33"/>
      <c r="X1238" s="33"/>
      <c r="Y1238" s="33"/>
      <c r="Z1238" s="33"/>
      <c r="AA1238" s="33"/>
    </row>
    <row r="1239" spans="2:27" s="29" customFormat="1">
      <c r="B1239" s="11"/>
      <c r="C1239" s="11">
        <v>16</v>
      </c>
      <c r="D1239" s="334"/>
      <c r="E1239" s="334"/>
      <c r="F1239" s="334"/>
      <c r="G1239" s="334"/>
      <c r="H1239" s="334"/>
      <c r="I1239" s="334"/>
      <c r="J1239" s="334"/>
      <c r="K1239" s="78"/>
      <c r="L1239" s="651"/>
      <c r="M1239" s="78"/>
      <c r="N1239" s="651"/>
      <c r="O1239" s="78"/>
      <c r="P1239" s="651"/>
      <c r="Q1239" s="33"/>
      <c r="R1239" s="33"/>
      <c r="S1239" s="33"/>
      <c r="T1239" s="33"/>
      <c r="U1239" s="33"/>
      <c r="V1239" s="33"/>
      <c r="W1239" s="33"/>
      <c r="X1239" s="33"/>
      <c r="Y1239" s="33"/>
      <c r="Z1239" s="33"/>
      <c r="AA1239" s="33"/>
    </row>
    <row r="1240" spans="2:27" s="29" customFormat="1">
      <c r="B1240" s="11"/>
      <c r="C1240" s="11">
        <v>17</v>
      </c>
      <c r="D1240" s="334"/>
      <c r="E1240" s="334"/>
      <c r="F1240" s="334"/>
      <c r="G1240" s="334"/>
      <c r="H1240" s="334"/>
      <c r="I1240" s="334"/>
      <c r="J1240" s="334"/>
      <c r="K1240" s="86"/>
      <c r="L1240" s="651"/>
      <c r="M1240" s="86"/>
      <c r="N1240" s="651"/>
      <c r="O1240" s="86"/>
      <c r="P1240" s="651"/>
      <c r="Q1240" s="33"/>
      <c r="R1240" s="33"/>
      <c r="S1240" s="33"/>
      <c r="T1240" s="33"/>
      <c r="U1240" s="33"/>
      <c r="V1240" s="33"/>
      <c r="W1240" s="33"/>
      <c r="X1240" s="33"/>
      <c r="Y1240" s="33"/>
      <c r="Z1240" s="33"/>
      <c r="AA1240" s="33"/>
    </row>
    <row r="1241" spans="2:27" s="29" customFormat="1">
      <c r="B1241" s="11"/>
      <c r="C1241" s="11">
        <v>18</v>
      </c>
      <c r="D1241" s="334"/>
      <c r="E1241" s="334"/>
      <c r="F1241" s="334"/>
      <c r="G1241" s="334"/>
      <c r="H1241" s="334"/>
      <c r="I1241" s="334"/>
      <c r="J1241" s="334"/>
      <c r="K1241" s="86"/>
      <c r="L1241" s="651"/>
      <c r="M1241" s="86"/>
      <c r="N1241" s="651"/>
      <c r="O1241" s="86"/>
      <c r="P1241" s="651"/>
      <c r="Q1241" s="33"/>
      <c r="R1241" s="33"/>
      <c r="S1241" s="33"/>
      <c r="T1241" s="33"/>
      <c r="U1241" s="33"/>
      <c r="V1241" s="33"/>
      <c r="W1241" s="33"/>
      <c r="X1241" s="33"/>
      <c r="Y1241" s="33"/>
      <c r="Z1241" s="33"/>
      <c r="AA1241" s="33"/>
    </row>
    <row r="1242" spans="2:27" s="29" customFormat="1">
      <c r="B1242" s="11"/>
      <c r="C1242" s="11">
        <v>19</v>
      </c>
      <c r="D1242" s="334"/>
      <c r="E1242" s="334"/>
      <c r="F1242" s="334"/>
      <c r="G1242" s="334"/>
      <c r="H1242" s="334"/>
      <c r="I1242" s="334"/>
      <c r="J1242" s="334"/>
      <c r="K1242" s="78"/>
      <c r="L1242" s="652"/>
      <c r="M1242" s="78"/>
      <c r="N1242" s="652"/>
      <c r="O1242" s="78"/>
      <c r="P1242" s="652"/>
      <c r="Q1242" s="33"/>
      <c r="R1242" s="33"/>
      <c r="S1242" s="33"/>
      <c r="T1242" s="33"/>
      <c r="U1242" s="33"/>
      <c r="V1242" s="33"/>
      <c r="W1242" s="33"/>
      <c r="X1242" s="33"/>
      <c r="Y1242" s="33"/>
      <c r="Z1242" s="33"/>
      <c r="AA1242" s="33"/>
    </row>
    <row r="1243" spans="2:27" s="29" customFormat="1">
      <c r="B1243" s="11"/>
      <c r="C1243" s="11">
        <v>20</v>
      </c>
      <c r="D1243" s="334"/>
      <c r="E1243" s="334"/>
      <c r="F1243" s="334"/>
      <c r="G1243" s="334"/>
      <c r="H1243" s="334"/>
      <c r="I1243" s="334"/>
      <c r="J1243" s="334"/>
      <c r="K1243" s="78"/>
      <c r="L1243" s="651"/>
      <c r="M1243" s="78"/>
      <c r="N1243" s="651"/>
      <c r="O1243" s="78"/>
      <c r="P1243" s="651"/>
      <c r="Q1243" s="33"/>
      <c r="R1243" s="33"/>
      <c r="S1243" s="33"/>
      <c r="T1243" s="33"/>
      <c r="U1243" s="33"/>
      <c r="V1243" s="33"/>
      <c r="W1243" s="33"/>
      <c r="X1243" s="33"/>
      <c r="Y1243" s="33"/>
      <c r="Z1243" s="33"/>
      <c r="AA1243" s="33"/>
    </row>
    <row r="1244" spans="2:27" s="29" customFormat="1">
      <c r="B1244" s="11"/>
      <c r="C1244" s="11">
        <v>21</v>
      </c>
      <c r="D1244" s="334"/>
      <c r="E1244" s="334"/>
      <c r="F1244" s="334"/>
      <c r="G1244" s="334"/>
      <c r="H1244" s="334"/>
      <c r="I1244" s="334"/>
      <c r="J1244" s="334"/>
      <c r="K1244" s="86"/>
      <c r="L1244" s="651"/>
      <c r="M1244" s="86"/>
      <c r="N1244" s="651"/>
      <c r="O1244" s="86"/>
      <c r="P1244" s="651"/>
      <c r="Q1244" s="33"/>
      <c r="R1244" s="33"/>
      <c r="S1244" s="33"/>
      <c r="T1244" s="33"/>
      <c r="U1244" s="33"/>
      <c r="V1244" s="33"/>
      <c r="W1244" s="33"/>
      <c r="X1244" s="33"/>
      <c r="Y1244" s="33"/>
      <c r="Z1244" s="33"/>
      <c r="AA1244" s="33"/>
    </row>
    <row r="1245" spans="2:27" s="29" customFormat="1">
      <c r="B1245" s="11"/>
      <c r="C1245" s="11">
        <v>22</v>
      </c>
      <c r="D1245" s="334"/>
      <c r="E1245" s="334"/>
      <c r="F1245" s="334"/>
      <c r="G1245" s="334"/>
      <c r="H1245" s="334"/>
      <c r="I1245" s="334"/>
      <c r="J1245" s="334"/>
      <c r="K1245" s="653"/>
      <c r="L1245" s="651"/>
      <c r="M1245" s="653"/>
      <c r="N1245" s="651"/>
      <c r="O1245" s="653"/>
      <c r="P1245" s="651"/>
      <c r="Q1245" s="33"/>
      <c r="R1245" s="33"/>
      <c r="S1245" s="33"/>
      <c r="T1245" s="33"/>
      <c r="U1245" s="33"/>
      <c r="V1245" s="33"/>
      <c r="W1245" s="33"/>
      <c r="X1245" s="33"/>
      <c r="Y1245" s="33"/>
      <c r="Z1245" s="33"/>
      <c r="AA1245" s="33"/>
    </row>
    <row r="1246" spans="2:27" s="29" customFormat="1">
      <c r="B1246" s="11">
        <v>55</v>
      </c>
      <c r="C1246" s="11">
        <v>1</v>
      </c>
      <c r="D1246" s="334"/>
      <c r="E1246" s="334"/>
      <c r="F1246" s="334"/>
      <c r="G1246" s="334"/>
      <c r="H1246" s="334"/>
      <c r="I1246" s="334"/>
      <c r="J1246" s="334"/>
      <c r="K1246" s="78"/>
      <c r="L1246" s="647"/>
      <c r="M1246" s="78"/>
      <c r="N1246" s="647"/>
      <c r="O1246" s="78"/>
      <c r="P1246" s="647"/>
      <c r="Q1246" s="33"/>
      <c r="R1246" s="33"/>
      <c r="S1246" s="33"/>
      <c r="T1246" s="33"/>
      <c r="U1246" s="33"/>
      <c r="V1246" s="33"/>
      <c r="W1246" s="33"/>
      <c r="X1246" s="33"/>
      <c r="Y1246" s="33"/>
      <c r="Z1246" s="33"/>
      <c r="AA1246" s="33"/>
    </row>
    <row r="1247" spans="2:27" s="29" customFormat="1">
      <c r="B1247" s="11"/>
      <c r="C1247" s="11">
        <v>2</v>
      </c>
      <c r="D1247" s="334"/>
      <c r="E1247" s="334"/>
      <c r="F1247" s="334"/>
      <c r="G1247" s="334"/>
      <c r="H1247" s="334"/>
      <c r="I1247" s="334"/>
      <c r="J1247" s="334"/>
      <c r="K1247" s="78"/>
      <c r="L1247" s="647"/>
      <c r="M1247" s="78"/>
      <c r="N1247" s="647"/>
      <c r="O1247" s="78"/>
      <c r="P1247" s="647"/>
      <c r="Q1247" s="33"/>
      <c r="R1247" s="33"/>
      <c r="S1247" s="33"/>
      <c r="T1247" s="33"/>
      <c r="U1247" s="33"/>
      <c r="V1247" s="33"/>
      <c r="W1247" s="33"/>
      <c r="X1247" s="33"/>
      <c r="Y1247" s="33"/>
      <c r="Z1247" s="33"/>
      <c r="AA1247" s="33"/>
    </row>
    <row r="1248" spans="2:27" s="29" customFormat="1">
      <c r="B1248" s="11"/>
      <c r="C1248" s="11">
        <v>3</v>
      </c>
      <c r="D1248" s="334"/>
      <c r="E1248" s="334"/>
      <c r="F1248" s="334"/>
      <c r="G1248" s="334"/>
      <c r="H1248" s="334"/>
      <c r="I1248" s="334"/>
      <c r="J1248" s="334"/>
      <c r="K1248" s="78"/>
      <c r="L1248" s="647"/>
      <c r="M1248" s="78"/>
      <c r="N1248" s="647"/>
      <c r="O1248" s="78"/>
      <c r="P1248" s="647"/>
      <c r="Q1248" s="33"/>
      <c r="R1248" s="33"/>
      <c r="S1248" s="33"/>
      <c r="T1248" s="33"/>
      <c r="U1248" s="33"/>
      <c r="V1248" s="33"/>
      <c r="W1248" s="33"/>
      <c r="X1248" s="33"/>
      <c r="Y1248" s="33"/>
      <c r="Z1248" s="33"/>
      <c r="AA1248" s="33"/>
    </row>
    <row r="1249" spans="2:39">
      <c r="B1249" s="11"/>
      <c r="C1249" s="11">
        <v>4</v>
      </c>
      <c r="D1249" s="334"/>
      <c r="E1249" s="334"/>
      <c r="F1249" s="334"/>
      <c r="G1249" s="334"/>
      <c r="H1249" s="334"/>
      <c r="I1249" s="334"/>
      <c r="K1249" s="78"/>
      <c r="L1249" s="189"/>
      <c r="M1249" s="78"/>
      <c r="N1249" s="189"/>
      <c r="O1249" s="78"/>
      <c r="P1249" s="189"/>
      <c r="Q1249" s="334"/>
      <c r="R1249" s="334"/>
      <c r="S1249" s="334"/>
      <c r="AB1249" s="335"/>
      <c r="AC1249" s="335"/>
      <c r="AD1249" s="335"/>
      <c r="AE1249" s="335"/>
      <c r="AF1249" s="335"/>
      <c r="AG1249" s="335"/>
      <c r="AH1249" s="335"/>
      <c r="AI1249" s="335"/>
      <c r="AJ1249" s="335"/>
      <c r="AK1249" s="335"/>
      <c r="AL1249" s="335"/>
      <c r="AM1249" s="335"/>
    </row>
    <row r="1250" spans="2:39" s="29" customFormat="1">
      <c r="B1250" s="11"/>
      <c r="C1250" s="11">
        <v>5</v>
      </c>
      <c r="D1250" s="334"/>
      <c r="E1250" s="334"/>
      <c r="F1250" s="334"/>
      <c r="G1250" s="334"/>
      <c r="H1250" s="334"/>
      <c r="I1250" s="334"/>
      <c r="J1250" s="334"/>
      <c r="K1250" s="86"/>
      <c r="L1250" s="651"/>
      <c r="M1250" s="86"/>
      <c r="N1250" s="651"/>
      <c r="O1250" s="86"/>
      <c r="P1250" s="651"/>
      <c r="Q1250" s="33"/>
      <c r="R1250" s="33"/>
      <c r="S1250" s="33"/>
      <c r="T1250" s="33"/>
      <c r="U1250" s="33"/>
      <c r="V1250" s="33"/>
      <c r="W1250" s="33"/>
      <c r="X1250" s="33"/>
      <c r="Y1250" s="33"/>
      <c r="Z1250" s="33"/>
      <c r="AA1250" s="33"/>
    </row>
    <row r="1251" spans="2:39" s="29" customFormat="1">
      <c r="B1251" s="11"/>
      <c r="C1251" s="11">
        <v>6</v>
      </c>
      <c r="D1251" s="334"/>
      <c r="E1251" s="334"/>
      <c r="F1251" s="334"/>
      <c r="G1251" s="334"/>
      <c r="H1251" s="334"/>
      <c r="I1251" s="334"/>
      <c r="J1251" s="334"/>
      <c r="K1251" s="86"/>
      <c r="L1251" s="651"/>
      <c r="M1251" s="86"/>
      <c r="N1251" s="651"/>
      <c r="O1251" s="86"/>
      <c r="P1251" s="651"/>
      <c r="Q1251" s="33"/>
      <c r="R1251" s="33"/>
      <c r="S1251" s="33"/>
      <c r="T1251" s="33"/>
      <c r="U1251" s="33"/>
      <c r="V1251" s="33"/>
      <c r="W1251" s="33"/>
      <c r="X1251" s="33"/>
      <c r="Y1251" s="33"/>
      <c r="Z1251" s="33"/>
      <c r="AA1251" s="33"/>
    </row>
    <row r="1252" spans="2:39" s="29" customFormat="1">
      <c r="B1252" s="11"/>
      <c r="C1252" s="11">
        <v>7</v>
      </c>
      <c r="D1252" s="334"/>
      <c r="E1252" s="334"/>
      <c r="F1252" s="334"/>
      <c r="G1252" s="334"/>
      <c r="H1252" s="334"/>
      <c r="I1252" s="334"/>
      <c r="J1252" s="334"/>
      <c r="K1252" s="78"/>
      <c r="L1252" s="652"/>
      <c r="M1252" s="78"/>
      <c r="N1252" s="652"/>
      <c r="O1252" s="78"/>
      <c r="P1252" s="652"/>
      <c r="Q1252" s="33"/>
      <c r="R1252" s="33"/>
      <c r="S1252" s="33"/>
      <c r="T1252" s="33"/>
      <c r="U1252" s="33"/>
      <c r="V1252" s="33"/>
      <c r="W1252" s="33"/>
      <c r="X1252" s="33"/>
      <c r="Y1252" s="33"/>
      <c r="Z1252" s="33"/>
      <c r="AA1252" s="33"/>
    </row>
    <row r="1253" spans="2:39" s="29" customFormat="1">
      <c r="B1253" s="11"/>
      <c r="C1253" s="11">
        <v>8</v>
      </c>
      <c r="D1253" s="334"/>
      <c r="E1253" s="334"/>
      <c r="F1253" s="334"/>
      <c r="G1253" s="334"/>
      <c r="H1253" s="334"/>
      <c r="I1253" s="334"/>
      <c r="J1253" s="334"/>
      <c r="K1253" s="78"/>
      <c r="L1253" s="651"/>
      <c r="M1253" s="78"/>
      <c r="N1253" s="651"/>
      <c r="O1253" s="78"/>
      <c r="P1253" s="651"/>
      <c r="Q1253" s="33"/>
      <c r="R1253" s="33"/>
      <c r="S1253" s="33"/>
      <c r="T1253" s="33"/>
      <c r="U1253" s="33"/>
      <c r="V1253" s="33"/>
      <c r="W1253" s="33"/>
      <c r="X1253" s="33"/>
      <c r="Y1253" s="33"/>
      <c r="Z1253" s="33"/>
      <c r="AA1253" s="33"/>
    </row>
    <row r="1254" spans="2:39" s="29" customFormat="1">
      <c r="B1254" s="11"/>
      <c r="C1254" s="11">
        <v>9</v>
      </c>
      <c r="D1254" s="334"/>
      <c r="E1254" s="334"/>
      <c r="F1254" s="334"/>
      <c r="G1254" s="334"/>
      <c r="H1254" s="334"/>
      <c r="I1254" s="334"/>
      <c r="J1254" s="334"/>
      <c r="K1254" s="86"/>
      <c r="L1254" s="651"/>
      <c r="M1254" s="86"/>
      <c r="N1254" s="651"/>
      <c r="O1254" s="86"/>
      <c r="P1254" s="651"/>
      <c r="Q1254" s="33"/>
      <c r="R1254" s="33"/>
      <c r="S1254" s="33"/>
      <c r="T1254" s="33"/>
      <c r="U1254" s="33"/>
      <c r="V1254" s="33"/>
      <c r="W1254" s="33"/>
      <c r="X1254" s="33"/>
      <c r="Y1254" s="33"/>
      <c r="Z1254" s="33"/>
      <c r="AA1254" s="33"/>
    </row>
    <row r="1255" spans="2:39" s="29" customFormat="1">
      <c r="B1255" s="11"/>
      <c r="C1255" s="11">
        <v>10</v>
      </c>
      <c r="D1255" s="334"/>
      <c r="E1255" s="334"/>
      <c r="F1255" s="334"/>
      <c r="G1255" s="334"/>
      <c r="H1255" s="334"/>
      <c r="I1255" s="334"/>
      <c r="J1255" s="334"/>
      <c r="K1255" s="86"/>
      <c r="L1255" s="651"/>
      <c r="M1255" s="86"/>
      <c r="N1255" s="651"/>
      <c r="O1255" s="86"/>
      <c r="P1255" s="651"/>
      <c r="Q1255" s="33"/>
      <c r="R1255" s="33"/>
      <c r="S1255" s="33"/>
      <c r="T1255" s="33"/>
      <c r="U1255" s="33"/>
      <c r="V1255" s="33"/>
      <c r="W1255" s="33"/>
      <c r="X1255" s="33"/>
      <c r="Y1255" s="33"/>
      <c r="Z1255" s="33"/>
      <c r="AA1255" s="33"/>
    </row>
    <row r="1256" spans="2:39" s="29" customFormat="1">
      <c r="B1256" s="11"/>
      <c r="C1256" s="11">
        <v>11</v>
      </c>
      <c r="D1256" s="334"/>
      <c r="E1256" s="334"/>
      <c r="F1256" s="334"/>
      <c r="G1256" s="334"/>
      <c r="H1256" s="334"/>
      <c r="I1256" s="334"/>
      <c r="J1256" s="334"/>
      <c r="K1256" s="78"/>
      <c r="L1256" s="652"/>
      <c r="M1256" s="78"/>
      <c r="N1256" s="652"/>
      <c r="O1256" s="78"/>
      <c r="P1256" s="652"/>
      <c r="Q1256" s="33"/>
      <c r="R1256" s="33"/>
      <c r="S1256" s="33"/>
      <c r="T1256" s="33"/>
      <c r="U1256" s="33"/>
      <c r="V1256" s="33"/>
      <c r="W1256" s="33"/>
      <c r="X1256" s="33"/>
      <c r="Y1256" s="33"/>
      <c r="Z1256" s="33"/>
      <c r="AA1256" s="33"/>
    </row>
    <row r="1257" spans="2:39" s="29" customFormat="1">
      <c r="B1257" s="11"/>
      <c r="C1257" s="11">
        <v>12</v>
      </c>
      <c r="D1257" s="334"/>
      <c r="E1257" s="334"/>
      <c r="F1257" s="334"/>
      <c r="G1257" s="334"/>
      <c r="H1257" s="334"/>
      <c r="I1257" s="334"/>
      <c r="J1257" s="334"/>
      <c r="K1257" s="78"/>
      <c r="L1257" s="651"/>
      <c r="M1257" s="78"/>
      <c r="N1257" s="651"/>
      <c r="O1257" s="78"/>
      <c r="P1257" s="651"/>
      <c r="Q1257" s="33"/>
      <c r="R1257" s="33"/>
      <c r="S1257" s="33"/>
      <c r="T1257" s="33"/>
      <c r="U1257" s="33"/>
      <c r="V1257" s="33"/>
      <c r="W1257" s="33"/>
      <c r="X1257" s="33"/>
      <c r="Y1257" s="33"/>
      <c r="Z1257" s="33"/>
      <c r="AA1257" s="33"/>
    </row>
    <row r="1258" spans="2:39" s="29" customFormat="1">
      <c r="B1258" s="11"/>
      <c r="C1258" s="11">
        <v>13</v>
      </c>
      <c r="D1258" s="334"/>
      <c r="E1258" s="334"/>
      <c r="F1258" s="334"/>
      <c r="G1258" s="334"/>
      <c r="H1258" s="334"/>
      <c r="I1258" s="334"/>
      <c r="J1258" s="334"/>
      <c r="K1258" s="86"/>
      <c r="L1258" s="651"/>
      <c r="M1258" s="86"/>
      <c r="N1258" s="651"/>
      <c r="O1258" s="86"/>
      <c r="P1258" s="651"/>
      <c r="Q1258" s="33"/>
      <c r="R1258" s="33"/>
      <c r="S1258" s="33"/>
      <c r="T1258" s="33"/>
      <c r="U1258" s="33"/>
      <c r="V1258" s="33"/>
      <c r="W1258" s="33"/>
      <c r="X1258" s="33"/>
      <c r="Y1258" s="33"/>
      <c r="Z1258" s="33"/>
      <c r="AA1258" s="33"/>
    </row>
    <row r="1259" spans="2:39" s="29" customFormat="1">
      <c r="B1259" s="11"/>
      <c r="C1259" s="11">
        <v>14</v>
      </c>
      <c r="D1259" s="334"/>
      <c r="E1259" s="334"/>
      <c r="F1259" s="334"/>
      <c r="G1259" s="334"/>
      <c r="H1259" s="334"/>
      <c r="I1259" s="334"/>
      <c r="J1259" s="334"/>
      <c r="K1259" s="86"/>
      <c r="L1259" s="651"/>
      <c r="M1259" s="86"/>
      <c r="N1259" s="651"/>
      <c r="O1259" s="86"/>
      <c r="P1259" s="651"/>
      <c r="Q1259" s="33"/>
      <c r="R1259" s="33"/>
      <c r="S1259" s="33"/>
      <c r="T1259" s="33"/>
      <c r="U1259" s="33"/>
      <c r="V1259" s="33"/>
      <c r="W1259" s="33"/>
      <c r="X1259" s="33"/>
      <c r="Y1259" s="33"/>
      <c r="Z1259" s="33"/>
      <c r="AA1259" s="33"/>
    </row>
    <row r="1260" spans="2:39" s="29" customFormat="1">
      <c r="B1260" s="11"/>
      <c r="C1260" s="11">
        <v>15</v>
      </c>
      <c r="D1260" s="334"/>
      <c r="E1260" s="334"/>
      <c r="F1260" s="334"/>
      <c r="G1260" s="334"/>
      <c r="H1260" s="334"/>
      <c r="I1260" s="334"/>
      <c r="J1260" s="334"/>
      <c r="K1260" s="78"/>
      <c r="L1260" s="652"/>
      <c r="M1260" s="78"/>
      <c r="N1260" s="652"/>
      <c r="O1260" s="78"/>
      <c r="P1260" s="652"/>
      <c r="Q1260" s="33"/>
      <c r="R1260" s="33"/>
      <c r="S1260" s="33"/>
      <c r="T1260" s="33"/>
      <c r="U1260" s="33"/>
      <c r="V1260" s="33"/>
      <c r="W1260" s="33"/>
      <c r="X1260" s="33"/>
      <c r="Y1260" s="33"/>
      <c r="Z1260" s="33"/>
      <c r="AA1260" s="33"/>
    </row>
    <row r="1261" spans="2:39" s="29" customFormat="1">
      <c r="B1261" s="11"/>
      <c r="C1261" s="11">
        <v>16</v>
      </c>
      <c r="D1261" s="334"/>
      <c r="E1261" s="334"/>
      <c r="F1261" s="334"/>
      <c r="G1261" s="334"/>
      <c r="H1261" s="334"/>
      <c r="I1261" s="334"/>
      <c r="J1261" s="334"/>
      <c r="K1261" s="78"/>
      <c r="L1261" s="651"/>
      <c r="M1261" s="78"/>
      <c r="N1261" s="651"/>
      <c r="O1261" s="78"/>
      <c r="P1261" s="651"/>
      <c r="Q1261" s="33"/>
      <c r="R1261" s="33"/>
      <c r="S1261" s="33"/>
      <c r="T1261" s="33"/>
      <c r="U1261" s="33"/>
      <c r="V1261" s="33"/>
      <c r="W1261" s="33"/>
      <c r="X1261" s="33"/>
      <c r="Y1261" s="33"/>
      <c r="Z1261" s="33"/>
      <c r="AA1261" s="33"/>
    </row>
    <row r="1262" spans="2:39" s="29" customFormat="1">
      <c r="B1262" s="11"/>
      <c r="C1262" s="11">
        <v>17</v>
      </c>
      <c r="D1262" s="334"/>
      <c r="E1262" s="334"/>
      <c r="F1262" s="334"/>
      <c r="G1262" s="334"/>
      <c r="H1262" s="334"/>
      <c r="I1262" s="334"/>
      <c r="J1262" s="334"/>
      <c r="K1262" s="86"/>
      <c r="L1262" s="651"/>
      <c r="M1262" s="86"/>
      <c r="N1262" s="651"/>
      <c r="O1262" s="86"/>
      <c r="P1262" s="651"/>
      <c r="Q1262" s="33"/>
      <c r="R1262" s="33"/>
      <c r="S1262" s="33"/>
      <c r="T1262" s="33"/>
      <c r="U1262" s="33"/>
      <c r="V1262" s="33"/>
      <c r="W1262" s="33"/>
      <c r="X1262" s="33"/>
      <c r="Y1262" s="33"/>
      <c r="Z1262" s="33"/>
      <c r="AA1262" s="33"/>
    </row>
    <row r="1263" spans="2:39" s="29" customFormat="1">
      <c r="B1263" s="11"/>
      <c r="C1263" s="11">
        <v>18</v>
      </c>
      <c r="D1263" s="334"/>
      <c r="E1263" s="334"/>
      <c r="F1263" s="334"/>
      <c r="G1263" s="334"/>
      <c r="H1263" s="334"/>
      <c r="I1263" s="334"/>
      <c r="J1263" s="334"/>
      <c r="K1263" s="86"/>
      <c r="L1263" s="651"/>
      <c r="M1263" s="86"/>
      <c r="N1263" s="651"/>
      <c r="O1263" s="86"/>
      <c r="P1263" s="651"/>
      <c r="Q1263" s="33"/>
      <c r="R1263" s="33"/>
      <c r="S1263" s="33"/>
      <c r="T1263" s="33"/>
      <c r="U1263" s="33"/>
      <c r="V1263" s="33"/>
      <c r="W1263" s="33"/>
      <c r="X1263" s="33"/>
      <c r="Y1263" s="33"/>
      <c r="Z1263" s="33"/>
      <c r="AA1263" s="33"/>
    </row>
    <row r="1264" spans="2:39" s="29" customFormat="1">
      <c r="B1264" s="11"/>
      <c r="C1264" s="11">
        <v>19</v>
      </c>
      <c r="D1264" s="334"/>
      <c r="E1264" s="334"/>
      <c r="F1264" s="334"/>
      <c r="G1264" s="334"/>
      <c r="H1264" s="334"/>
      <c r="I1264" s="334"/>
      <c r="J1264" s="334"/>
      <c r="K1264" s="78"/>
      <c r="L1264" s="652"/>
      <c r="M1264" s="78"/>
      <c r="N1264" s="652"/>
      <c r="O1264" s="78"/>
      <c r="P1264" s="652"/>
      <c r="Q1264" s="33"/>
      <c r="R1264" s="33"/>
      <c r="S1264" s="33"/>
      <c r="T1264" s="33"/>
      <c r="U1264" s="33"/>
      <c r="V1264" s="33"/>
      <c r="W1264" s="33"/>
      <c r="X1264" s="33"/>
      <c r="Y1264" s="33"/>
      <c r="Z1264" s="33"/>
      <c r="AA1264" s="33"/>
    </row>
    <row r="1265" spans="2:39" s="29" customFormat="1">
      <c r="B1265" s="11"/>
      <c r="C1265" s="11">
        <v>20</v>
      </c>
      <c r="D1265" s="334"/>
      <c r="E1265" s="334"/>
      <c r="F1265" s="334"/>
      <c r="G1265" s="334"/>
      <c r="H1265" s="334"/>
      <c r="I1265" s="334"/>
      <c r="J1265" s="334"/>
      <c r="K1265" s="78"/>
      <c r="L1265" s="651"/>
      <c r="M1265" s="78"/>
      <c r="N1265" s="651"/>
      <c r="O1265" s="78"/>
      <c r="P1265" s="651"/>
      <c r="Q1265" s="33"/>
      <c r="R1265" s="33"/>
      <c r="S1265" s="33"/>
      <c r="T1265" s="33"/>
      <c r="U1265" s="33"/>
      <c r="V1265" s="33"/>
      <c r="W1265" s="33"/>
      <c r="X1265" s="33"/>
      <c r="Y1265" s="33"/>
      <c r="Z1265" s="33"/>
      <c r="AA1265" s="33"/>
    </row>
    <row r="1266" spans="2:39" s="29" customFormat="1">
      <c r="B1266" s="11"/>
      <c r="C1266" s="11">
        <v>21</v>
      </c>
      <c r="D1266" s="334"/>
      <c r="E1266" s="334"/>
      <c r="F1266" s="334"/>
      <c r="G1266" s="334"/>
      <c r="H1266" s="334"/>
      <c r="I1266" s="334"/>
      <c r="J1266" s="334"/>
      <c r="K1266" s="86"/>
      <c r="L1266" s="651"/>
      <c r="M1266" s="86"/>
      <c r="N1266" s="651"/>
      <c r="O1266" s="86"/>
      <c r="P1266" s="651"/>
      <c r="Q1266" s="33"/>
      <c r="R1266" s="33"/>
      <c r="S1266" s="33"/>
      <c r="T1266" s="33"/>
      <c r="U1266" s="33"/>
      <c r="V1266" s="33"/>
      <c r="W1266" s="33"/>
      <c r="X1266" s="33"/>
      <c r="Y1266" s="33"/>
      <c r="Z1266" s="33"/>
      <c r="AA1266" s="33"/>
    </row>
    <row r="1267" spans="2:39" s="29" customFormat="1">
      <c r="B1267" s="11"/>
      <c r="C1267" s="11">
        <v>22</v>
      </c>
      <c r="D1267" s="334"/>
      <c r="E1267" s="334"/>
      <c r="F1267" s="334"/>
      <c r="G1267" s="334"/>
      <c r="H1267" s="334"/>
      <c r="I1267" s="334"/>
      <c r="J1267" s="334"/>
      <c r="K1267" s="653"/>
      <c r="L1267" s="651"/>
      <c r="M1267" s="653"/>
      <c r="N1267" s="651"/>
      <c r="O1267" s="653"/>
      <c r="P1267" s="651"/>
      <c r="Q1267" s="33"/>
      <c r="R1267" s="33"/>
      <c r="S1267" s="33"/>
      <c r="T1267" s="33"/>
      <c r="U1267" s="33"/>
      <c r="V1267" s="33"/>
      <c r="W1267" s="33"/>
      <c r="X1267" s="33"/>
      <c r="Y1267" s="33"/>
      <c r="Z1267" s="33"/>
      <c r="AA1267" s="33"/>
    </row>
    <row r="1268" spans="2:39" s="29" customFormat="1">
      <c r="B1268" s="11">
        <v>56</v>
      </c>
      <c r="C1268" s="11">
        <v>1</v>
      </c>
      <c r="D1268" s="334"/>
      <c r="E1268" s="334"/>
      <c r="F1268" s="334"/>
      <c r="G1268" s="334"/>
      <c r="H1268" s="334"/>
      <c r="I1268" s="334"/>
      <c r="J1268" s="334"/>
      <c r="K1268" s="78"/>
      <c r="L1268" s="647"/>
      <c r="M1268" s="78"/>
      <c r="N1268" s="647"/>
      <c r="O1268" s="78"/>
      <c r="P1268" s="647"/>
      <c r="Q1268" s="33"/>
      <c r="R1268" s="33"/>
      <c r="S1268" s="33"/>
      <c r="T1268" s="33"/>
      <c r="U1268" s="33"/>
      <c r="V1268" s="33"/>
      <c r="W1268" s="33"/>
      <c r="X1268" s="33"/>
      <c r="Y1268" s="33"/>
      <c r="Z1268" s="33"/>
      <c r="AA1268" s="33"/>
    </row>
    <row r="1269" spans="2:39" s="29" customFormat="1">
      <c r="B1269" s="11"/>
      <c r="C1269" s="11">
        <v>2</v>
      </c>
      <c r="D1269" s="334"/>
      <c r="E1269" s="334"/>
      <c r="F1269" s="334"/>
      <c r="G1269" s="334"/>
      <c r="H1269" s="334"/>
      <c r="I1269" s="334"/>
      <c r="J1269" s="334"/>
      <c r="K1269" s="78"/>
      <c r="L1269" s="647"/>
      <c r="M1269" s="78"/>
      <c r="N1269" s="647"/>
      <c r="O1269" s="78"/>
      <c r="P1269" s="647"/>
      <c r="Q1269" s="33"/>
      <c r="R1269" s="33"/>
      <c r="S1269" s="33"/>
      <c r="T1269" s="33"/>
      <c r="U1269" s="33"/>
      <c r="V1269" s="33"/>
      <c r="W1269" s="33"/>
      <c r="X1269" s="33"/>
      <c r="Y1269" s="33"/>
      <c r="Z1269" s="33"/>
      <c r="AA1269" s="33"/>
    </row>
    <row r="1270" spans="2:39" s="29" customFormat="1">
      <c r="B1270" s="11"/>
      <c r="C1270" s="11">
        <v>3</v>
      </c>
      <c r="D1270" s="334"/>
      <c r="E1270" s="334"/>
      <c r="F1270" s="334"/>
      <c r="G1270" s="334"/>
      <c r="H1270" s="334"/>
      <c r="I1270" s="334"/>
      <c r="J1270" s="334"/>
      <c r="K1270" s="78"/>
      <c r="L1270" s="647"/>
      <c r="M1270" s="78"/>
      <c r="N1270" s="647"/>
      <c r="O1270" s="78"/>
      <c r="P1270" s="647"/>
      <c r="Q1270" s="33"/>
      <c r="R1270" s="33"/>
      <c r="S1270" s="33"/>
      <c r="T1270" s="33"/>
      <c r="U1270" s="33"/>
      <c r="V1270" s="33"/>
      <c r="W1270" s="33"/>
      <c r="X1270" s="33"/>
      <c r="Y1270" s="33"/>
      <c r="Z1270" s="33"/>
      <c r="AA1270" s="33"/>
    </row>
    <row r="1271" spans="2:39">
      <c r="B1271" s="11"/>
      <c r="C1271" s="11">
        <v>4</v>
      </c>
      <c r="D1271" s="334"/>
      <c r="E1271" s="334"/>
      <c r="F1271" s="334"/>
      <c r="G1271" s="334"/>
      <c r="H1271" s="334"/>
      <c r="I1271" s="334"/>
      <c r="K1271" s="78"/>
      <c r="L1271" s="189"/>
      <c r="M1271" s="78"/>
      <c r="N1271" s="189"/>
      <c r="O1271" s="78"/>
      <c r="P1271" s="189"/>
      <c r="Q1271" s="334"/>
      <c r="R1271" s="334"/>
      <c r="S1271" s="334"/>
      <c r="AB1271" s="335"/>
      <c r="AC1271" s="335"/>
      <c r="AD1271" s="335"/>
      <c r="AE1271" s="335"/>
      <c r="AF1271" s="335"/>
      <c r="AG1271" s="335"/>
      <c r="AH1271" s="335"/>
      <c r="AI1271" s="335"/>
      <c r="AJ1271" s="335"/>
      <c r="AK1271" s="335"/>
      <c r="AL1271" s="335"/>
      <c r="AM1271" s="335"/>
    </row>
    <row r="1272" spans="2:39" s="29" customFormat="1">
      <c r="B1272" s="11"/>
      <c r="C1272" s="11">
        <v>5</v>
      </c>
      <c r="D1272" s="334"/>
      <c r="E1272" s="334"/>
      <c r="F1272" s="334"/>
      <c r="G1272" s="334"/>
      <c r="H1272" s="334"/>
      <c r="I1272" s="334"/>
      <c r="J1272" s="334"/>
      <c r="K1272" s="86"/>
      <c r="L1272" s="651"/>
      <c r="M1272" s="86"/>
      <c r="N1272" s="651"/>
      <c r="O1272" s="86"/>
      <c r="P1272" s="651"/>
      <c r="Q1272" s="33"/>
      <c r="R1272" s="33"/>
      <c r="S1272" s="33"/>
      <c r="T1272" s="33"/>
      <c r="U1272" s="33"/>
      <c r="V1272" s="33"/>
      <c r="W1272" s="33"/>
      <c r="X1272" s="33"/>
      <c r="Y1272" s="33"/>
      <c r="Z1272" s="33"/>
      <c r="AA1272" s="33"/>
    </row>
    <row r="1273" spans="2:39" s="29" customFormat="1">
      <c r="B1273" s="11"/>
      <c r="C1273" s="11">
        <v>6</v>
      </c>
      <c r="D1273" s="334"/>
      <c r="E1273" s="334"/>
      <c r="F1273" s="334"/>
      <c r="G1273" s="334"/>
      <c r="H1273" s="334"/>
      <c r="I1273" s="334"/>
      <c r="J1273" s="334"/>
      <c r="K1273" s="86"/>
      <c r="L1273" s="651"/>
      <c r="M1273" s="86"/>
      <c r="N1273" s="651"/>
      <c r="O1273" s="86"/>
      <c r="P1273" s="651"/>
      <c r="Q1273" s="33"/>
      <c r="R1273" s="33"/>
      <c r="S1273" s="33"/>
      <c r="T1273" s="33"/>
      <c r="U1273" s="33"/>
      <c r="V1273" s="33"/>
      <c r="W1273" s="33"/>
      <c r="X1273" s="33"/>
      <c r="Y1273" s="33"/>
      <c r="Z1273" s="33"/>
      <c r="AA1273" s="33"/>
    </row>
    <row r="1274" spans="2:39" s="29" customFormat="1">
      <c r="B1274" s="11"/>
      <c r="C1274" s="11">
        <v>7</v>
      </c>
      <c r="D1274" s="334"/>
      <c r="E1274" s="334"/>
      <c r="F1274" s="334"/>
      <c r="G1274" s="334"/>
      <c r="H1274" s="334"/>
      <c r="I1274" s="334"/>
      <c r="J1274" s="334"/>
      <c r="K1274" s="78"/>
      <c r="L1274" s="652"/>
      <c r="M1274" s="78"/>
      <c r="N1274" s="652"/>
      <c r="O1274" s="78"/>
      <c r="P1274" s="652"/>
      <c r="Q1274" s="33"/>
      <c r="R1274" s="33"/>
      <c r="S1274" s="33"/>
      <c r="T1274" s="33"/>
      <c r="U1274" s="33"/>
      <c r="V1274" s="33"/>
      <c r="W1274" s="33"/>
      <c r="X1274" s="33"/>
      <c r="Y1274" s="33"/>
      <c r="Z1274" s="33"/>
      <c r="AA1274" s="33"/>
    </row>
    <row r="1275" spans="2:39" s="29" customFormat="1">
      <c r="B1275" s="11"/>
      <c r="C1275" s="11">
        <v>8</v>
      </c>
      <c r="D1275" s="334"/>
      <c r="E1275" s="334"/>
      <c r="F1275" s="334"/>
      <c r="G1275" s="334"/>
      <c r="H1275" s="334"/>
      <c r="I1275" s="334"/>
      <c r="J1275" s="334"/>
      <c r="K1275" s="78"/>
      <c r="L1275" s="651"/>
      <c r="M1275" s="78"/>
      <c r="N1275" s="651"/>
      <c r="O1275" s="78"/>
      <c r="P1275" s="651"/>
      <c r="Q1275" s="33"/>
      <c r="R1275" s="33"/>
      <c r="S1275" s="33"/>
      <c r="T1275" s="33"/>
      <c r="U1275" s="33"/>
      <c r="V1275" s="33"/>
      <c r="W1275" s="33"/>
      <c r="X1275" s="33"/>
      <c r="Y1275" s="33"/>
      <c r="Z1275" s="33"/>
      <c r="AA1275" s="33"/>
    </row>
    <row r="1276" spans="2:39" s="29" customFormat="1">
      <c r="B1276" s="11"/>
      <c r="C1276" s="11">
        <v>9</v>
      </c>
      <c r="D1276" s="334"/>
      <c r="E1276" s="334"/>
      <c r="F1276" s="334"/>
      <c r="G1276" s="334"/>
      <c r="H1276" s="334"/>
      <c r="I1276" s="334"/>
      <c r="J1276" s="334"/>
      <c r="K1276" s="86"/>
      <c r="L1276" s="651"/>
      <c r="M1276" s="86"/>
      <c r="N1276" s="651"/>
      <c r="O1276" s="86"/>
      <c r="P1276" s="651"/>
      <c r="Q1276" s="33"/>
      <c r="R1276" s="33"/>
      <c r="S1276" s="33"/>
      <c r="T1276" s="33"/>
      <c r="U1276" s="33"/>
      <c r="V1276" s="33"/>
      <c r="W1276" s="33"/>
      <c r="X1276" s="33"/>
      <c r="Y1276" s="33"/>
      <c r="Z1276" s="33"/>
      <c r="AA1276" s="33"/>
    </row>
    <row r="1277" spans="2:39" s="29" customFormat="1">
      <c r="B1277" s="11"/>
      <c r="C1277" s="11">
        <v>10</v>
      </c>
      <c r="D1277" s="334"/>
      <c r="E1277" s="334"/>
      <c r="F1277" s="334"/>
      <c r="G1277" s="334"/>
      <c r="H1277" s="334"/>
      <c r="I1277" s="334"/>
      <c r="J1277" s="334"/>
      <c r="K1277" s="86"/>
      <c r="L1277" s="651"/>
      <c r="M1277" s="86"/>
      <c r="N1277" s="651"/>
      <c r="O1277" s="86"/>
      <c r="P1277" s="651"/>
      <c r="Q1277" s="33"/>
      <c r="R1277" s="33"/>
      <c r="S1277" s="33"/>
      <c r="T1277" s="33"/>
      <c r="U1277" s="33"/>
      <c r="V1277" s="33"/>
      <c r="W1277" s="33"/>
      <c r="X1277" s="33"/>
      <c r="Y1277" s="33"/>
      <c r="Z1277" s="33"/>
      <c r="AA1277" s="33"/>
    </row>
    <row r="1278" spans="2:39" s="29" customFormat="1">
      <c r="B1278" s="11"/>
      <c r="C1278" s="11">
        <v>11</v>
      </c>
      <c r="D1278" s="334"/>
      <c r="E1278" s="334"/>
      <c r="F1278" s="334"/>
      <c r="G1278" s="334"/>
      <c r="H1278" s="334"/>
      <c r="I1278" s="334"/>
      <c r="J1278" s="334"/>
      <c r="K1278" s="78"/>
      <c r="L1278" s="652"/>
      <c r="M1278" s="78"/>
      <c r="N1278" s="652"/>
      <c r="O1278" s="78"/>
      <c r="P1278" s="652"/>
      <c r="Q1278" s="33"/>
      <c r="R1278" s="33"/>
      <c r="S1278" s="33"/>
      <c r="T1278" s="33"/>
      <c r="U1278" s="33"/>
      <c r="V1278" s="33"/>
      <c r="W1278" s="33"/>
      <c r="X1278" s="33"/>
      <c r="Y1278" s="33"/>
      <c r="Z1278" s="33"/>
      <c r="AA1278" s="33"/>
    </row>
    <row r="1279" spans="2:39" s="29" customFormat="1">
      <c r="B1279" s="11"/>
      <c r="C1279" s="11">
        <v>12</v>
      </c>
      <c r="D1279" s="334"/>
      <c r="E1279" s="334"/>
      <c r="F1279" s="334"/>
      <c r="G1279" s="334"/>
      <c r="H1279" s="334"/>
      <c r="I1279" s="334"/>
      <c r="J1279" s="334"/>
      <c r="K1279" s="78"/>
      <c r="L1279" s="651"/>
      <c r="M1279" s="78"/>
      <c r="N1279" s="651"/>
      <c r="O1279" s="78"/>
      <c r="P1279" s="651"/>
      <c r="Q1279" s="33"/>
      <c r="R1279" s="33"/>
      <c r="S1279" s="33"/>
      <c r="T1279" s="33"/>
      <c r="U1279" s="33"/>
      <c r="V1279" s="33"/>
      <c r="W1279" s="33"/>
      <c r="X1279" s="33"/>
      <c r="Y1279" s="33"/>
      <c r="Z1279" s="33"/>
      <c r="AA1279" s="33"/>
    </row>
    <row r="1280" spans="2:39" s="29" customFormat="1">
      <c r="B1280" s="11"/>
      <c r="C1280" s="11">
        <v>13</v>
      </c>
      <c r="D1280" s="334"/>
      <c r="E1280" s="334"/>
      <c r="F1280" s="334"/>
      <c r="G1280" s="334"/>
      <c r="H1280" s="334"/>
      <c r="I1280" s="334"/>
      <c r="J1280" s="334"/>
      <c r="K1280" s="86"/>
      <c r="L1280" s="651"/>
      <c r="M1280" s="86"/>
      <c r="N1280" s="651"/>
      <c r="O1280" s="86"/>
      <c r="P1280" s="651"/>
      <c r="Q1280" s="33"/>
      <c r="R1280" s="33"/>
      <c r="S1280" s="33"/>
      <c r="T1280" s="33"/>
      <c r="U1280" s="33"/>
      <c r="V1280" s="33"/>
      <c r="W1280" s="33"/>
      <c r="X1280" s="33"/>
      <c r="Y1280" s="33"/>
      <c r="Z1280" s="33"/>
      <c r="AA1280" s="33"/>
    </row>
    <row r="1281" spans="2:39" s="29" customFormat="1">
      <c r="B1281" s="11"/>
      <c r="C1281" s="11">
        <v>14</v>
      </c>
      <c r="D1281" s="334"/>
      <c r="E1281" s="334"/>
      <c r="F1281" s="334"/>
      <c r="G1281" s="334"/>
      <c r="H1281" s="334"/>
      <c r="I1281" s="334"/>
      <c r="J1281" s="334"/>
      <c r="K1281" s="86"/>
      <c r="L1281" s="651"/>
      <c r="M1281" s="86"/>
      <c r="N1281" s="651"/>
      <c r="O1281" s="86"/>
      <c r="P1281" s="651"/>
      <c r="Q1281" s="33"/>
      <c r="R1281" s="33"/>
      <c r="S1281" s="33"/>
      <c r="T1281" s="33"/>
      <c r="U1281" s="33"/>
      <c r="V1281" s="33"/>
      <c r="W1281" s="33"/>
      <c r="X1281" s="33"/>
      <c r="Y1281" s="33"/>
      <c r="Z1281" s="33"/>
      <c r="AA1281" s="33"/>
    </row>
    <row r="1282" spans="2:39" s="29" customFormat="1">
      <c r="B1282" s="11"/>
      <c r="C1282" s="11">
        <v>15</v>
      </c>
      <c r="D1282" s="334"/>
      <c r="E1282" s="334"/>
      <c r="F1282" s="334"/>
      <c r="G1282" s="334"/>
      <c r="H1282" s="334"/>
      <c r="I1282" s="334"/>
      <c r="J1282" s="334"/>
      <c r="K1282" s="78"/>
      <c r="L1282" s="652"/>
      <c r="M1282" s="78"/>
      <c r="N1282" s="652"/>
      <c r="O1282" s="78"/>
      <c r="P1282" s="652"/>
      <c r="Q1282" s="33"/>
      <c r="R1282" s="33"/>
      <c r="S1282" s="33"/>
      <c r="T1282" s="33"/>
      <c r="U1282" s="33"/>
      <c r="V1282" s="33"/>
      <c r="W1282" s="33"/>
      <c r="X1282" s="33"/>
      <c r="Y1282" s="33"/>
      <c r="Z1282" s="33"/>
      <c r="AA1282" s="33"/>
    </row>
    <row r="1283" spans="2:39" s="29" customFormat="1">
      <c r="B1283" s="11"/>
      <c r="C1283" s="11">
        <v>16</v>
      </c>
      <c r="D1283" s="334"/>
      <c r="E1283" s="334"/>
      <c r="F1283" s="334"/>
      <c r="G1283" s="334"/>
      <c r="H1283" s="334"/>
      <c r="I1283" s="334"/>
      <c r="J1283" s="334"/>
      <c r="K1283" s="78"/>
      <c r="L1283" s="651"/>
      <c r="M1283" s="78"/>
      <c r="N1283" s="651"/>
      <c r="O1283" s="78"/>
      <c r="P1283" s="651"/>
      <c r="Q1283" s="33"/>
      <c r="R1283" s="33"/>
      <c r="S1283" s="33"/>
      <c r="T1283" s="33"/>
      <c r="U1283" s="33"/>
      <c r="V1283" s="33"/>
      <c r="W1283" s="33"/>
      <c r="X1283" s="33"/>
      <c r="Y1283" s="33"/>
      <c r="Z1283" s="33"/>
      <c r="AA1283" s="33"/>
    </row>
    <row r="1284" spans="2:39" s="29" customFormat="1">
      <c r="B1284" s="11"/>
      <c r="C1284" s="11">
        <v>17</v>
      </c>
      <c r="D1284" s="334"/>
      <c r="E1284" s="334"/>
      <c r="F1284" s="334"/>
      <c r="G1284" s="334"/>
      <c r="H1284" s="334"/>
      <c r="I1284" s="334"/>
      <c r="J1284" s="334"/>
      <c r="K1284" s="86"/>
      <c r="L1284" s="651"/>
      <c r="M1284" s="86"/>
      <c r="N1284" s="651"/>
      <c r="O1284" s="86"/>
      <c r="P1284" s="651"/>
      <c r="Q1284" s="33"/>
      <c r="R1284" s="33"/>
      <c r="S1284" s="33"/>
      <c r="T1284" s="33"/>
      <c r="U1284" s="33"/>
      <c r="V1284" s="33"/>
      <c r="W1284" s="33"/>
      <c r="X1284" s="33"/>
      <c r="Y1284" s="33"/>
      <c r="Z1284" s="33"/>
      <c r="AA1284" s="33"/>
    </row>
    <row r="1285" spans="2:39" s="29" customFormat="1">
      <c r="B1285" s="11"/>
      <c r="C1285" s="11">
        <v>18</v>
      </c>
      <c r="D1285" s="334"/>
      <c r="E1285" s="334"/>
      <c r="F1285" s="334"/>
      <c r="G1285" s="334"/>
      <c r="H1285" s="334"/>
      <c r="I1285" s="334"/>
      <c r="J1285" s="334"/>
      <c r="K1285" s="86"/>
      <c r="L1285" s="651"/>
      <c r="M1285" s="86"/>
      <c r="N1285" s="651"/>
      <c r="O1285" s="86"/>
      <c r="P1285" s="651"/>
      <c r="Q1285" s="33"/>
      <c r="R1285" s="33"/>
      <c r="S1285" s="33"/>
      <c r="T1285" s="33"/>
      <c r="U1285" s="33"/>
      <c r="V1285" s="33"/>
      <c r="W1285" s="33"/>
      <c r="X1285" s="33"/>
      <c r="Y1285" s="33"/>
      <c r="Z1285" s="33"/>
      <c r="AA1285" s="33"/>
    </row>
    <row r="1286" spans="2:39" s="29" customFormat="1">
      <c r="B1286" s="11"/>
      <c r="C1286" s="11">
        <v>19</v>
      </c>
      <c r="D1286" s="334"/>
      <c r="E1286" s="334"/>
      <c r="F1286" s="334"/>
      <c r="G1286" s="334"/>
      <c r="H1286" s="334"/>
      <c r="I1286" s="334"/>
      <c r="J1286" s="334"/>
      <c r="K1286" s="78"/>
      <c r="L1286" s="652"/>
      <c r="M1286" s="78"/>
      <c r="N1286" s="652"/>
      <c r="O1286" s="78"/>
      <c r="P1286" s="652"/>
      <c r="Q1286" s="33"/>
      <c r="R1286" s="33"/>
      <c r="S1286" s="33"/>
      <c r="T1286" s="33"/>
      <c r="U1286" s="33"/>
      <c r="V1286" s="33"/>
      <c r="W1286" s="33"/>
      <c r="X1286" s="33"/>
      <c r="Y1286" s="33"/>
      <c r="Z1286" s="33"/>
      <c r="AA1286" s="33"/>
    </row>
    <row r="1287" spans="2:39" s="29" customFormat="1">
      <c r="B1287" s="11"/>
      <c r="C1287" s="11">
        <v>20</v>
      </c>
      <c r="D1287" s="334"/>
      <c r="E1287" s="334"/>
      <c r="F1287" s="334"/>
      <c r="G1287" s="334"/>
      <c r="H1287" s="334"/>
      <c r="I1287" s="334"/>
      <c r="J1287" s="334"/>
      <c r="K1287" s="78"/>
      <c r="L1287" s="651"/>
      <c r="M1287" s="78"/>
      <c r="N1287" s="651"/>
      <c r="O1287" s="78"/>
      <c r="P1287" s="651"/>
      <c r="Q1287" s="33"/>
      <c r="R1287" s="33"/>
      <c r="S1287" s="33"/>
      <c r="T1287" s="33"/>
      <c r="U1287" s="33"/>
      <c r="V1287" s="33"/>
      <c r="W1287" s="33"/>
      <c r="X1287" s="33"/>
      <c r="Y1287" s="33"/>
      <c r="Z1287" s="33"/>
      <c r="AA1287" s="33"/>
    </row>
    <row r="1288" spans="2:39" s="29" customFormat="1">
      <c r="B1288" s="11"/>
      <c r="C1288" s="11">
        <v>21</v>
      </c>
      <c r="D1288" s="334"/>
      <c r="E1288" s="334"/>
      <c r="F1288" s="334"/>
      <c r="G1288" s="334"/>
      <c r="H1288" s="334"/>
      <c r="I1288" s="334"/>
      <c r="J1288" s="334"/>
      <c r="K1288" s="86"/>
      <c r="L1288" s="651"/>
      <c r="M1288" s="86"/>
      <c r="N1288" s="651"/>
      <c r="O1288" s="86"/>
      <c r="P1288" s="651"/>
      <c r="Q1288" s="33"/>
      <c r="R1288" s="33"/>
      <c r="S1288" s="33"/>
      <c r="T1288" s="33"/>
      <c r="U1288" s="33"/>
      <c r="V1288" s="33"/>
      <c r="W1288" s="33"/>
      <c r="X1288" s="33"/>
      <c r="Y1288" s="33"/>
      <c r="Z1288" s="33"/>
      <c r="AA1288" s="33"/>
    </row>
    <row r="1289" spans="2:39" s="29" customFormat="1">
      <c r="B1289" s="11"/>
      <c r="C1289" s="11">
        <v>22</v>
      </c>
      <c r="D1289" s="334"/>
      <c r="E1289" s="334"/>
      <c r="F1289" s="334"/>
      <c r="G1289" s="334"/>
      <c r="H1289" s="334"/>
      <c r="I1289" s="334"/>
      <c r="J1289" s="334"/>
      <c r="K1289" s="653"/>
      <c r="L1289" s="651"/>
      <c r="M1289" s="653"/>
      <c r="N1289" s="651"/>
      <c r="O1289" s="653"/>
      <c r="P1289" s="651"/>
      <c r="Q1289" s="33"/>
      <c r="R1289" s="33"/>
      <c r="S1289" s="33"/>
      <c r="T1289" s="33"/>
      <c r="U1289" s="33"/>
      <c r="V1289" s="33"/>
      <c r="W1289" s="33"/>
      <c r="X1289" s="33"/>
      <c r="Y1289" s="33"/>
      <c r="Z1289" s="33"/>
      <c r="AA1289" s="33"/>
    </row>
    <row r="1290" spans="2:39" s="29" customFormat="1">
      <c r="B1290" s="11">
        <v>57</v>
      </c>
      <c r="C1290" s="11">
        <v>1</v>
      </c>
      <c r="D1290" s="334"/>
      <c r="E1290" s="334"/>
      <c r="F1290" s="334"/>
      <c r="G1290" s="334"/>
      <c r="H1290" s="334"/>
      <c r="I1290" s="334"/>
      <c r="J1290" s="334"/>
      <c r="K1290" s="78"/>
      <c r="L1290" s="647"/>
      <c r="M1290" s="78"/>
      <c r="N1290" s="647"/>
      <c r="O1290" s="78"/>
      <c r="P1290" s="647"/>
      <c r="Q1290" s="33"/>
      <c r="R1290" s="33"/>
      <c r="S1290" s="33"/>
      <c r="T1290" s="33"/>
      <c r="U1290" s="33"/>
      <c r="V1290" s="33"/>
      <c r="W1290" s="33"/>
      <c r="X1290" s="33"/>
      <c r="Y1290" s="33"/>
      <c r="Z1290" s="33"/>
      <c r="AA1290" s="33"/>
    </row>
    <row r="1291" spans="2:39" s="29" customFormat="1">
      <c r="B1291" s="11"/>
      <c r="C1291" s="11">
        <v>2</v>
      </c>
      <c r="D1291" s="334"/>
      <c r="E1291" s="334"/>
      <c r="F1291" s="334"/>
      <c r="G1291" s="334"/>
      <c r="H1291" s="334"/>
      <c r="I1291" s="334"/>
      <c r="J1291" s="334"/>
      <c r="K1291" s="78"/>
      <c r="L1291" s="647"/>
      <c r="M1291" s="78"/>
      <c r="N1291" s="647"/>
      <c r="O1291" s="78"/>
      <c r="P1291" s="647"/>
      <c r="Q1291" s="33"/>
      <c r="R1291" s="33"/>
      <c r="S1291" s="33"/>
      <c r="T1291" s="33"/>
      <c r="U1291" s="33"/>
      <c r="V1291" s="33"/>
      <c r="W1291" s="33"/>
      <c r="X1291" s="33"/>
      <c r="Y1291" s="33"/>
      <c r="Z1291" s="33"/>
      <c r="AA1291" s="33"/>
    </row>
    <row r="1292" spans="2:39" s="29" customFormat="1">
      <c r="B1292" s="11"/>
      <c r="C1292" s="11">
        <v>3</v>
      </c>
      <c r="D1292" s="334"/>
      <c r="E1292" s="334"/>
      <c r="F1292" s="334"/>
      <c r="G1292" s="334"/>
      <c r="H1292" s="334"/>
      <c r="I1292" s="334"/>
      <c r="J1292" s="334"/>
      <c r="K1292" s="78"/>
      <c r="L1292" s="647"/>
      <c r="M1292" s="78"/>
      <c r="N1292" s="647"/>
      <c r="O1292" s="78"/>
      <c r="P1292" s="647"/>
      <c r="Q1292" s="33"/>
      <c r="R1292" s="33"/>
      <c r="S1292" s="33"/>
      <c r="T1292" s="33"/>
      <c r="U1292" s="33"/>
      <c r="V1292" s="33"/>
      <c r="W1292" s="33"/>
      <c r="X1292" s="33"/>
      <c r="Y1292" s="33"/>
      <c r="Z1292" s="33"/>
      <c r="AA1292" s="33"/>
    </row>
    <row r="1293" spans="2:39">
      <c r="B1293" s="11"/>
      <c r="C1293" s="11">
        <v>4</v>
      </c>
      <c r="D1293" s="334"/>
      <c r="E1293" s="334"/>
      <c r="F1293" s="334"/>
      <c r="G1293" s="334"/>
      <c r="H1293" s="334"/>
      <c r="I1293" s="334"/>
      <c r="K1293" s="78"/>
      <c r="L1293" s="189"/>
      <c r="M1293" s="78"/>
      <c r="N1293" s="189"/>
      <c r="O1293" s="78"/>
      <c r="P1293" s="189"/>
      <c r="Q1293" s="334"/>
      <c r="R1293" s="334"/>
      <c r="S1293" s="334"/>
      <c r="AB1293" s="335"/>
      <c r="AC1293" s="335"/>
      <c r="AD1293" s="335"/>
      <c r="AE1293" s="335"/>
      <c r="AF1293" s="335"/>
      <c r="AG1293" s="335"/>
      <c r="AH1293" s="335"/>
      <c r="AI1293" s="335"/>
      <c r="AJ1293" s="335"/>
      <c r="AK1293" s="335"/>
      <c r="AL1293" s="335"/>
      <c r="AM1293" s="335"/>
    </row>
    <row r="1294" spans="2:39" s="29" customFormat="1">
      <c r="B1294" s="11"/>
      <c r="C1294" s="11">
        <v>5</v>
      </c>
      <c r="D1294" s="334"/>
      <c r="E1294" s="334"/>
      <c r="F1294" s="334"/>
      <c r="G1294" s="334"/>
      <c r="H1294" s="334"/>
      <c r="I1294" s="334"/>
      <c r="J1294" s="334"/>
      <c r="K1294" s="86"/>
      <c r="L1294" s="651"/>
      <c r="M1294" s="86"/>
      <c r="N1294" s="651"/>
      <c r="O1294" s="86"/>
      <c r="P1294" s="651"/>
      <c r="Q1294" s="33"/>
      <c r="R1294" s="33"/>
      <c r="S1294" s="33"/>
      <c r="T1294" s="33"/>
      <c r="U1294" s="33"/>
      <c r="V1294" s="33"/>
      <c r="W1294" s="33"/>
      <c r="X1294" s="33"/>
      <c r="Y1294" s="33"/>
      <c r="Z1294" s="33"/>
      <c r="AA1294" s="33"/>
    </row>
    <row r="1295" spans="2:39" s="29" customFormat="1">
      <c r="B1295" s="11"/>
      <c r="C1295" s="11">
        <v>6</v>
      </c>
      <c r="D1295" s="334"/>
      <c r="E1295" s="334"/>
      <c r="F1295" s="334"/>
      <c r="G1295" s="334"/>
      <c r="H1295" s="334"/>
      <c r="I1295" s="334"/>
      <c r="J1295" s="334"/>
      <c r="K1295" s="86"/>
      <c r="L1295" s="651"/>
      <c r="M1295" s="86"/>
      <c r="N1295" s="651"/>
      <c r="O1295" s="86"/>
      <c r="P1295" s="651"/>
      <c r="Q1295" s="33"/>
      <c r="R1295" s="33"/>
      <c r="S1295" s="33"/>
      <c r="T1295" s="33"/>
      <c r="U1295" s="33"/>
      <c r="V1295" s="33"/>
      <c r="W1295" s="33"/>
      <c r="X1295" s="33"/>
      <c r="Y1295" s="33"/>
      <c r="Z1295" s="33"/>
      <c r="AA1295" s="33"/>
    </row>
    <row r="1296" spans="2:39" s="29" customFormat="1">
      <c r="B1296" s="11"/>
      <c r="C1296" s="11">
        <v>7</v>
      </c>
      <c r="D1296" s="334"/>
      <c r="E1296" s="334"/>
      <c r="F1296" s="334"/>
      <c r="G1296" s="334"/>
      <c r="H1296" s="334"/>
      <c r="I1296" s="334"/>
      <c r="J1296" s="334"/>
      <c r="K1296" s="78"/>
      <c r="L1296" s="652"/>
      <c r="M1296" s="78"/>
      <c r="N1296" s="652"/>
      <c r="O1296" s="78"/>
      <c r="P1296" s="652"/>
      <c r="Q1296" s="33"/>
      <c r="R1296" s="33"/>
      <c r="S1296" s="33"/>
      <c r="T1296" s="33"/>
      <c r="U1296" s="33"/>
      <c r="V1296" s="33"/>
      <c r="W1296" s="33"/>
      <c r="X1296" s="33"/>
      <c r="Y1296" s="33"/>
      <c r="Z1296" s="33"/>
      <c r="AA1296" s="33"/>
    </row>
    <row r="1297" spans="2:27" s="29" customFormat="1">
      <c r="B1297" s="11"/>
      <c r="C1297" s="11">
        <v>8</v>
      </c>
      <c r="D1297" s="334"/>
      <c r="E1297" s="334"/>
      <c r="F1297" s="334"/>
      <c r="G1297" s="334"/>
      <c r="H1297" s="334"/>
      <c r="I1297" s="334"/>
      <c r="J1297" s="334"/>
      <c r="K1297" s="78"/>
      <c r="L1297" s="651"/>
      <c r="M1297" s="78"/>
      <c r="N1297" s="651"/>
      <c r="O1297" s="78"/>
      <c r="P1297" s="651"/>
      <c r="Q1297" s="33"/>
      <c r="R1297" s="33"/>
      <c r="S1297" s="33"/>
      <c r="T1297" s="33"/>
      <c r="U1297" s="33"/>
      <c r="V1297" s="33"/>
      <c r="W1297" s="33"/>
      <c r="X1297" s="33"/>
      <c r="Y1297" s="33"/>
      <c r="Z1297" s="33"/>
      <c r="AA1297" s="33"/>
    </row>
    <row r="1298" spans="2:27" s="29" customFormat="1">
      <c r="B1298" s="11"/>
      <c r="C1298" s="11">
        <v>9</v>
      </c>
      <c r="D1298" s="334"/>
      <c r="E1298" s="334"/>
      <c r="F1298" s="334"/>
      <c r="G1298" s="334"/>
      <c r="H1298" s="334"/>
      <c r="I1298" s="334"/>
      <c r="J1298" s="334"/>
      <c r="K1298" s="86"/>
      <c r="L1298" s="651"/>
      <c r="M1298" s="86"/>
      <c r="N1298" s="651"/>
      <c r="O1298" s="86"/>
      <c r="P1298" s="651"/>
      <c r="Q1298" s="33"/>
      <c r="R1298" s="33"/>
      <c r="S1298" s="33"/>
      <c r="T1298" s="33"/>
      <c r="U1298" s="33"/>
      <c r="V1298" s="33"/>
      <c r="W1298" s="33"/>
      <c r="X1298" s="33"/>
      <c r="Y1298" s="33"/>
      <c r="Z1298" s="33"/>
      <c r="AA1298" s="33"/>
    </row>
    <row r="1299" spans="2:27" s="29" customFormat="1">
      <c r="B1299" s="11"/>
      <c r="C1299" s="11">
        <v>10</v>
      </c>
      <c r="D1299" s="334"/>
      <c r="E1299" s="334"/>
      <c r="F1299" s="334"/>
      <c r="G1299" s="334"/>
      <c r="H1299" s="334"/>
      <c r="I1299" s="334"/>
      <c r="J1299" s="334"/>
      <c r="K1299" s="86"/>
      <c r="L1299" s="651"/>
      <c r="M1299" s="86"/>
      <c r="N1299" s="651"/>
      <c r="O1299" s="86"/>
      <c r="P1299" s="651"/>
      <c r="Q1299" s="33"/>
      <c r="R1299" s="33"/>
      <c r="S1299" s="33"/>
      <c r="T1299" s="33"/>
      <c r="U1299" s="33"/>
      <c r="V1299" s="33"/>
      <c r="W1299" s="33"/>
      <c r="X1299" s="33"/>
      <c r="Y1299" s="33"/>
      <c r="Z1299" s="33"/>
      <c r="AA1299" s="33"/>
    </row>
    <row r="1300" spans="2:27" s="29" customFormat="1">
      <c r="B1300" s="11"/>
      <c r="C1300" s="11">
        <v>11</v>
      </c>
      <c r="D1300" s="334"/>
      <c r="E1300" s="334"/>
      <c r="F1300" s="334"/>
      <c r="G1300" s="334"/>
      <c r="H1300" s="334"/>
      <c r="I1300" s="334"/>
      <c r="J1300" s="334"/>
      <c r="K1300" s="78"/>
      <c r="L1300" s="652"/>
      <c r="M1300" s="78"/>
      <c r="N1300" s="652"/>
      <c r="O1300" s="78"/>
      <c r="P1300" s="652"/>
      <c r="Q1300" s="33"/>
      <c r="R1300" s="33"/>
      <c r="S1300" s="33"/>
      <c r="T1300" s="33"/>
      <c r="U1300" s="33"/>
      <c r="V1300" s="33"/>
      <c r="W1300" s="33"/>
      <c r="X1300" s="33"/>
      <c r="Y1300" s="33"/>
      <c r="Z1300" s="33"/>
      <c r="AA1300" s="33"/>
    </row>
    <row r="1301" spans="2:27" s="29" customFormat="1">
      <c r="B1301" s="11"/>
      <c r="C1301" s="11">
        <v>12</v>
      </c>
      <c r="D1301" s="334"/>
      <c r="E1301" s="334"/>
      <c r="F1301" s="334"/>
      <c r="G1301" s="334"/>
      <c r="H1301" s="334"/>
      <c r="I1301" s="334"/>
      <c r="J1301" s="334"/>
      <c r="K1301" s="78"/>
      <c r="L1301" s="651"/>
      <c r="M1301" s="78"/>
      <c r="N1301" s="651"/>
      <c r="O1301" s="78"/>
      <c r="P1301" s="651"/>
      <c r="Q1301" s="33"/>
      <c r="R1301" s="33"/>
      <c r="S1301" s="33"/>
      <c r="T1301" s="33"/>
      <c r="U1301" s="33"/>
      <c r="V1301" s="33"/>
      <c r="W1301" s="33"/>
      <c r="X1301" s="33"/>
      <c r="Y1301" s="33"/>
      <c r="Z1301" s="33"/>
      <c r="AA1301" s="33"/>
    </row>
    <row r="1302" spans="2:27" s="29" customFormat="1">
      <c r="B1302" s="11"/>
      <c r="C1302" s="11">
        <v>13</v>
      </c>
      <c r="D1302" s="334"/>
      <c r="E1302" s="334"/>
      <c r="F1302" s="334"/>
      <c r="G1302" s="334"/>
      <c r="H1302" s="334"/>
      <c r="I1302" s="334"/>
      <c r="J1302" s="334"/>
      <c r="K1302" s="86"/>
      <c r="L1302" s="651"/>
      <c r="M1302" s="86"/>
      <c r="N1302" s="651"/>
      <c r="O1302" s="86"/>
      <c r="P1302" s="651"/>
      <c r="Q1302" s="33"/>
      <c r="R1302" s="33"/>
      <c r="S1302" s="33"/>
      <c r="T1302" s="33"/>
      <c r="U1302" s="33"/>
      <c r="V1302" s="33"/>
      <c r="W1302" s="33"/>
      <c r="X1302" s="33"/>
      <c r="Y1302" s="33"/>
      <c r="Z1302" s="33"/>
      <c r="AA1302" s="33"/>
    </row>
    <row r="1303" spans="2:27" s="29" customFormat="1">
      <c r="B1303" s="11"/>
      <c r="C1303" s="11">
        <v>14</v>
      </c>
      <c r="D1303" s="334"/>
      <c r="E1303" s="334"/>
      <c r="F1303" s="334"/>
      <c r="G1303" s="334"/>
      <c r="H1303" s="334"/>
      <c r="I1303" s="334"/>
      <c r="J1303" s="334"/>
      <c r="K1303" s="86"/>
      <c r="L1303" s="651"/>
      <c r="M1303" s="86"/>
      <c r="N1303" s="651"/>
      <c r="O1303" s="86"/>
      <c r="P1303" s="651"/>
      <c r="Q1303" s="33"/>
      <c r="R1303" s="33"/>
      <c r="S1303" s="33"/>
      <c r="T1303" s="33"/>
      <c r="U1303" s="33"/>
      <c r="V1303" s="33"/>
      <c r="W1303" s="33"/>
      <c r="X1303" s="33"/>
      <c r="Y1303" s="33"/>
      <c r="Z1303" s="33"/>
      <c r="AA1303" s="33"/>
    </row>
    <row r="1304" spans="2:27" s="29" customFormat="1">
      <c r="B1304" s="11"/>
      <c r="C1304" s="11">
        <v>15</v>
      </c>
      <c r="D1304" s="334"/>
      <c r="E1304" s="334"/>
      <c r="F1304" s="334"/>
      <c r="G1304" s="334"/>
      <c r="H1304" s="334"/>
      <c r="I1304" s="334"/>
      <c r="J1304" s="334"/>
      <c r="K1304" s="78"/>
      <c r="L1304" s="652"/>
      <c r="M1304" s="78"/>
      <c r="N1304" s="652"/>
      <c r="O1304" s="78"/>
      <c r="P1304" s="652"/>
      <c r="Q1304" s="33"/>
      <c r="R1304" s="33"/>
      <c r="S1304" s="33"/>
      <c r="T1304" s="33"/>
      <c r="U1304" s="33"/>
      <c r="V1304" s="33"/>
      <c r="W1304" s="33"/>
      <c r="X1304" s="33"/>
      <c r="Y1304" s="33"/>
      <c r="Z1304" s="33"/>
      <c r="AA1304" s="33"/>
    </row>
    <row r="1305" spans="2:27" s="29" customFormat="1">
      <c r="B1305" s="11"/>
      <c r="C1305" s="11">
        <v>16</v>
      </c>
      <c r="D1305" s="334"/>
      <c r="E1305" s="334"/>
      <c r="F1305" s="334"/>
      <c r="G1305" s="334"/>
      <c r="H1305" s="334"/>
      <c r="I1305" s="334"/>
      <c r="J1305" s="334"/>
      <c r="K1305" s="78"/>
      <c r="L1305" s="651"/>
      <c r="M1305" s="78"/>
      <c r="N1305" s="651"/>
      <c r="O1305" s="78"/>
      <c r="P1305" s="651"/>
      <c r="Q1305" s="33"/>
      <c r="R1305" s="33"/>
      <c r="S1305" s="33"/>
      <c r="T1305" s="33"/>
      <c r="U1305" s="33"/>
      <c r="V1305" s="33"/>
      <c r="W1305" s="33"/>
      <c r="X1305" s="33"/>
      <c r="Y1305" s="33"/>
      <c r="Z1305" s="33"/>
      <c r="AA1305" s="33"/>
    </row>
    <row r="1306" spans="2:27" s="29" customFormat="1">
      <c r="B1306" s="11"/>
      <c r="C1306" s="11">
        <v>17</v>
      </c>
      <c r="D1306" s="334"/>
      <c r="E1306" s="334"/>
      <c r="F1306" s="334"/>
      <c r="G1306" s="334"/>
      <c r="H1306" s="334"/>
      <c r="I1306" s="334"/>
      <c r="J1306" s="334"/>
      <c r="K1306" s="86"/>
      <c r="L1306" s="651"/>
      <c r="M1306" s="86"/>
      <c r="N1306" s="651"/>
      <c r="O1306" s="86"/>
      <c r="P1306" s="651"/>
      <c r="Q1306" s="33"/>
      <c r="R1306" s="33"/>
      <c r="S1306" s="33"/>
      <c r="T1306" s="33"/>
      <c r="U1306" s="33"/>
      <c r="V1306" s="33"/>
      <c r="W1306" s="33"/>
      <c r="X1306" s="33"/>
      <c r="Y1306" s="33"/>
      <c r="Z1306" s="33"/>
      <c r="AA1306" s="33"/>
    </row>
    <row r="1307" spans="2:27" s="29" customFormat="1">
      <c r="B1307" s="11"/>
      <c r="C1307" s="11">
        <v>18</v>
      </c>
      <c r="D1307" s="334"/>
      <c r="E1307" s="334"/>
      <c r="F1307" s="334"/>
      <c r="G1307" s="334"/>
      <c r="H1307" s="334"/>
      <c r="I1307" s="334"/>
      <c r="J1307" s="334"/>
      <c r="K1307" s="86"/>
      <c r="L1307" s="651"/>
      <c r="M1307" s="86"/>
      <c r="N1307" s="651"/>
      <c r="O1307" s="86"/>
      <c r="P1307" s="651"/>
      <c r="Q1307" s="33"/>
      <c r="R1307" s="33"/>
      <c r="S1307" s="33"/>
      <c r="T1307" s="33"/>
      <c r="U1307" s="33"/>
      <c r="V1307" s="33"/>
      <c r="W1307" s="33"/>
      <c r="X1307" s="33"/>
      <c r="Y1307" s="33"/>
      <c r="Z1307" s="33"/>
      <c r="AA1307" s="33"/>
    </row>
    <row r="1308" spans="2:27" s="29" customFormat="1">
      <c r="B1308" s="11"/>
      <c r="C1308" s="11">
        <v>19</v>
      </c>
      <c r="D1308" s="334"/>
      <c r="E1308" s="334"/>
      <c r="F1308" s="334"/>
      <c r="G1308" s="334"/>
      <c r="H1308" s="334"/>
      <c r="I1308" s="334"/>
      <c r="J1308" s="334"/>
      <c r="K1308" s="78"/>
      <c r="L1308" s="652"/>
      <c r="M1308" s="78"/>
      <c r="N1308" s="652"/>
      <c r="O1308" s="78"/>
      <c r="P1308" s="652"/>
      <c r="Q1308" s="33"/>
      <c r="R1308" s="33"/>
      <c r="S1308" s="33"/>
      <c r="T1308" s="33"/>
      <c r="U1308" s="33"/>
      <c r="V1308" s="33"/>
      <c r="W1308" s="33"/>
      <c r="X1308" s="33"/>
      <c r="Y1308" s="33"/>
      <c r="Z1308" s="33"/>
      <c r="AA1308" s="33"/>
    </row>
    <row r="1309" spans="2:27" s="29" customFormat="1">
      <c r="B1309" s="11"/>
      <c r="C1309" s="11">
        <v>20</v>
      </c>
      <c r="D1309" s="334"/>
      <c r="E1309" s="334"/>
      <c r="F1309" s="334"/>
      <c r="G1309" s="334"/>
      <c r="H1309" s="334"/>
      <c r="I1309" s="334"/>
      <c r="J1309" s="334"/>
      <c r="K1309" s="78"/>
      <c r="L1309" s="651"/>
      <c r="M1309" s="78"/>
      <c r="N1309" s="651"/>
      <c r="O1309" s="78"/>
      <c r="P1309" s="651"/>
      <c r="Q1309" s="33"/>
      <c r="R1309" s="33"/>
      <c r="S1309" s="33"/>
      <c r="T1309" s="33"/>
      <c r="U1309" s="33"/>
      <c r="V1309" s="33"/>
      <c r="W1309" s="33"/>
      <c r="X1309" s="33"/>
      <c r="Y1309" s="33"/>
      <c r="Z1309" s="33"/>
      <c r="AA1309" s="33"/>
    </row>
    <row r="1310" spans="2:27" s="29" customFormat="1">
      <c r="B1310" s="11"/>
      <c r="C1310" s="11">
        <v>21</v>
      </c>
      <c r="D1310" s="334"/>
      <c r="E1310" s="334"/>
      <c r="F1310" s="334"/>
      <c r="G1310" s="334"/>
      <c r="H1310" s="334"/>
      <c r="I1310" s="334"/>
      <c r="J1310" s="334"/>
      <c r="K1310" s="86"/>
      <c r="L1310" s="651"/>
      <c r="M1310" s="86"/>
      <c r="N1310" s="651"/>
      <c r="O1310" s="86"/>
      <c r="P1310" s="651"/>
      <c r="Q1310" s="33"/>
      <c r="R1310" s="33"/>
      <c r="S1310" s="33"/>
      <c r="T1310" s="33"/>
      <c r="U1310" s="33"/>
      <c r="V1310" s="33"/>
      <c r="W1310" s="33"/>
      <c r="X1310" s="33"/>
      <c r="Y1310" s="33"/>
      <c r="Z1310" s="33"/>
      <c r="AA1310" s="33"/>
    </row>
    <row r="1311" spans="2:27" s="29" customFormat="1">
      <c r="B1311" s="11"/>
      <c r="C1311" s="11">
        <v>22</v>
      </c>
      <c r="D1311" s="334"/>
      <c r="E1311" s="334"/>
      <c r="F1311" s="334"/>
      <c r="G1311" s="334"/>
      <c r="H1311" s="334"/>
      <c r="I1311" s="334"/>
      <c r="J1311" s="334"/>
      <c r="K1311" s="653"/>
      <c r="L1311" s="651"/>
      <c r="M1311" s="653"/>
      <c r="N1311" s="651"/>
      <c r="O1311" s="653"/>
      <c r="P1311" s="651"/>
      <c r="Q1311" s="33"/>
      <c r="R1311" s="33"/>
      <c r="S1311" s="33"/>
      <c r="T1311" s="33"/>
      <c r="U1311" s="33"/>
      <c r="V1311" s="33"/>
      <c r="W1311" s="33"/>
      <c r="X1311" s="33"/>
      <c r="Y1311" s="33"/>
      <c r="Z1311" s="33"/>
      <c r="AA1311" s="33"/>
    </row>
    <row r="1312" spans="2:27" s="29" customFormat="1">
      <c r="B1312" s="11">
        <v>58</v>
      </c>
      <c r="C1312" s="11">
        <v>1</v>
      </c>
      <c r="D1312" s="334"/>
      <c r="E1312" s="334"/>
      <c r="F1312" s="334"/>
      <c r="G1312" s="334"/>
      <c r="H1312" s="334"/>
      <c r="I1312" s="334"/>
      <c r="J1312" s="334"/>
      <c r="K1312" s="78"/>
      <c r="L1312" s="647"/>
      <c r="M1312" s="78"/>
      <c r="N1312" s="647"/>
      <c r="O1312" s="78"/>
      <c r="P1312" s="647"/>
      <c r="Q1312" s="33"/>
      <c r="R1312" s="33"/>
      <c r="S1312" s="33"/>
      <c r="T1312" s="33"/>
      <c r="U1312" s="33"/>
      <c r="V1312" s="33"/>
      <c r="W1312" s="33"/>
      <c r="X1312" s="33"/>
      <c r="Y1312" s="33"/>
      <c r="Z1312" s="33"/>
      <c r="AA1312" s="33"/>
    </row>
    <row r="1313" spans="2:39" s="29" customFormat="1">
      <c r="B1313" s="11"/>
      <c r="C1313" s="11">
        <v>2</v>
      </c>
      <c r="D1313" s="334"/>
      <c r="E1313" s="334"/>
      <c r="F1313" s="334"/>
      <c r="G1313" s="334"/>
      <c r="H1313" s="334"/>
      <c r="I1313" s="334"/>
      <c r="J1313" s="334"/>
      <c r="K1313" s="78"/>
      <c r="L1313" s="647"/>
      <c r="M1313" s="78"/>
      <c r="N1313" s="647"/>
      <c r="O1313" s="78"/>
      <c r="P1313" s="647"/>
      <c r="Q1313" s="33"/>
      <c r="R1313" s="33"/>
      <c r="S1313" s="33"/>
      <c r="T1313" s="33"/>
      <c r="U1313" s="33"/>
      <c r="V1313" s="33"/>
      <c r="W1313" s="33"/>
      <c r="X1313" s="33"/>
      <c r="Y1313" s="33"/>
      <c r="Z1313" s="33"/>
      <c r="AA1313" s="33"/>
    </row>
    <row r="1314" spans="2:39" s="29" customFormat="1">
      <c r="B1314" s="11"/>
      <c r="C1314" s="11">
        <v>3</v>
      </c>
      <c r="D1314" s="334"/>
      <c r="E1314" s="334"/>
      <c r="F1314" s="334"/>
      <c r="G1314" s="334"/>
      <c r="H1314" s="334"/>
      <c r="I1314" s="334"/>
      <c r="J1314" s="334"/>
      <c r="K1314" s="78"/>
      <c r="L1314" s="647"/>
      <c r="M1314" s="78"/>
      <c r="N1314" s="647"/>
      <c r="O1314" s="78"/>
      <c r="P1314" s="647"/>
      <c r="Q1314" s="33"/>
      <c r="R1314" s="33"/>
      <c r="S1314" s="33"/>
      <c r="T1314" s="33"/>
      <c r="U1314" s="33"/>
      <c r="V1314" s="33"/>
      <c r="W1314" s="33"/>
      <c r="X1314" s="33"/>
      <c r="Y1314" s="33"/>
      <c r="Z1314" s="33"/>
      <c r="AA1314" s="33"/>
    </row>
    <row r="1315" spans="2:39">
      <c r="B1315" s="11"/>
      <c r="C1315" s="11">
        <v>4</v>
      </c>
      <c r="D1315" s="334"/>
      <c r="E1315" s="334"/>
      <c r="F1315" s="334"/>
      <c r="G1315" s="334"/>
      <c r="H1315" s="334"/>
      <c r="I1315" s="334"/>
      <c r="K1315" s="78"/>
      <c r="L1315" s="189"/>
      <c r="M1315" s="78"/>
      <c r="N1315" s="189"/>
      <c r="O1315" s="78"/>
      <c r="P1315" s="189"/>
      <c r="Q1315" s="334"/>
      <c r="R1315" s="334"/>
      <c r="S1315" s="334"/>
      <c r="AB1315" s="335"/>
      <c r="AC1315" s="335"/>
      <c r="AD1315" s="335"/>
      <c r="AE1315" s="335"/>
      <c r="AF1315" s="335"/>
      <c r="AG1315" s="335"/>
      <c r="AH1315" s="335"/>
      <c r="AI1315" s="335"/>
      <c r="AJ1315" s="335"/>
      <c r="AK1315" s="335"/>
      <c r="AL1315" s="335"/>
      <c r="AM1315" s="335"/>
    </row>
    <row r="1316" spans="2:39" s="29" customFormat="1">
      <c r="B1316" s="11"/>
      <c r="C1316" s="11">
        <v>5</v>
      </c>
      <c r="D1316" s="334"/>
      <c r="E1316" s="334"/>
      <c r="F1316" s="334"/>
      <c r="G1316" s="334"/>
      <c r="H1316" s="334"/>
      <c r="I1316" s="334"/>
      <c r="J1316" s="334"/>
      <c r="K1316" s="86"/>
      <c r="L1316" s="651"/>
      <c r="M1316" s="86"/>
      <c r="N1316" s="651"/>
      <c r="O1316" s="86"/>
      <c r="P1316" s="651"/>
      <c r="Q1316" s="33"/>
      <c r="R1316" s="33"/>
      <c r="S1316" s="33"/>
      <c r="T1316" s="33"/>
      <c r="U1316" s="33"/>
      <c r="V1316" s="33"/>
      <c r="W1316" s="33"/>
      <c r="X1316" s="33"/>
      <c r="Y1316" s="33"/>
      <c r="Z1316" s="33"/>
      <c r="AA1316" s="33"/>
    </row>
    <row r="1317" spans="2:39" s="29" customFormat="1">
      <c r="B1317" s="11"/>
      <c r="C1317" s="11">
        <v>6</v>
      </c>
      <c r="D1317" s="334"/>
      <c r="E1317" s="334"/>
      <c r="F1317" s="334"/>
      <c r="G1317" s="334"/>
      <c r="H1317" s="334"/>
      <c r="I1317" s="334"/>
      <c r="J1317" s="334"/>
      <c r="K1317" s="86"/>
      <c r="L1317" s="651"/>
      <c r="M1317" s="86"/>
      <c r="N1317" s="651"/>
      <c r="O1317" s="86"/>
      <c r="P1317" s="651"/>
      <c r="Q1317" s="33"/>
      <c r="R1317" s="33"/>
      <c r="S1317" s="33"/>
      <c r="T1317" s="33"/>
      <c r="U1317" s="33"/>
      <c r="V1317" s="33"/>
      <c r="W1317" s="33"/>
      <c r="X1317" s="33"/>
      <c r="Y1317" s="33"/>
      <c r="Z1317" s="33"/>
      <c r="AA1317" s="33"/>
    </row>
    <row r="1318" spans="2:39" s="29" customFormat="1">
      <c r="B1318" s="11"/>
      <c r="C1318" s="11">
        <v>7</v>
      </c>
      <c r="D1318" s="334"/>
      <c r="E1318" s="334"/>
      <c r="F1318" s="334"/>
      <c r="G1318" s="334"/>
      <c r="H1318" s="334"/>
      <c r="I1318" s="334"/>
      <c r="J1318" s="334"/>
      <c r="K1318" s="78"/>
      <c r="L1318" s="652"/>
      <c r="M1318" s="78"/>
      <c r="N1318" s="652"/>
      <c r="O1318" s="78"/>
      <c r="P1318" s="652"/>
      <c r="Q1318" s="33"/>
      <c r="R1318" s="33"/>
      <c r="S1318" s="33"/>
      <c r="T1318" s="33"/>
      <c r="U1318" s="33"/>
      <c r="V1318" s="33"/>
      <c r="W1318" s="33"/>
      <c r="X1318" s="33"/>
      <c r="Y1318" s="33"/>
      <c r="Z1318" s="33"/>
      <c r="AA1318" s="33"/>
    </row>
    <row r="1319" spans="2:39" s="29" customFormat="1">
      <c r="B1319" s="11"/>
      <c r="C1319" s="11">
        <v>8</v>
      </c>
      <c r="D1319" s="334"/>
      <c r="E1319" s="334"/>
      <c r="F1319" s="334"/>
      <c r="G1319" s="334"/>
      <c r="H1319" s="334"/>
      <c r="I1319" s="334"/>
      <c r="J1319" s="334"/>
      <c r="K1319" s="78"/>
      <c r="L1319" s="651"/>
      <c r="M1319" s="78"/>
      <c r="N1319" s="651"/>
      <c r="O1319" s="78"/>
      <c r="P1319" s="651"/>
      <c r="Q1319" s="33"/>
      <c r="R1319" s="33"/>
      <c r="S1319" s="33"/>
      <c r="T1319" s="33"/>
      <c r="U1319" s="33"/>
      <c r="V1319" s="33"/>
      <c r="W1319" s="33"/>
      <c r="X1319" s="33"/>
      <c r="Y1319" s="33"/>
      <c r="Z1319" s="33"/>
      <c r="AA1319" s="33"/>
    </row>
    <row r="1320" spans="2:39" s="29" customFormat="1">
      <c r="B1320" s="11"/>
      <c r="C1320" s="11">
        <v>9</v>
      </c>
      <c r="D1320" s="334"/>
      <c r="E1320" s="334"/>
      <c r="F1320" s="334"/>
      <c r="G1320" s="334"/>
      <c r="H1320" s="334"/>
      <c r="I1320" s="334"/>
      <c r="J1320" s="334"/>
      <c r="K1320" s="86"/>
      <c r="L1320" s="651"/>
      <c r="M1320" s="86"/>
      <c r="N1320" s="651"/>
      <c r="O1320" s="86"/>
      <c r="P1320" s="651"/>
      <c r="Q1320" s="33"/>
      <c r="R1320" s="33"/>
      <c r="S1320" s="33"/>
      <c r="T1320" s="33"/>
      <c r="U1320" s="33"/>
      <c r="V1320" s="33"/>
      <c r="W1320" s="33"/>
      <c r="X1320" s="33"/>
      <c r="Y1320" s="33"/>
      <c r="Z1320" s="33"/>
      <c r="AA1320" s="33"/>
    </row>
    <row r="1321" spans="2:39" s="29" customFormat="1">
      <c r="B1321" s="11"/>
      <c r="C1321" s="11">
        <v>10</v>
      </c>
      <c r="D1321" s="334"/>
      <c r="E1321" s="334"/>
      <c r="F1321" s="334"/>
      <c r="G1321" s="334"/>
      <c r="H1321" s="334"/>
      <c r="I1321" s="334"/>
      <c r="J1321" s="334"/>
      <c r="K1321" s="86"/>
      <c r="L1321" s="651"/>
      <c r="M1321" s="86"/>
      <c r="N1321" s="651"/>
      <c r="O1321" s="86"/>
      <c r="P1321" s="651"/>
      <c r="Q1321" s="33"/>
      <c r="R1321" s="33"/>
      <c r="S1321" s="33"/>
      <c r="T1321" s="33"/>
      <c r="U1321" s="33"/>
      <c r="V1321" s="33"/>
      <c r="W1321" s="33"/>
      <c r="X1321" s="33"/>
      <c r="Y1321" s="33"/>
      <c r="Z1321" s="33"/>
      <c r="AA1321" s="33"/>
    </row>
    <row r="1322" spans="2:39" s="29" customFormat="1">
      <c r="B1322" s="11"/>
      <c r="C1322" s="11">
        <v>11</v>
      </c>
      <c r="D1322" s="334"/>
      <c r="E1322" s="334"/>
      <c r="F1322" s="334"/>
      <c r="G1322" s="334"/>
      <c r="H1322" s="334"/>
      <c r="I1322" s="334"/>
      <c r="J1322" s="334"/>
      <c r="K1322" s="78"/>
      <c r="L1322" s="652"/>
      <c r="M1322" s="78"/>
      <c r="N1322" s="652"/>
      <c r="O1322" s="78"/>
      <c r="P1322" s="652"/>
      <c r="Q1322" s="33"/>
      <c r="R1322" s="33"/>
      <c r="S1322" s="33"/>
      <c r="T1322" s="33"/>
      <c r="U1322" s="33"/>
      <c r="V1322" s="33"/>
      <c r="W1322" s="33"/>
      <c r="X1322" s="33"/>
      <c r="Y1322" s="33"/>
      <c r="Z1322" s="33"/>
      <c r="AA1322" s="33"/>
    </row>
    <row r="1323" spans="2:39" s="29" customFormat="1">
      <c r="B1323" s="11"/>
      <c r="C1323" s="11">
        <v>12</v>
      </c>
      <c r="D1323" s="334"/>
      <c r="E1323" s="334"/>
      <c r="F1323" s="334"/>
      <c r="G1323" s="334"/>
      <c r="H1323" s="334"/>
      <c r="I1323" s="334"/>
      <c r="J1323" s="334"/>
      <c r="K1323" s="78"/>
      <c r="L1323" s="651"/>
      <c r="M1323" s="78"/>
      <c r="N1323" s="651"/>
      <c r="O1323" s="78"/>
      <c r="P1323" s="651"/>
      <c r="Q1323" s="33"/>
      <c r="R1323" s="33"/>
      <c r="S1323" s="33"/>
      <c r="T1323" s="33"/>
      <c r="U1323" s="33"/>
      <c r="V1323" s="33"/>
      <c r="W1323" s="33"/>
      <c r="X1323" s="33"/>
      <c r="Y1323" s="33"/>
      <c r="Z1323" s="33"/>
      <c r="AA1323" s="33"/>
    </row>
    <row r="1324" spans="2:39" s="29" customFormat="1">
      <c r="B1324" s="11"/>
      <c r="C1324" s="11">
        <v>13</v>
      </c>
      <c r="D1324" s="334"/>
      <c r="E1324" s="334"/>
      <c r="F1324" s="334"/>
      <c r="G1324" s="334"/>
      <c r="H1324" s="334"/>
      <c r="I1324" s="334"/>
      <c r="J1324" s="334"/>
      <c r="K1324" s="86"/>
      <c r="L1324" s="651"/>
      <c r="M1324" s="86"/>
      <c r="N1324" s="651"/>
      <c r="O1324" s="86"/>
      <c r="P1324" s="651"/>
      <c r="Q1324" s="33"/>
      <c r="R1324" s="33"/>
      <c r="S1324" s="33"/>
      <c r="T1324" s="33"/>
      <c r="U1324" s="33"/>
      <c r="V1324" s="33"/>
      <c r="W1324" s="33"/>
      <c r="X1324" s="33"/>
      <c r="Y1324" s="33"/>
      <c r="Z1324" s="33"/>
      <c r="AA1324" s="33"/>
    </row>
    <row r="1325" spans="2:39" s="29" customFormat="1">
      <c r="B1325" s="11"/>
      <c r="C1325" s="11">
        <v>14</v>
      </c>
      <c r="D1325" s="334"/>
      <c r="E1325" s="334"/>
      <c r="F1325" s="334"/>
      <c r="G1325" s="334"/>
      <c r="H1325" s="334"/>
      <c r="I1325" s="334"/>
      <c r="J1325" s="334"/>
      <c r="K1325" s="86"/>
      <c r="L1325" s="651"/>
      <c r="M1325" s="86"/>
      <c r="N1325" s="651"/>
      <c r="O1325" s="86"/>
      <c r="P1325" s="651"/>
      <c r="Q1325" s="33"/>
      <c r="R1325" s="33"/>
      <c r="S1325" s="33"/>
      <c r="T1325" s="33"/>
      <c r="U1325" s="33"/>
      <c r="V1325" s="33"/>
      <c r="W1325" s="33"/>
      <c r="X1325" s="33"/>
      <c r="Y1325" s="33"/>
      <c r="Z1325" s="33"/>
      <c r="AA1325" s="33"/>
    </row>
    <row r="1326" spans="2:39" s="29" customFormat="1">
      <c r="B1326" s="11"/>
      <c r="C1326" s="11">
        <v>15</v>
      </c>
      <c r="D1326" s="334"/>
      <c r="E1326" s="334"/>
      <c r="F1326" s="334"/>
      <c r="G1326" s="334"/>
      <c r="H1326" s="334"/>
      <c r="I1326" s="334"/>
      <c r="J1326" s="334"/>
      <c r="K1326" s="78"/>
      <c r="L1326" s="652"/>
      <c r="M1326" s="78"/>
      <c r="N1326" s="652"/>
      <c r="O1326" s="78"/>
      <c r="P1326" s="652"/>
      <c r="Q1326" s="33"/>
      <c r="R1326" s="33"/>
      <c r="S1326" s="33"/>
      <c r="T1326" s="33"/>
      <c r="U1326" s="33"/>
      <c r="V1326" s="33"/>
      <c r="W1326" s="33"/>
      <c r="X1326" s="33"/>
      <c r="Y1326" s="33"/>
      <c r="Z1326" s="33"/>
      <c r="AA1326" s="33"/>
    </row>
    <row r="1327" spans="2:39" s="29" customFormat="1">
      <c r="B1327" s="11"/>
      <c r="C1327" s="11">
        <v>16</v>
      </c>
      <c r="D1327" s="334"/>
      <c r="E1327" s="334"/>
      <c r="F1327" s="334"/>
      <c r="G1327" s="334"/>
      <c r="H1327" s="334"/>
      <c r="I1327" s="334"/>
      <c r="J1327" s="334"/>
      <c r="K1327" s="78"/>
      <c r="L1327" s="651"/>
      <c r="M1327" s="78"/>
      <c r="N1327" s="651"/>
      <c r="O1327" s="78"/>
      <c r="P1327" s="651"/>
      <c r="Q1327" s="33"/>
      <c r="R1327" s="33"/>
      <c r="S1327" s="33"/>
      <c r="T1327" s="33"/>
      <c r="U1327" s="33"/>
      <c r="V1327" s="33"/>
      <c r="W1327" s="33"/>
      <c r="X1327" s="33"/>
      <c r="Y1327" s="33"/>
      <c r="Z1327" s="33"/>
      <c r="AA1327" s="33"/>
    </row>
    <row r="1328" spans="2:39" s="29" customFormat="1">
      <c r="B1328" s="11"/>
      <c r="C1328" s="11">
        <v>17</v>
      </c>
      <c r="D1328" s="334"/>
      <c r="E1328" s="334"/>
      <c r="F1328" s="334"/>
      <c r="G1328" s="334"/>
      <c r="H1328" s="334"/>
      <c r="I1328" s="334"/>
      <c r="J1328" s="334"/>
      <c r="K1328" s="86"/>
      <c r="L1328" s="651"/>
      <c r="M1328" s="86"/>
      <c r="N1328" s="651"/>
      <c r="O1328" s="86"/>
      <c r="P1328" s="651"/>
      <c r="Q1328" s="33"/>
      <c r="R1328" s="33"/>
      <c r="S1328" s="33"/>
      <c r="T1328" s="33"/>
      <c r="U1328" s="33"/>
      <c r="V1328" s="33"/>
      <c r="W1328" s="33"/>
      <c r="X1328" s="33"/>
      <c r="Y1328" s="33"/>
      <c r="Z1328" s="33"/>
      <c r="AA1328" s="33"/>
    </row>
    <row r="1329" spans="2:39" s="29" customFormat="1">
      <c r="B1329" s="11"/>
      <c r="C1329" s="11">
        <v>18</v>
      </c>
      <c r="D1329" s="334"/>
      <c r="E1329" s="334"/>
      <c r="F1329" s="334"/>
      <c r="G1329" s="334"/>
      <c r="H1329" s="334"/>
      <c r="I1329" s="334"/>
      <c r="J1329" s="334"/>
      <c r="K1329" s="86"/>
      <c r="L1329" s="651"/>
      <c r="M1329" s="86"/>
      <c r="N1329" s="651"/>
      <c r="O1329" s="86"/>
      <c r="P1329" s="651"/>
      <c r="Q1329" s="33"/>
      <c r="R1329" s="33"/>
      <c r="S1329" s="33"/>
      <c r="T1329" s="33"/>
      <c r="U1329" s="33"/>
      <c r="V1329" s="33"/>
      <c r="W1329" s="33"/>
      <c r="X1329" s="33"/>
      <c r="Y1329" s="33"/>
      <c r="Z1329" s="33"/>
      <c r="AA1329" s="33"/>
    </row>
    <row r="1330" spans="2:39" s="29" customFormat="1">
      <c r="B1330" s="11"/>
      <c r="C1330" s="11">
        <v>19</v>
      </c>
      <c r="D1330" s="334"/>
      <c r="E1330" s="334"/>
      <c r="F1330" s="334"/>
      <c r="G1330" s="334"/>
      <c r="H1330" s="334"/>
      <c r="I1330" s="334"/>
      <c r="J1330" s="334"/>
      <c r="K1330" s="78"/>
      <c r="L1330" s="652"/>
      <c r="M1330" s="78"/>
      <c r="N1330" s="652"/>
      <c r="O1330" s="78"/>
      <c r="P1330" s="652"/>
      <c r="Q1330" s="33"/>
      <c r="R1330" s="33"/>
      <c r="S1330" s="33"/>
      <c r="T1330" s="33"/>
      <c r="U1330" s="33"/>
      <c r="V1330" s="33"/>
      <c r="W1330" s="33"/>
      <c r="X1330" s="33"/>
      <c r="Y1330" s="33"/>
      <c r="Z1330" s="33"/>
      <c r="AA1330" s="33"/>
    </row>
    <row r="1331" spans="2:39" s="29" customFormat="1">
      <c r="B1331" s="11"/>
      <c r="C1331" s="11">
        <v>20</v>
      </c>
      <c r="D1331" s="334"/>
      <c r="E1331" s="334"/>
      <c r="F1331" s="334"/>
      <c r="G1331" s="334"/>
      <c r="H1331" s="334"/>
      <c r="I1331" s="334"/>
      <c r="J1331" s="334"/>
      <c r="K1331" s="78"/>
      <c r="L1331" s="651"/>
      <c r="M1331" s="78"/>
      <c r="N1331" s="651"/>
      <c r="O1331" s="78"/>
      <c r="P1331" s="651"/>
      <c r="Q1331" s="33"/>
      <c r="R1331" s="33"/>
      <c r="S1331" s="33"/>
      <c r="T1331" s="33"/>
      <c r="U1331" s="33"/>
      <c r="V1331" s="33"/>
      <c r="W1331" s="33"/>
      <c r="X1331" s="33"/>
      <c r="Y1331" s="33"/>
      <c r="Z1331" s="33"/>
      <c r="AA1331" s="33"/>
    </row>
    <row r="1332" spans="2:39" s="29" customFormat="1">
      <c r="B1332" s="11"/>
      <c r="C1332" s="11">
        <v>21</v>
      </c>
      <c r="D1332" s="334"/>
      <c r="E1332" s="334"/>
      <c r="F1332" s="334"/>
      <c r="G1332" s="334"/>
      <c r="H1332" s="334"/>
      <c r="I1332" s="334"/>
      <c r="J1332" s="334"/>
      <c r="K1332" s="86"/>
      <c r="L1332" s="651"/>
      <c r="M1332" s="86"/>
      <c r="N1332" s="651"/>
      <c r="O1332" s="86"/>
      <c r="P1332" s="651"/>
      <c r="Q1332" s="33"/>
      <c r="R1332" s="33"/>
      <c r="S1332" s="33"/>
      <c r="T1332" s="33"/>
      <c r="U1332" s="33"/>
      <c r="V1332" s="33"/>
      <c r="W1332" s="33"/>
      <c r="X1332" s="33"/>
      <c r="Y1332" s="33"/>
      <c r="Z1332" s="33"/>
      <c r="AA1332" s="33"/>
    </row>
    <row r="1333" spans="2:39" s="29" customFormat="1">
      <c r="B1333" s="11"/>
      <c r="C1333" s="11">
        <v>22</v>
      </c>
      <c r="D1333" s="334"/>
      <c r="E1333" s="334"/>
      <c r="F1333" s="334"/>
      <c r="G1333" s="334"/>
      <c r="H1333" s="334"/>
      <c r="I1333" s="334"/>
      <c r="J1333" s="334"/>
      <c r="K1333" s="653"/>
      <c r="L1333" s="651"/>
      <c r="M1333" s="653"/>
      <c r="N1333" s="651"/>
      <c r="O1333" s="653"/>
      <c r="P1333" s="651"/>
      <c r="Q1333" s="33"/>
      <c r="R1333" s="33"/>
      <c r="S1333" s="33"/>
      <c r="T1333" s="33"/>
      <c r="U1333" s="33"/>
      <c r="V1333" s="33"/>
      <c r="W1333" s="33"/>
      <c r="X1333" s="33"/>
      <c r="Y1333" s="33"/>
      <c r="Z1333" s="33"/>
      <c r="AA1333" s="33"/>
    </row>
    <row r="1334" spans="2:39" s="29" customFormat="1">
      <c r="B1334" s="11">
        <v>59</v>
      </c>
      <c r="C1334" s="11">
        <v>1</v>
      </c>
      <c r="D1334" s="334"/>
      <c r="E1334" s="334"/>
      <c r="F1334" s="334"/>
      <c r="G1334" s="334"/>
      <c r="H1334" s="334"/>
      <c r="I1334" s="334"/>
      <c r="J1334" s="334"/>
      <c r="K1334" s="78"/>
      <c r="L1334" s="647"/>
      <c r="M1334" s="78"/>
      <c r="N1334" s="647"/>
      <c r="O1334" s="78"/>
      <c r="P1334" s="647"/>
      <c r="Q1334" s="33"/>
      <c r="R1334" s="33"/>
      <c r="S1334" s="33"/>
      <c r="T1334" s="33"/>
      <c r="U1334" s="33"/>
      <c r="V1334" s="33"/>
      <c r="W1334" s="33"/>
      <c r="X1334" s="33"/>
      <c r="Y1334" s="33"/>
      <c r="Z1334" s="33"/>
      <c r="AA1334" s="33"/>
    </row>
    <row r="1335" spans="2:39" s="29" customFormat="1">
      <c r="B1335" s="11"/>
      <c r="C1335" s="11">
        <v>2</v>
      </c>
      <c r="D1335" s="334"/>
      <c r="E1335" s="334"/>
      <c r="F1335" s="334"/>
      <c r="G1335" s="334"/>
      <c r="H1335" s="334"/>
      <c r="I1335" s="334"/>
      <c r="J1335" s="334"/>
      <c r="K1335" s="78"/>
      <c r="L1335" s="647"/>
      <c r="M1335" s="78"/>
      <c r="N1335" s="647"/>
      <c r="O1335" s="78"/>
      <c r="P1335" s="647"/>
      <c r="Q1335" s="33"/>
      <c r="R1335" s="33"/>
      <c r="S1335" s="33"/>
      <c r="T1335" s="33"/>
      <c r="U1335" s="33"/>
      <c r="V1335" s="33"/>
      <c r="W1335" s="33"/>
      <c r="X1335" s="33"/>
      <c r="Y1335" s="33"/>
      <c r="Z1335" s="33"/>
      <c r="AA1335" s="33"/>
    </row>
    <row r="1336" spans="2:39" s="29" customFormat="1">
      <c r="B1336" s="11"/>
      <c r="C1336" s="11">
        <v>3</v>
      </c>
      <c r="D1336" s="334"/>
      <c r="E1336" s="334"/>
      <c r="F1336" s="334"/>
      <c r="G1336" s="334"/>
      <c r="H1336" s="334"/>
      <c r="I1336" s="334"/>
      <c r="J1336" s="334"/>
      <c r="K1336" s="78"/>
      <c r="L1336" s="647"/>
      <c r="M1336" s="78"/>
      <c r="N1336" s="647"/>
      <c r="O1336" s="78"/>
      <c r="P1336" s="647"/>
      <c r="Q1336" s="33"/>
      <c r="R1336" s="33"/>
      <c r="S1336" s="33"/>
      <c r="T1336" s="33"/>
      <c r="U1336" s="33"/>
      <c r="V1336" s="33"/>
      <c r="W1336" s="33"/>
      <c r="X1336" s="33"/>
      <c r="Y1336" s="33"/>
      <c r="Z1336" s="33"/>
      <c r="AA1336" s="33"/>
    </row>
    <row r="1337" spans="2:39">
      <c r="B1337" s="11"/>
      <c r="C1337" s="11">
        <v>4</v>
      </c>
      <c r="D1337" s="334"/>
      <c r="E1337" s="334"/>
      <c r="F1337" s="334"/>
      <c r="G1337" s="334"/>
      <c r="H1337" s="334"/>
      <c r="I1337" s="334"/>
      <c r="K1337" s="78"/>
      <c r="L1337" s="189"/>
      <c r="M1337" s="78"/>
      <c r="N1337" s="189"/>
      <c r="O1337" s="78"/>
      <c r="P1337" s="189"/>
      <c r="Q1337" s="334"/>
      <c r="R1337" s="334"/>
      <c r="S1337" s="334"/>
      <c r="AB1337" s="335"/>
      <c r="AC1337" s="335"/>
      <c r="AD1337" s="335"/>
      <c r="AE1337" s="335"/>
      <c r="AF1337" s="335"/>
      <c r="AG1337" s="335"/>
      <c r="AH1337" s="335"/>
      <c r="AI1337" s="335"/>
      <c r="AJ1337" s="335"/>
      <c r="AK1337" s="335"/>
      <c r="AL1337" s="335"/>
      <c r="AM1337" s="335"/>
    </row>
    <row r="1338" spans="2:39" s="29" customFormat="1">
      <c r="B1338" s="11"/>
      <c r="C1338" s="11">
        <v>5</v>
      </c>
      <c r="D1338" s="334"/>
      <c r="E1338" s="334"/>
      <c r="F1338" s="334"/>
      <c r="G1338" s="334"/>
      <c r="H1338" s="334"/>
      <c r="I1338" s="334"/>
      <c r="J1338" s="334"/>
      <c r="K1338" s="86"/>
      <c r="L1338" s="651"/>
      <c r="M1338" s="86"/>
      <c r="N1338" s="651"/>
      <c r="O1338" s="86"/>
      <c r="P1338" s="651"/>
      <c r="Q1338" s="33"/>
      <c r="R1338" s="33"/>
      <c r="S1338" s="33"/>
      <c r="T1338" s="33"/>
      <c r="U1338" s="33"/>
      <c r="V1338" s="33"/>
      <c r="W1338" s="33"/>
      <c r="X1338" s="33"/>
      <c r="Y1338" s="33"/>
      <c r="Z1338" s="33"/>
      <c r="AA1338" s="33"/>
    </row>
    <row r="1339" spans="2:39" s="29" customFormat="1">
      <c r="B1339" s="11"/>
      <c r="C1339" s="11">
        <v>6</v>
      </c>
      <c r="D1339" s="334"/>
      <c r="E1339" s="334"/>
      <c r="F1339" s="334"/>
      <c r="G1339" s="334"/>
      <c r="H1339" s="334"/>
      <c r="I1339" s="334"/>
      <c r="J1339" s="334"/>
      <c r="K1339" s="86"/>
      <c r="L1339" s="651"/>
      <c r="M1339" s="86"/>
      <c r="N1339" s="651"/>
      <c r="O1339" s="86"/>
      <c r="P1339" s="651"/>
      <c r="Q1339" s="33"/>
      <c r="R1339" s="33"/>
      <c r="S1339" s="33"/>
      <c r="T1339" s="33"/>
      <c r="U1339" s="33"/>
      <c r="V1339" s="33"/>
      <c r="W1339" s="33"/>
      <c r="X1339" s="33"/>
      <c r="Y1339" s="33"/>
      <c r="Z1339" s="33"/>
      <c r="AA1339" s="33"/>
    </row>
    <row r="1340" spans="2:39" s="29" customFormat="1">
      <c r="B1340" s="11"/>
      <c r="C1340" s="11">
        <v>7</v>
      </c>
      <c r="D1340" s="334"/>
      <c r="E1340" s="334"/>
      <c r="F1340" s="334"/>
      <c r="G1340" s="334"/>
      <c r="H1340" s="334"/>
      <c r="I1340" s="334"/>
      <c r="J1340" s="334"/>
      <c r="K1340" s="78"/>
      <c r="L1340" s="652"/>
      <c r="M1340" s="78"/>
      <c r="N1340" s="652"/>
      <c r="O1340" s="78"/>
      <c r="P1340" s="652"/>
      <c r="Q1340" s="33"/>
      <c r="R1340" s="33"/>
      <c r="S1340" s="33"/>
      <c r="T1340" s="33"/>
      <c r="U1340" s="33"/>
      <c r="V1340" s="33"/>
      <c r="W1340" s="33"/>
      <c r="X1340" s="33"/>
      <c r="Y1340" s="33"/>
      <c r="Z1340" s="33"/>
      <c r="AA1340" s="33"/>
    </row>
    <row r="1341" spans="2:39" s="29" customFormat="1">
      <c r="B1341" s="11"/>
      <c r="C1341" s="11">
        <v>8</v>
      </c>
      <c r="D1341" s="334"/>
      <c r="E1341" s="334"/>
      <c r="F1341" s="334"/>
      <c r="G1341" s="334"/>
      <c r="H1341" s="334"/>
      <c r="I1341" s="334"/>
      <c r="J1341" s="334"/>
      <c r="K1341" s="78"/>
      <c r="L1341" s="651"/>
      <c r="M1341" s="78"/>
      <c r="N1341" s="651"/>
      <c r="O1341" s="78"/>
      <c r="P1341" s="651"/>
      <c r="Q1341" s="33"/>
      <c r="R1341" s="33"/>
      <c r="S1341" s="33"/>
      <c r="T1341" s="33"/>
      <c r="U1341" s="33"/>
      <c r="V1341" s="33"/>
      <c r="W1341" s="33"/>
      <c r="X1341" s="33"/>
      <c r="Y1341" s="33"/>
      <c r="Z1341" s="33"/>
      <c r="AA1341" s="33"/>
    </row>
    <row r="1342" spans="2:39" s="29" customFormat="1">
      <c r="B1342" s="11"/>
      <c r="C1342" s="11">
        <v>9</v>
      </c>
      <c r="D1342" s="334"/>
      <c r="E1342" s="334"/>
      <c r="F1342" s="334"/>
      <c r="G1342" s="334"/>
      <c r="H1342" s="334"/>
      <c r="I1342" s="334"/>
      <c r="J1342" s="334"/>
      <c r="K1342" s="86"/>
      <c r="L1342" s="651"/>
      <c r="M1342" s="86"/>
      <c r="N1342" s="651"/>
      <c r="O1342" s="86"/>
      <c r="P1342" s="651"/>
      <c r="Q1342" s="33"/>
      <c r="R1342" s="33"/>
      <c r="S1342" s="33"/>
      <c r="T1342" s="33"/>
      <c r="U1342" s="33"/>
      <c r="V1342" s="33"/>
      <c r="W1342" s="33"/>
      <c r="X1342" s="33"/>
      <c r="Y1342" s="33"/>
      <c r="Z1342" s="33"/>
      <c r="AA1342" s="33"/>
    </row>
    <row r="1343" spans="2:39" s="29" customFormat="1">
      <c r="B1343" s="11"/>
      <c r="C1343" s="11">
        <v>10</v>
      </c>
      <c r="D1343" s="334"/>
      <c r="E1343" s="334"/>
      <c r="F1343" s="334"/>
      <c r="G1343" s="334"/>
      <c r="H1343" s="334"/>
      <c r="I1343" s="334"/>
      <c r="J1343" s="334"/>
      <c r="K1343" s="86"/>
      <c r="L1343" s="651"/>
      <c r="M1343" s="86"/>
      <c r="N1343" s="651"/>
      <c r="O1343" s="86"/>
      <c r="P1343" s="651"/>
      <c r="Q1343" s="33"/>
      <c r="R1343" s="33"/>
      <c r="S1343" s="33"/>
      <c r="T1343" s="33"/>
      <c r="U1343" s="33"/>
      <c r="V1343" s="33"/>
      <c r="W1343" s="33"/>
      <c r="X1343" s="33"/>
      <c r="Y1343" s="33"/>
      <c r="Z1343" s="33"/>
      <c r="AA1343" s="33"/>
    </row>
    <row r="1344" spans="2:39" s="29" customFormat="1">
      <c r="B1344" s="11"/>
      <c r="C1344" s="11">
        <v>11</v>
      </c>
      <c r="D1344" s="334"/>
      <c r="E1344" s="334"/>
      <c r="F1344" s="334"/>
      <c r="G1344" s="334"/>
      <c r="H1344" s="334"/>
      <c r="I1344" s="334"/>
      <c r="J1344" s="334"/>
      <c r="K1344" s="78"/>
      <c r="L1344" s="652"/>
      <c r="M1344" s="78"/>
      <c r="N1344" s="652"/>
      <c r="O1344" s="78"/>
      <c r="P1344" s="652"/>
      <c r="Q1344" s="33"/>
      <c r="R1344" s="33"/>
      <c r="S1344" s="33"/>
      <c r="T1344" s="33"/>
      <c r="U1344" s="33"/>
      <c r="V1344" s="33"/>
      <c r="W1344" s="33"/>
      <c r="X1344" s="33"/>
      <c r="Y1344" s="33"/>
      <c r="Z1344" s="33"/>
      <c r="AA1344" s="33"/>
    </row>
    <row r="1345" spans="2:39" s="29" customFormat="1">
      <c r="B1345" s="11"/>
      <c r="C1345" s="11">
        <v>12</v>
      </c>
      <c r="D1345" s="334"/>
      <c r="E1345" s="334"/>
      <c r="F1345" s="334"/>
      <c r="G1345" s="334"/>
      <c r="H1345" s="334"/>
      <c r="I1345" s="334"/>
      <c r="J1345" s="334"/>
      <c r="K1345" s="78"/>
      <c r="L1345" s="651"/>
      <c r="M1345" s="78"/>
      <c r="N1345" s="651"/>
      <c r="O1345" s="78"/>
      <c r="P1345" s="651"/>
      <c r="Q1345" s="33"/>
      <c r="R1345" s="33"/>
      <c r="S1345" s="33"/>
      <c r="T1345" s="33"/>
      <c r="U1345" s="33"/>
      <c r="V1345" s="33"/>
      <c r="W1345" s="33"/>
      <c r="X1345" s="33"/>
      <c r="Y1345" s="33"/>
      <c r="Z1345" s="33"/>
      <c r="AA1345" s="33"/>
    </row>
    <row r="1346" spans="2:39" s="29" customFormat="1">
      <c r="B1346" s="11"/>
      <c r="C1346" s="11">
        <v>13</v>
      </c>
      <c r="D1346" s="334"/>
      <c r="E1346" s="334"/>
      <c r="F1346" s="334"/>
      <c r="G1346" s="334"/>
      <c r="H1346" s="334"/>
      <c r="I1346" s="334"/>
      <c r="J1346" s="334"/>
      <c r="K1346" s="86"/>
      <c r="L1346" s="651"/>
      <c r="M1346" s="86"/>
      <c r="N1346" s="651"/>
      <c r="O1346" s="86"/>
      <c r="P1346" s="651"/>
      <c r="Q1346" s="33"/>
      <c r="R1346" s="33"/>
      <c r="S1346" s="33"/>
      <c r="T1346" s="33"/>
      <c r="U1346" s="33"/>
      <c r="V1346" s="33"/>
      <c r="W1346" s="33"/>
      <c r="X1346" s="33"/>
      <c r="Y1346" s="33"/>
      <c r="Z1346" s="33"/>
      <c r="AA1346" s="33"/>
    </row>
    <row r="1347" spans="2:39" s="29" customFormat="1">
      <c r="B1347" s="11"/>
      <c r="C1347" s="11">
        <v>14</v>
      </c>
      <c r="D1347" s="334"/>
      <c r="E1347" s="334"/>
      <c r="F1347" s="334"/>
      <c r="G1347" s="334"/>
      <c r="H1347" s="334"/>
      <c r="I1347" s="334"/>
      <c r="J1347" s="334"/>
      <c r="K1347" s="86"/>
      <c r="L1347" s="651"/>
      <c r="M1347" s="86"/>
      <c r="N1347" s="651"/>
      <c r="O1347" s="86"/>
      <c r="P1347" s="651"/>
      <c r="Q1347" s="33"/>
      <c r="R1347" s="33"/>
      <c r="S1347" s="33"/>
      <c r="T1347" s="33"/>
      <c r="U1347" s="33"/>
      <c r="V1347" s="33"/>
      <c r="W1347" s="33"/>
      <c r="X1347" s="33"/>
      <c r="Y1347" s="33"/>
      <c r="Z1347" s="33"/>
      <c r="AA1347" s="33"/>
    </row>
    <row r="1348" spans="2:39" s="29" customFormat="1">
      <c r="B1348" s="11"/>
      <c r="C1348" s="11">
        <v>15</v>
      </c>
      <c r="D1348" s="334"/>
      <c r="E1348" s="334"/>
      <c r="F1348" s="334"/>
      <c r="G1348" s="334"/>
      <c r="H1348" s="334"/>
      <c r="I1348" s="334"/>
      <c r="J1348" s="334"/>
      <c r="K1348" s="78"/>
      <c r="L1348" s="652"/>
      <c r="M1348" s="78"/>
      <c r="N1348" s="652"/>
      <c r="O1348" s="78"/>
      <c r="P1348" s="652"/>
      <c r="Q1348" s="33"/>
      <c r="R1348" s="33"/>
      <c r="S1348" s="33"/>
      <c r="T1348" s="33"/>
      <c r="U1348" s="33"/>
      <c r="V1348" s="33"/>
      <c r="W1348" s="33"/>
      <c r="X1348" s="33"/>
      <c r="Y1348" s="33"/>
      <c r="Z1348" s="33"/>
      <c r="AA1348" s="33"/>
    </row>
    <row r="1349" spans="2:39" s="29" customFormat="1">
      <c r="B1349" s="11"/>
      <c r="C1349" s="11">
        <v>16</v>
      </c>
      <c r="D1349" s="334"/>
      <c r="E1349" s="334"/>
      <c r="F1349" s="334"/>
      <c r="G1349" s="334"/>
      <c r="H1349" s="334"/>
      <c r="I1349" s="334"/>
      <c r="J1349" s="334"/>
      <c r="K1349" s="78"/>
      <c r="L1349" s="651"/>
      <c r="M1349" s="78"/>
      <c r="N1349" s="651"/>
      <c r="O1349" s="78"/>
      <c r="P1349" s="651"/>
      <c r="Q1349" s="33"/>
      <c r="R1349" s="33"/>
      <c r="S1349" s="33"/>
      <c r="T1349" s="33"/>
      <c r="U1349" s="33"/>
      <c r="V1349" s="33"/>
      <c r="W1349" s="33"/>
      <c r="X1349" s="33"/>
      <c r="Y1349" s="33"/>
      <c r="Z1349" s="33"/>
      <c r="AA1349" s="33"/>
    </row>
    <row r="1350" spans="2:39" s="29" customFormat="1">
      <c r="B1350" s="11"/>
      <c r="C1350" s="11">
        <v>17</v>
      </c>
      <c r="D1350" s="334"/>
      <c r="E1350" s="334"/>
      <c r="F1350" s="334"/>
      <c r="G1350" s="334"/>
      <c r="H1350" s="334"/>
      <c r="I1350" s="334"/>
      <c r="J1350" s="334"/>
      <c r="K1350" s="86"/>
      <c r="L1350" s="651"/>
      <c r="M1350" s="86"/>
      <c r="N1350" s="651"/>
      <c r="O1350" s="86"/>
      <c r="P1350" s="651"/>
      <c r="Q1350" s="33"/>
      <c r="R1350" s="33"/>
      <c r="S1350" s="33"/>
      <c r="T1350" s="33"/>
      <c r="U1350" s="33"/>
      <c r="V1350" s="33"/>
      <c r="W1350" s="33"/>
      <c r="X1350" s="33"/>
      <c r="Y1350" s="33"/>
      <c r="Z1350" s="33"/>
      <c r="AA1350" s="33"/>
    </row>
    <row r="1351" spans="2:39" s="29" customFormat="1">
      <c r="B1351" s="11"/>
      <c r="C1351" s="11">
        <v>18</v>
      </c>
      <c r="D1351" s="334"/>
      <c r="E1351" s="334"/>
      <c r="F1351" s="334"/>
      <c r="G1351" s="334"/>
      <c r="H1351" s="334"/>
      <c r="I1351" s="334"/>
      <c r="J1351" s="334"/>
      <c r="K1351" s="86"/>
      <c r="L1351" s="651"/>
      <c r="M1351" s="86"/>
      <c r="N1351" s="651"/>
      <c r="O1351" s="86"/>
      <c r="P1351" s="651"/>
      <c r="Q1351" s="33"/>
      <c r="R1351" s="33"/>
      <c r="S1351" s="33"/>
      <c r="T1351" s="33"/>
      <c r="U1351" s="33"/>
      <c r="V1351" s="33"/>
      <c r="W1351" s="33"/>
      <c r="X1351" s="33"/>
      <c r="Y1351" s="33"/>
      <c r="Z1351" s="33"/>
      <c r="AA1351" s="33"/>
    </row>
    <row r="1352" spans="2:39" s="29" customFormat="1">
      <c r="B1352" s="11"/>
      <c r="C1352" s="11">
        <v>19</v>
      </c>
      <c r="D1352" s="334"/>
      <c r="E1352" s="334"/>
      <c r="F1352" s="334"/>
      <c r="G1352" s="334"/>
      <c r="H1352" s="334"/>
      <c r="I1352" s="334"/>
      <c r="J1352" s="334"/>
      <c r="K1352" s="78"/>
      <c r="L1352" s="652"/>
      <c r="M1352" s="78"/>
      <c r="N1352" s="652"/>
      <c r="O1352" s="78"/>
      <c r="P1352" s="652"/>
      <c r="Q1352" s="33"/>
      <c r="R1352" s="33"/>
      <c r="S1352" s="33"/>
      <c r="T1352" s="33"/>
      <c r="U1352" s="33"/>
      <c r="V1352" s="33"/>
      <c r="W1352" s="33"/>
      <c r="X1352" s="33"/>
      <c r="Y1352" s="33"/>
      <c r="Z1352" s="33"/>
      <c r="AA1352" s="33"/>
    </row>
    <row r="1353" spans="2:39" s="29" customFormat="1">
      <c r="B1353" s="11"/>
      <c r="C1353" s="11">
        <v>20</v>
      </c>
      <c r="D1353" s="334"/>
      <c r="E1353" s="334"/>
      <c r="F1353" s="334"/>
      <c r="G1353" s="334"/>
      <c r="H1353" s="334"/>
      <c r="I1353" s="334"/>
      <c r="J1353" s="334"/>
      <c r="K1353" s="78"/>
      <c r="L1353" s="651"/>
      <c r="M1353" s="78"/>
      <c r="N1353" s="651"/>
      <c r="O1353" s="78"/>
      <c r="P1353" s="651"/>
      <c r="Q1353" s="33"/>
      <c r="R1353" s="33"/>
      <c r="S1353" s="33"/>
      <c r="T1353" s="33"/>
      <c r="U1353" s="33"/>
      <c r="V1353" s="33"/>
      <c r="W1353" s="33"/>
      <c r="X1353" s="33"/>
      <c r="Y1353" s="33"/>
      <c r="Z1353" s="33"/>
      <c r="AA1353" s="33"/>
    </row>
    <row r="1354" spans="2:39" s="29" customFormat="1">
      <c r="B1354" s="11"/>
      <c r="C1354" s="11">
        <v>21</v>
      </c>
      <c r="D1354" s="334"/>
      <c r="E1354" s="334"/>
      <c r="F1354" s="334"/>
      <c r="G1354" s="334"/>
      <c r="H1354" s="334"/>
      <c r="I1354" s="334"/>
      <c r="J1354" s="334"/>
      <c r="K1354" s="86"/>
      <c r="L1354" s="651"/>
      <c r="M1354" s="86"/>
      <c r="N1354" s="651"/>
      <c r="O1354" s="86"/>
      <c r="P1354" s="651"/>
      <c r="Q1354" s="33"/>
      <c r="R1354" s="33"/>
      <c r="S1354" s="33"/>
      <c r="T1354" s="33"/>
      <c r="U1354" s="33"/>
      <c r="V1354" s="33"/>
      <c r="W1354" s="33"/>
      <c r="X1354" s="33"/>
      <c r="Y1354" s="33"/>
      <c r="Z1354" s="33"/>
      <c r="AA1354" s="33"/>
    </row>
    <row r="1355" spans="2:39" s="29" customFormat="1">
      <c r="B1355" s="11"/>
      <c r="C1355" s="11">
        <v>22</v>
      </c>
      <c r="D1355" s="334"/>
      <c r="E1355" s="334"/>
      <c r="F1355" s="334"/>
      <c r="G1355" s="334"/>
      <c r="H1355" s="334"/>
      <c r="I1355" s="334"/>
      <c r="J1355" s="334"/>
      <c r="K1355" s="653"/>
      <c r="L1355" s="651"/>
      <c r="M1355" s="653"/>
      <c r="N1355" s="651"/>
      <c r="O1355" s="653"/>
      <c r="P1355" s="651"/>
      <c r="Q1355" s="33"/>
      <c r="R1355" s="33"/>
      <c r="S1355" s="33"/>
      <c r="T1355" s="33"/>
      <c r="U1355" s="33"/>
      <c r="V1355" s="33"/>
      <c r="W1355" s="33"/>
      <c r="X1355" s="33"/>
      <c r="Y1355" s="33"/>
      <c r="Z1355" s="33"/>
      <c r="AA1355" s="33"/>
    </row>
    <row r="1356" spans="2:39" s="29" customFormat="1">
      <c r="B1356" s="11">
        <v>60</v>
      </c>
      <c r="C1356" s="11">
        <v>1</v>
      </c>
      <c r="D1356" s="334"/>
      <c r="E1356" s="334"/>
      <c r="F1356" s="334"/>
      <c r="G1356" s="334"/>
      <c r="H1356" s="334"/>
      <c r="I1356" s="334"/>
      <c r="J1356" s="334"/>
      <c r="K1356" s="78"/>
      <c r="L1356" s="647"/>
      <c r="M1356" s="78"/>
      <c r="N1356" s="647"/>
      <c r="O1356" s="78"/>
      <c r="P1356" s="647"/>
      <c r="Q1356" s="33"/>
      <c r="R1356" s="33"/>
      <c r="S1356" s="33"/>
      <c r="T1356" s="33"/>
      <c r="U1356" s="33"/>
      <c r="V1356" s="33"/>
      <c r="W1356" s="33"/>
      <c r="X1356" s="33"/>
      <c r="Y1356" s="33"/>
      <c r="Z1356" s="33"/>
      <c r="AA1356" s="33"/>
    </row>
    <row r="1357" spans="2:39" s="29" customFormat="1">
      <c r="B1357" s="11"/>
      <c r="C1357" s="11">
        <v>2</v>
      </c>
      <c r="D1357" s="334"/>
      <c r="E1357" s="334"/>
      <c r="F1357" s="334"/>
      <c r="G1357" s="334"/>
      <c r="H1357" s="334"/>
      <c r="I1357" s="334"/>
      <c r="J1357" s="334"/>
      <c r="K1357" s="78"/>
      <c r="L1357" s="647"/>
      <c r="M1357" s="78"/>
      <c r="N1357" s="647"/>
      <c r="O1357" s="78"/>
      <c r="P1357" s="647"/>
      <c r="Q1357" s="33"/>
      <c r="R1357" s="33"/>
      <c r="S1357" s="33"/>
      <c r="T1357" s="33"/>
      <c r="U1357" s="33"/>
      <c r="V1357" s="33"/>
      <c r="W1357" s="33"/>
      <c r="X1357" s="33"/>
      <c r="Y1357" s="33"/>
      <c r="Z1357" s="33"/>
      <c r="AA1357" s="33"/>
    </row>
    <row r="1358" spans="2:39" s="29" customFormat="1">
      <c r="B1358" s="11"/>
      <c r="C1358" s="11">
        <v>3</v>
      </c>
      <c r="D1358" s="334"/>
      <c r="E1358" s="334"/>
      <c r="F1358" s="334"/>
      <c r="G1358" s="334"/>
      <c r="H1358" s="334"/>
      <c r="I1358" s="334"/>
      <c r="J1358" s="334"/>
      <c r="K1358" s="78"/>
      <c r="L1358" s="647"/>
      <c r="M1358" s="78"/>
      <c r="N1358" s="647"/>
      <c r="O1358" s="78"/>
      <c r="P1358" s="647"/>
      <c r="Q1358" s="33"/>
      <c r="R1358" s="33"/>
      <c r="S1358" s="33"/>
      <c r="T1358" s="33"/>
      <c r="U1358" s="33"/>
      <c r="V1358" s="33"/>
      <c r="W1358" s="33"/>
      <c r="X1358" s="33"/>
      <c r="Y1358" s="33"/>
      <c r="Z1358" s="33"/>
      <c r="AA1358" s="33"/>
    </row>
    <row r="1359" spans="2:39">
      <c r="B1359" s="11"/>
      <c r="C1359" s="11">
        <v>4</v>
      </c>
      <c r="D1359" s="334"/>
      <c r="E1359" s="334"/>
      <c r="F1359" s="334"/>
      <c r="G1359" s="334"/>
      <c r="H1359" s="334"/>
      <c r="I1359" s="334"/>
      <c r="K1359" s="78"/>
      <c r="L1359" s="189"/>
      <c r="M1359" s="78"/>
      <c r="N1359" s="189"/>
      <c r="O1359" s="78"/>
      <c r="P1359" s="189"/>
      <c r="Q1359" s="334"/>
      <c r="R1359" s="334"/>
      <c r="S1359" s="334"/>
      <c r="AB1359" s="335"/>
      <c r="AC1359" s="335"/>
      <c r="AD1359" s="335"/>
      <c r="AE1359" s="335"/>
      <c r="AF1359" s="335"/>
      <c r="AG1359" s="335"/>
      <c r="AH1359" s="335"/>
      <c r="AI1359" s="335"/>
      <c r="AJ1359" s="335"/>
      <c r="AK1359" s="335"/>
      <c r="AL1359" s="335"/>
      <c r="AM1359" s="335"/>
    </row>
    <row r="1360" spans="2:39" s="29" customFormat="1">
      <c r="B1360" s="11"/>
      <c r="C1360" s="11">
        <v>5</v>
      </c>
      <c r="D1360" s="334"/>
      <c r="E1360" s="334"/>
      <c r="F1360" s="334"/>
      <c r="G1360" s="334"/>
      <c r="H1360" s="334"/>
      <c r="I1360" s="334"/>
      <c r="J1360" s="334"/>
      <c r="K1360" s="86"/>
      <c r="L1360" s="651"/>
      <c r="M1360" s="86"/>
      <c r="N1360" s="651"/>
      <c r="O1360" s="86"/>
      <c r="P1360" s="651"/>
      <c r="Q1360" s="33"/>
      <c r="R1360" s="33"/>
      <c r="S1360" s="33"/>
      <c r="T1360" s="33"/>
      <c r="U1360" s="33"/>
      <c r="V1360" s="33"/>
      <c r="W1360" s="33"/>
      <c r="X1360" s="33"/>
      <c r="Y1360" s="33"/>
      <c r="Z1360" s="33"/>
      <c r="AA1360" s="33"/>
    </row>
    <row r="1361" spans="2:27" s="29" customFormat="1">
      <c r="B1361" s="11"/>
      <c r="C1361" s="11">
        <v>6</v>
      </c>
      <c r="D1361" s="334"/>
      <c r="E1361" s="334"/>
      <c r="F1361" s="334"/>
      <c r="G1361" s="334"/>
      <c r="H1361" s="334"/>
      <c r="I1361" s="334"/>
      <c r="J1361" s="334"/>
      <c r="K1361" s="86"/>
      <c r="L1361" s="651"/>
      <c r="M1361" s="86"/>
      <c r="N1361" s="651"/>
      <c r="O1361" s="86"/>
      <c r="P1361" s="651"/>
      <c r="Q1361" s="33"/>
      <c r="R1361" s="33"/>
      <c r="S1361" s="33"/>
      <c r="T1361" s="33"/>
      <c r="U1361" s="33"/>
      <c r="V1361" s="33"/>
      <c r="W1361" s="33"/>
      <c r="X1361" s="33"/>
      <c r="Y1361" s="33"/>
      <c r="Z1361" s="33"/>
      <c r="AA1361" s="33"/>
    </row>
    <row r="1362" spans="2:27" s="29" customFormat="1">
      <c r="B1362" s="11"/>
      <c r="C1362" s="11">
        <v>7</v>
      </c>
      <c r="D1362" s="334"/>
      <c r="E1362" s="334"/>
      <c r="F1362" s="334"/>
      <c r="G1362" s="334"/>
      <c r="H1362" s="334"/>
      <c r="I1362" s="334"/>
      <c r="J1362" s="334"/>
      <c r="K1362" s="78"/>
      <c r="L1362" s="652"/>
      <c r="M1362" s="78"/>
      <c r="N1362" s="652"/>
      <c r="O1362" s="78"/>
      <c r="P1362" s="652"/>
      <c r="Q1362" s="33"/>
      <c r="R1362" s="33"/>
      <c r="S1362" s="33"/>
      <c r="T1362" s="33"/>
      <c r="U1362" s="33"/>
      <c r="V1362" s="33"/>
      <c r="W1362" s="33"/>
      <c r="X1362" s="33"/>
      <c r="Y1362" s="33"/>
      <c r="Z1362" s="33"/>
      <c r="AA1362" s="33"/>
    </row>
    <row r="1363" spans="2:27" s="29" customFormat="1">
      <c r="B1363" s="11"/>
      <c r="C1363" s="11">
        <v>8</v>
      </c>
      <c r="D1363" s="334"/>
      <c r="E1363" s="334"/>
      <c r="F1363" s="334"/>
      <c r="G1363" s="334"/>
      <c r="H1363" s="334"/>
      <c r="I1363" s="334"/>
      <c r="J1363" s="334"/>
      <c r="K1363" s="78"/>
      <c r="L1363" s="651"/>
      <c r="M1363" s="78"/>
      <c r="N1363" s="651"/>
      <c r="O1363" s="78"/>
      <c r="P1363" s="651"/>
      <c r="Q1363" s="33"/>
      <c r="R1363" s="33"/>
      <c r="S1363" s="33"/>
      <c r="T1363" s="33"/>
      <c r="U1363" s="33"/>
      <c r="V1363" s="33"/>
      <c r="W1363" s="33"/>
      <c r="X1363" s="33"/>
      <c r="Y1363" s="33"/>
      <c r="Z1363" s="33"/>
      <c r="AA1363" s="33"/>
    </row>
    <row r="1364" spans="2:27" s="29" customFormat="1">
      <c r="B1364" s="11"/>
      <c r="C1364" s="11">
        <v>9</v>
      </c>
      <c r="D1364" s="334"/>
      <c r="E1364" s="334"/>
      <c r="F1364" s="334"/>
      <c r="G1364" s="334"/>
      <c r="H1364" s="334"/>
      <c r="I1364" s="334"/>
      <c r="J1364" s="334"/>
      <c r="K1364" s="86"/>
      <c r="L1364" s="651"/>
      <c r="M1364" s="86"/>
      <c r="N1364" s="651"/>
      <c r="O1364" s="86"/>
      <c r="P1364" s="651"/>
      <c r="Q1364" s="33"/>
      <c r="R1364" s="33"/>
      <c r="S1364" s="33"/>
      <c r="T1364" s="33"/>
      <c r="U1364" s="33"/>
      <c r="V1364" s="33"/>
      <c r="W1364" s="33"/>
      <c r="X1364" s="33"/>
      <c r="Y1364" s="33"/>
      <c r="Z1364" s="33"/>
      <c r="AA1364" s="33"/>
    </row>
    <row r="1365" spans="2:27" s="29" customFormat="1">
      <c r="B1365" s="11"/>
      <c r="C1365" s="11">
        <v>10</v>
      </c>
      <c r="D1365" s="334"/>
      <c r="E1365" s="334"/>
      <c r="F1365" s="334"/>
      <c r="G1365" s="334"/>
      <c r="H1365" s="334"/>
      <c r="I1365" s="334"/>
      <c r="J1365" s="334"/>
      <c r="K1365" s="86"/>
      <c r="L1365" s="651"/>
      <c r="M1365" s="86"/>
      <c r="N1365" s="651"/>
      <c r="O1365" s="86"/>
      <c r="P1365" s="651"/>
      <c r="Q1365" s="33"/>
      <c r="R1365" s="33"/>
      <c r="S1365" s="33"/>
      <c r="T1365" s="33"/>
      <c r="U1365" s="33"/>
      <c r="V1365" s="33"/>
      <c r="W1365" s="33"/>
      <c r="X1365" s="33"/>
      <c r="Y1365" s="33"/>
      <c r="Z1365" s="33"/>
      <c r="AA1365" s="33"/>
    </row>
    <row r="1366" spans="2:27" s="29" customFormat="1">
      <c r="B1366" s="11"/>
      <c r="C1366" s="11">
        <v>11</v>
      </c>
      <c r="D1366" s="334"/>
      <c r="E1366" s="334"/>
      <c r="F1366" s="334"/>
      <c r="G1366" s="334"/>
      <c r="H1366" s="334"/>
      <c r="I1366" s="334"/>
      <c r="J1366" s="334"/>
      <c r="K1366" s="78"/>
      <c r="L1366" s="652"/>
      <c r="M1366" s="78"/>
      <c r="N1366" s="652"/>
      <c r="O1366" s="78"/>
      <c r="P1366" s="652"/>
      <c r="Q1366" s="33"/>
      <c r="R1366" s="33"/>
      <c r="S1366" s="33"/>
      <c r="T1366" s="33"/>
      <c r="U1366" s="33"/>
      <c r="V1366" s="33"/>
      <c r="W1366" s="33"/>
      <c r="X1366" s="33"/>
      <c r="Y1366" s="33"/>
      <c r="Z1366" s="33"/>
      <c r="AA1366" s="33"/>
    </row>
    <row r="1367" spans="2:27" s="29" customFormat="1">
      <c r="B1367" s="11"/>
      <c r="C1367" s="11">
        <v>12</v>
      </c>
      <c r="D1367" s="334"/>
      <c r="E1367" s="334"/>
      <c r="F1367" s="334"/>
      <c r="G1367" s="334"/>
      <c r="H1367" s="334"/>
      <c r="I1367" s="334"/>
      <c r="J1367" s="334"/>
      <c r="K1367" s="78"/>
      <c r="L1367" s="651"/>
      <c r="M1367" s="78"/>
      <c r="N1367" s="651"/>
      <c r="O1367" s="78"/>
      <c r="P1367" s="651"/>
      <c r="Q1367" s="33"/>
      <c r="R1367" s="33"/>
      <c r="S1367" s="33"/>
      <c r="T1367" s="33"/>
      <c r="U1367" s="33"/>
      <c r="V1367" s="33"/>
      <c r="W1367" s="33"/>
      <c r="X1367" s="33"/>
      <c r="Y1367" s="33"/>
      <c r="Z1367" s="33"/>
      <c r="AA1367" s="33"/>
    </row>
    <row r="1368" spans="2:27" s="29" customFormat="1">
      <c r="B1368" s="11"/>
      <c r="C1368" s="11">
        <v>13</v>
      </c>
      <c r="D1368" s="334"/>
      <c r="E1368" s="334"/>
      <c r="F1368" s="334"/>
      <c r="G1368" s="334"/>
      <c r="H1368" s="334"/>
      <c r="I1368" s="334"/>
      <c r="J1368" s="334"/>
      <c r="K1368" s="86"/>
      <c r="L1368" s="651"/>
      <c r="M1368" s="86"/>
      <c r="N1368" s="651"/>
      <c r="O1368" s="86"/>
      <c r="P1368" s="651"/>
      <c r="Q1368" s="33"/>
      <c r="R1368" s="33"/>
      <c r="S1368" s="33"/>
      <c r="T1368" s="33"/>
      <c r="U1368" s="33"/>
      <c r="V1368" s="33"/>
      <c r="W1368" s="33"/>
      <c r="X1368" s="33"/>
      <c r="Y1368" s="33"/>
      <c r="Z1368" s="33"/>
      <c r="AA1368" s="33"/>
    </row>
    <row r="1369" spans="2:27" s="29" customFormat="1">
      <c r="B1369" s="11"/>
      <c r="C1369" s="11">
        <v>14</v>
      </c>
      <c r="D1369" s="334"/>
      <c r="E1369" s="334"/>
      <c r="F1369" s="334"/>
      <c r="G1369" s="334"/>
      <c r="H1369" s="334"/>
      <c r="I1369" s="334"/>
      <c r="J1369" s="334"/>
      <c r="K1369" s="86"/>
      <c r="L1369" s="651"/>
      <c r="M1369" s="86"/>
      <c r="N1369" s="651"/>
      <c r="O1369" s="86"/>
      <c r="P1369" s="651"/>
      <c r="Q1369" s="33"/>
      <c r="R1369" s="33"/>
      <c r="S1369" s="33"/>
      <c r="T1369" s="33"/>
      <c r="U1369" s="33"/>
      <c r="V1369" s="33"/>
      <c r="W1369" s="33"/>
      <c r="X1369" s="33"/>
      <c r="Y1369" s="33"/>
      <c r="Z1369" s="33"/>
      <c r="AA1369" s="33"/>
    </row>
    <row r="1370" spans="2:27" s="29" customFormat="1">
      <c r="B1370" s="11"/>
      <c r="C1370" s="11">
        <v>15</v>
      </c>
      <c r="D1370" s="334"/>
      <c r="E1370" s="334"/>
      <c r="F1370" s="334"/>
      <c r="G1370" s="334"/>
      <c r="H1370" s="334"/>
      <c r="I1370" s="334"/>
      <c r="J1370" s="334"/>
      <c r="K1370" s="78"/>
      <c r="L1370" s="652"/>
      <c r="M1370" s="78"/>
      <c r="N1370" s="652"/>
      <c r="O1370" s="78"/>
      <c r="P1370" s="652"/>
      <c r="Q1370" s="33"/>
      <c r="R1370" s="33"/>
      <c r="S1370" s="33"/>
      <c r="T1370" s="33"/>
      <c r="U1370" s="33"/>
      <c r="V1370" s="33"/>
      <c r="W1370" s="33"/>
      <c r="X1370" s="33"/>
      <c r="Y1370" s="33"/>
      <c r="Z1370" s="33"/>
      <c r="AA1370" s="33"/>
    </row>
    <row r="1371" spans="2:27" s="29" customFormat="1">
      <c r="B1371" s="11"/>
      <c r="C1371" s="11">
        <v>16</v>
      </c>
      <c r="D1371" s="334"/>
      <c r="E1371" s="334"/>
      <c r="F1371" s="334"/>
      <c r="G1371" s="334"/>
      <c r="H1371" s="334"/>
      <c r="I1371" s="334"/>
      <c r="J1371" s="334"/>
      <c r="K1371" s="78"/>
      <c r="L1371" s="651"/>
      <c r="M1371" s="78"/>
      <c r="N1371" s="651"/>
      <c r="O1371" s="78"/>
      <c r="P1371" s="651"/>
      <c r="Q1371" s="33"/>
      <c r="R1371" s="33"/>
      <c r="S1371" s="33"/>
      <c r="T1371" s="33"/>
      <c r="U1371" s="33"/>
      <c r="V1371" s="33"/>
      <c r="W1371" s="33"/>
      <c r="X1371" s="33"/>
      <c r="Y1371" s="33"/>
      <c r="Z1371" s="33"/>
      <c r="AA1371" s="33"/>
    </row>
    <row r="1372" spans="2:27" s="29" customFormat="1">
      <c r="B1372" s="11"/>
      <c r="C1372" s="11">
        <v>17</v>
      </c>
      <c r="D1372" s="334"/>
      <c r="E1372" s="334"/>
      <c r="F1372" s="334"/>
      <c r="G1372" s="334"/>
      <c r="H1372" s="334"/>
      <c r="I1372" s="334"/>
      <c r="J1372" s="334"/>
      <c r="K1372" s="86"/>
      <c r="L1372" s="651"/>
      <c r="M1372" s="86"/>
      <c r="N1372" s="651"/>
      <c r="O1372" s="86"/>
      <c r="P1372" s="651"/>
      <c r="Q1372" s="33"/>
      <c r="R1372" s="33"/>
      <c r="S1372" s="33"/>
      <c r="T1372" s="33"/>
      <c r="U1372" s="33"/>
      <c r="V1372" s="33"/>
      <c r="W1372" s="33"/>
      <c r="X1372" s="33"/>
      <c r="Y1372" s="33"/>
      <c r="Z1372" s="33"/>
      <c r="AA1372" s="33"/>
    </row>
    <row r="1373" spans="2:27" s="29" customFormat="1">
      <c r="B1373" s="11"/>
      <c r="C1373" s="11">
        <v>18</v>
      </c>
      <c r="D1373" s="334"/>
      <c r="E1373" s="334"/>
      <c r="F1373" s="334"/>
      <c r="G1373" s="334"/>
      <c r="H1373" s="334"/>
      <c r="I1373" s="334"/>
      <c r="J1373" s="334"/>
      <c r="K1373" s="86"/>
      <c r="L1373" s="651"/>
      <c r="M1373" s="86"/>
      <c r="N1373" s="651"/>
      <c r="O1373" s="86"/>
      <c r="P1373" s="651"/>
      <c r="Q1373" s="33"/>
      <c r="R1373" s="33"/>
      <c r="S1373" s="33"/>
      <c r="T1373" s="33"/>
      <c r="U1373" s="33"/>
      <c r="V1373" s="33"/>
      <c r="W1373" s="33"/>
      <c r="X1373" s="33"/>
      <c r="Y1373" s="33"/>
      <c r="Z1373" s="33"/>
      <c r="AA1373" s="33"/>
    </row>
    <row r="1374" spans="2:27" s="29" customFormat="1">
      <c r="B1374" s="11"/>
      <c r="C1374" s="11">
        <v>19</v>
      </c>
      <c r="D1374" s="334"/>
      <c r="E1374" s="334"/>
      <c r="F1374" s="334"/>
      <c r="G1374" s="334"/>
      <c r="H1374" s="334"/>
      <c r="I1374" s="334"/>
      <c r="J1374" s="334"/>
      <c r="K1374" s="78"/>
      <c r="L1374" s="652"/>
      <c r="M1374" s="78"/>
      <c r="N1374" s="652"/>
      <c r="O1374" s="78"/>
      <c r="P1374" s="652"/>
      <c r="Q1374" s="33"/>
      <c r="R1374" s="33"/>
      <c r="S1374" s="33"/>
      <c r="T1374" s="33"/>
      <c r="U1374" s="33"/>
      <c r="V1374" s="33"/>
      <c r="W1374" s="33"/>
      <c r="X1374" s="33"/>
      <c r="Y1374" s="33"/>
      <c r="Z1374" s="33"/>
      <c r="AA1374" s="33"/>
    </row>
    <row r="1375" spans="2:27" s="29" customFormat="1">
      <c r="B1375" s="11"/>
      <c r="C1375" s="11">
        <v>20</v>
      </c>
      <c r="D1375" s="334"/>
      <c r="E1375" s="334"/>
      <c r="F1375" s="334"/>
      <c r="G1375" s="334"/>
      <c r="H1375" s="334"/>
      <c r="I1375" s="334"/>
      <c r="J1375" s="334"/>
      <c r="K1375" s="78"/>
      <c r="L1375" s="651"/>
      <c r="M1375" s="78"/>
      <c r="N1375" s="651"/>
      <c r="O1375" s="78"/>
      <c r="P1375" s="651"/>
      <c r="Q1375" s="33"/>
      <c r="R1375" s="33"/>
      <c r="S1375" s="33"/>
      <c r="T1375" s="33"/>
      <c r="U1375" s="33"/>
      <c r="V1375" s="33"/>
      <c r="W1375" s="33"/>
      <c r="X1375" s="33"/>
      <c r="Y1375" s="33"/>
      <c r="Z1375" s="33"/>
      <c r="AA1375" s="33"/>
    </row>
    <row r="1376" spans="2:27" s="29" customFormat="1">
      <c r="B1376" s="11"/>
      <c r="C1376" s="11">
        <v>21</v>
      </c>
      <c r="D1376" s="334"/>
      <c r="E1376" s="334"/>
      <c r="F1376" s="334"/>
      <c r="G1376" s="334"/>
      <c r="H1376" s="334"/>
      <c r="I1376" s="334"/>
      <c r="J1376" s="334"/>
      <c r="K1376" s="86"/>
      <c r="L1376" s="651"/>
      <c r="M1376" s="86"/>
      <c r="N1376" s="651"/>
      <c r="O1376" s="86"/>
      <c r="P1376" s="651"/>
      <c r="Q1376" s="33"/>
      <c r="R1376" s="33"/>
      <c r="S1376" s="33"/>
      <c r="T1376" s="33"/>
      <c r="U1376" s="33"/>
      <c r="V1376" s="33"/>
      <c r="W1376" s="33"/>
      <c r="X1376" s="33"/>
      <c r="Y1376" s="33"/>
      <c r="Z1376" s="33"/>
      <c r="AA1376" s="33"/>
    </row>
    <row r="1377" spans="2:39" s="29" customFormat="1">
      <c r="B1377" s="11"/>
      <c r="C1377" s="11">
        <v>22</v>
      </c>
      <c r="D1377" s="334"/>
      <c r="E1377" s="334"/>
      <c r="F1377" s="334"/>
      <c r="G1377" s="334"/>
      <c r="H1377" s="334"/>
      <c r="I1377" s="334"/>
      <c r="J1377" s="334"/>
      <c r="K1377" s="653"/>
      <c r="L1377" s="651"/>
      <c r="M1377" s="653"/>
      <c r="N1377" s="651"/>
      <c r="O1377" s="653"/>
      <c r="P1377" s="651"/>
      <c r="Q1377" s="33"/>
      <c r="R1377" s="33"/>
      <c r="S1377" s="33"/>
      <c r="T1377" s="33"/>
      <c r="U1377" s="33"/>
      <c r="V1377" s="33"/>
      <c r="W1377" s="33"/>
      <c r="X1377" s="33"/>
      <c r="Y1377" s="33"/>
      <c r="Z1377" s="33"/>
      <c r="AA1377" s="33"/>
    </row>
    <row r="1378" spans="2:39" s="29" customFormat="1">
      <c r="B1378" s="11">
        <v>61</v>
      </c>
      <c r="C1378" s="11">
        <v>1</v>
      </c>
      <c r="D1378" s="334"/>
      <c r="E1378" s="334"/>
      <c r="F1378" s="334"/>
      <c r="G1378" s="334"/>
      <c r="H1378" s="334"/>
      <c r="I1378" s="334"/>
      <c r="J1378" s="334"/>
      <c r="K1378" s="78"/>
      <c r="L1378" s="647"/>
      <c r="M1378" s="78"/>
      <c r="N1378" s="647"/>
      <c r="O1378" s="78"/>
      <c r="P1378" s="647"/>
      <c r="Q1378" s="33"/>
      <c r="R1378" s="33"/>
      <c r="S1378" s="33"/>
      <c r="T1378" s="33"/>
      <c r="U1378" s="33"/>
      <c r="V1378" s="33"/>
      <c r="W1378" s="33"/>
      <c r="X1378" s="33"/>
      <c r="Y1378" s="33"/>
      <c r="Z1378" s="33"/>
      <c r="AA1378" s="33"/>
    </row>
    <row r="1379" spans="2:39" s="29" customFormat="1">
      <c r="B1379" s="11"/>
      <c r="C1379" s="11">
        <v>2</v>
      </c>
      <c r="D1379" s="334"/>
      <c r="E1379" s="334"/>
      <c r="F1379" s="334"/>
      <c r="G1379" s="334"/>
      <c r="H1379" s="334"/>
      <c r="I1379" s="334"/>
      <c r="J1379" s="334"/>
      <c r="K1379" s="78"/>
      <c r="L1379" s="647"/>
      <c r="M1379" s="78"/>
      <c r="N1379" s="647"/>
      <c r="O1379" s="78"/>
      <c r="P1379" s="647"/>
      <c r="Q1379" s="33"/>
      <c r="R1379" s="33"/>
      <c r="S1379" s="33"/>
      <c r="T1379" s="33"/>
      <c r="U1379" s="33"/>
      <c r="V1379" s="33"/>
      <c r="W1379" s="33"/>
      <c r="X1379" s="33"/>
      <c r="Y1379" s="33"/>
      <c r="Z1379" s="33"/>
      <c r="AA1379" s="33"/>
    </row>
    <row r="1380" spans="2:39" s="29" customFormat="1">
      <c r="B1380" s="30"/>
      <c r="C1380" s="11">
        <v>3</v>
      </c>
      <c r="D1380" s="334"/>
      <c r="E1380" s="334"/>
      <c r="F1380" s="334"/>
      <c r="G1380" s="334"/>
      <c r="H1380" s="334"/>
      <c r="I1380" s="334"/>
      <c r="J1380" s="334"/>
      <c r="K1380" s="78"/>
      <c r="L1380" s="647"/>
      <c r="M1380" s="78"/>
      <c r="N1380" s="647"/>
      <c r="O1380" s="78"/>
      <c r="P1380" s="647"/>
      <c r="Q1380" s="33"/>
      <c r="R1380" s="33"/>
      <c r="S1380" s="33"/>
      <c r="T1380" s="33"/>
      <c r="U1380" s="33"/>
      <c r="V1380" s="33"/>
      <c r="W1380" s="33"/>
      <c r="X1380" s="33"/>
      <c r="Y1380" s="33"/>
      <c r="Z1380" s="33"/>
      <c r="AA1380" s="33"/>
    </row>
    <row r="1381" spans="2:39">
      <c r="B1381" s="30"/>
      <c r="C1381" s="11">
        <v>4</v>
      </c>
      <c r="D1381" s="334"/>
      <c r="E1381" s="334"/>
      <c r="F1381" s="334"/>
      <c r="G1381" s="334"/>
      <c r="H1381" s="334"/>
      <c r="I1381" s="334"/>
      <c r="K1381" s="78"/>
      <c r="L1381" s="189"/>
      <c r="M1381" s="78"/>
      <c r="N1381" s="189"/>
      <c r="O1381" s="78"/>
      <c r="P1381" s="189"/>
      <c r="Q1381" s="334"/>
      <c r="R1381" s="334"/>
      <c r="S1381" s="334"/>
      <c r="AB1381" s="335"/>
      <c r="AC1381" s="335"/>
      <c r="AD1381" s="335"/>
      <c r="AE1381" s="335"/>
      <c r="AF1381" s="335"/>
      <c r="AG1381" s="335"/>
      <c r="AH1381" s="335"/>
      <c r="AI1381" s="335"/>
      <c r="AJ1381" s="335"/>
      <c r="AK1381" s="335"/>
      <c r="AL1381" s="335"/>
      <c r="AM1381" s="335"/>
    </row>
    <row r="1382" spans="2:39" s="29" customFormat="1">
      <c r="B1382" s="30"/>
      <c r="C1382" s="11">
        <v>5</v>
      </c>
      <c r="D1382" s="334"/>
      <c r="E1382" s="334"/>
      <c r="F1382" s="334"/>
      <c r="G1382" s="334"/>
      <c r="H1382" s="334"/>
      <c r="I1382" s="334"/>
      <c r="J1382" s="334"/>
      <c r="K1382" s="86"/>
      <c r="L1382" s="651"/>
      <c r="M1382" s="86"/>
      <c r="N1382" s="651"/>
      <c r="O1382" s="86"/>
      <c r="P1382" s="651"/>
      <c r="Q1382" s="33"/>
      <c r="R1382" s="33"/>
      <c r="S1382" s="33"/>
      <c r="T1382" s="33"/>
      <c r="U1382" s="33"/>
      <c r="V1382" s="33"/>
      <c r="W1382" s="33"/>
      <c r="X1382" s="33"/>
      <c r="Y1382" s="33"/>
      <c r="Z1382" s="33"/>
      <c r="AA1382" s="33"/>
    </row>
    <row r="1383" spans="2:39" s="29" customFormat="1">
      <c r="B1383" s="30"/>
      <c r="C1383" s="11">
        <v>6</v>
      </c>
      <c r="D1383" s="334"/>
      <c r="E1383" s="334"/>
      <c r="F1383" s="334"/>
      <c r="G1383" s="334"/>
      <c r="H1383" s="334"/>
      <c r="I1383" s="334"/>
      <c r="J1383" s="334"/>
      <c r="K1383" s="86"/>
      <c r="L1383" s="651"/>
      <c r="M1383" s="86"/>
      <c r="N1383" s="651"/>
      <c r="O1383" s="86"/>
      <c r="P1383" s="651"/>
      <c r="Q1383" s="33"/>
      <c r="R1383" s="33"/>
      <c r="S1383" s="33"/>
      <c r="T1383" s="33"/>
      <c r="U1383" s="33"/>
      <c r="V1383" s="33"/>
      <c r="W1383" s="33"/>
      <c r="X1383" s="33"/>
      <c r="Y1383" s="33"/>
      <c r="Z1383" s="33"/>
      <c r="AA1383" s="33"/>
    </row>
    <row r="1384" spans="2:39" s="29" customFormat="1">
      <c r="B1384" s="30"/>
      <c r="C1384" s="11">
        <v>7</v>
      </c>
      <c r="D1384" s="334"/>
      <c r="E1384" s="334"/>
      <c r="F1384" s="334"/>
      <c r="G1384" s="334"/>
      <c r="H1384" s="334"/>
      <c r="I1384" s="334"/>
      <c r="J1384" s="334"/>
      <c r="K1384" s="78"/>
      <c r="L1384" s="652"/>
      <c r="M1384" s="78"/>
      <c r="N1384" s="652"/>
      <c r="O1384" s="78"/>
      <c r="P1384" s="652"/>
      <c r="Q1384" s="33"/>
      <c r="R1384" s="33"/>
      <c r="S1384" s="33"/>
      <c r="T1384" s="33"/>
      <c r="U1384" s="33"/>
      <c r="V1384" s="33"/>
      <c r="W1384" s="33"/>
      <c r="X1384" s="33"/>
      <c r="Y1384" s="33"/>
      <c r="Z1384" s="33"/>
      <c r="AA1384" s="33"/>
    </row>
    <row r="1385" spans="2:39" s="29" customFormat="1">
      <c r="B1385" s="30"/>
      <c r="C1385" s="11">
        <v>8</v>
      </c>
      <c r="D1385" s="334"/>
      <c r="E1385" s="334"/>
      <c r="F1385" s="334"/>
      <c r="G1385" s="334"/>
      <c r="H1385" s="334"/>
      <c r="I1385" s="334"/>
      <c r="J1385" s="334"/>
      <c r="K1385" s="78"/>
      <c r="L1385" s="651"/>
      <c r="M1385" s="78"/>
      <c r="N1385" s="651"/>
      <c r="O1385" s="78"/>
      <c r="P1385" s="651"/>
      <c r="Q1385" s="33"/>
      <c r="R1385" s="33"/>
      <c r="S1385" s="33"/>
      <c r="T1385" s="33"/>
      <c r="U1385" s="33"/>
      <c r="V1385" s="33"/>
      <c r="W1385" s="33"/>
      <c r="X1385" s="33"/>
      <c r="Y1385" s="33"/>
      <c r="Z1385" s="33"/>
      <c r="AA1385" s="33"/>
    </row>
    <row r="1386" spans="2:39" s="29" customFormat="1">
      <c r="B1386" s="30"/>
      <c r="C1386" s="11">
        <v>9</v>
      </c>
      <c r="D1386" s="334"/>
      <c r="E1386" s="334"/>
      <c r="F1386" s="334"/>
      <c r="G1386" s="334"/>
      <c r="H1386" s="334"/>
      <c r="I1386" s="334"/>
      <c r="J1386" s="334"/>
      <c r="K1386" s="86"/>
      <c r="L1386" s="651"/>
      <c r="M1386" s="86"/>
      <c r="N1386" s="651"/>
      <c r="O1386" s="86"/>
      <c r="P1386" s="651"/>
      <c r="Q1386" s="33"/>
      <c r="R1386" s="33"/>
      <c r="S1386" s="33"/>
      <c r="T1386" s="33"/>
      <c r="U1386" s="33"/>
      <c r="V1386" s="33"/>
      <c r="W1386" s="33"/>
      <c r="X1386" s="33"/>
      <c r="Y1386" s="33"/>
      <c r="Z1386" s="33"/>
      <c r="AA1386" s="33"/>
    </row>
    <row r="1387" spans="2:39" s="29" customFormat="1">
      <c r="B1387" s="30"/>
      <c r="C1387" s="11">
        <v>10</v>
      </c>
      <c r="D1387" s="334"/>
      <c r="E1387" s="334"/>
      <c r="F1387" s="334"/>
      <c r="G1387" s="334"/>
      <c r="H1387" s="334"/>
      <c r="I1387" s="334"/>
      <c r="J1387" s="334"/>
      <c r="K1387" s="86"/>
      <c r="L1387" s="651"/>
      <c r="M1387" s="86"/>
      <c r="N1387" s="651"/>
      <c r="O1387" s="86"/>
      <c r="P1387" s="651"/>
      <c r="Q1387" s="33"/>
      <c r="R1387" s="33"/>
      <c r="S1387" s="33"/>
      <c r="T1387" s="33"/>
      <c r="U1387" s="33"/>
      <c r="V1387" s="33"/>
      <c r="W1387" s="33"/>
      <c r="X1387" s="33"/>
      <c r="Y1387" s="33"/>
      <c r="Z1387" s="33"/>
      <c r="AA1387" s="33"/>
    </row>
    <row r="1388" spans="2:39" s="29" customFormat="1">
      <c r="B1388" s="11"/>
      <c r="C1388" s="11">
        <v>11</v>
      </c>
      <c r="D1388" s="334"/>
      <c r="E1388" s="334"/>
      <c r="F1388" s="334"/>
      <c r="G1388" s="334"/>
      <c r="H1388" s="334"/>
      <c r="I1388" s="334"/>
      <c r="J1388" s="334"/>
      <c r="K1388" s="78"/>
      <c r="L1388" s="652"/>
      <c r="M1388" s="78"/>
      <c r="N1388" s="652"/>
      <c r="O1388" s="78"/>
      <c r="P1388" s="652"/>
      <c r="Q1388" s="33"/>
      <c r="R1388" s="33"/>
      <c r="S1388" s="33"/>
      <c r="T1388" s="33"/>
      <c r="U1388" s="33"/>
      <c r="V1388" s="33"/>
      <c r="W1388" s="33"/>
      <c r="X1388" s="33"/>
      <c r="Y1388" s="33"/>
      <c r="Z1388" s="33"/>
      <c r="AA1388" s="33"/>
    </row>
    <row r="1389" spans="2:39" s="29" customFormat="1">
      <c r="B1389" s="11"/>
      <c r="C1389" s="11">
        <v>12</v>
      </c>
      <c r="D1389" s="334"/>
      <c r="E1389" s="334"/>
      <c r="F1389" s="334"/>
      <c r="G1389" s="334"/>
      <c r="H1389" s="334"/>
      <c r="I1389" s="334"/>
      <c r="J1389" s="334"/>
      <c r="K1389" s="78"/>
      <c r="L1389" s="651"/>
      <c r="M1389" s="78"/>
      <c r="N1389" s="651"/>
      <c r="O1389" s="78"/>
      <c r="P1389" s="651"/>
      <c r="Q1389" s="33"/>
      <c r="R1389" s="33"/>
      <c r="S1389" s="33"/>
      <c r="T1389" s="33"/>
      <c r="U1389" s="33"/>
      <c r="V1389" s="33"/>
      <c r="W1389" s="33"/>
      <c r="X1389" s="33"/>
      <c r="Y1389" s="33"/>
      <c r="Z1389" s="33"/>
      <c r="AA1389" s="33"/>
    </row>
    <row r="1390" spans="2:39" s="29" customFormat="1">
      <c r="B1390" s="11"/>
      <c r="C1390" s="11">
        <v>13</v>
      </c>
      <c r="D1390" s="334"/>
      <c r="E1390" s="334"/>
      <c r="F1390" s="334"/>
      <c r="G1390" s="334"/>
      <c r="H1390" s="334"/>
      <c r="I1390" s="334"/>
      <c r="J1390" s="334"/>
      <c r="K1390" s="86"/>
      <c r="L1390" s="651"/>
      <c r="M1390" s="86"/>
      <c r="N1390" s="651"/>
      <c r="O1390" s="86"/>
      <c r="P1390" s="651"/>
      <c r="Q1390" s="33"/>
      <c r="R1390" s="33"/>
      <c r="S1390" s="33"/>
      <c r="T1390" s="33"/>
      <c r="U1390" s="33"/>
      <c r="V1390" s="33"/>
      <c r="W1390" s="33"/>
      <c r="X1390" s="33"/>
      <c r="Y1390" s="33"/>
      <c r="Z1390" s="33"/>
      <c r="AA1390" s="33"/>
    </row>
    <row r="1391" spans="2:39" s="29" customFormat="1">
      <c r="B1391" s="11"/>
      <c r="C1391" s="11">
        <v>14</v>
      </c>
      <c r="D1391" s="334"/>
      <c r="E1391" s="334"/>
      <c r="F1391" s="334"/>
      <c r="G1391" s="334"/>
      <c r="H1391" s="334"/>
      <c r="I1391" s="334"/>
      <c r="J1391" s="334"/>
      <c r="K1391" s="86"/>
      <c r="L1391" s="651"/>
      <c r="M1391" s="86"/>
      <c r="N1391" s="651"/>
      <c r="O1391" s="86"/>
      <c r="P1391" s="651"/>
      <c r="Q1391" s="33"/>
      <c r="R1391" s="33"/>
      <c r="S1391" s="33"/>
      <c r="T1391" s="33"/>
      <c r="U1391" s="33"/>
      <c r="V1391" s="33"/>
      <c r="W1391" s="33"/>
      <c r="X1391" s="33"/>
      <c r="Y1391" s="33"/>
      <c r="Z1391" s="33"/>
      <c r="AA1391" s="33"/>
    </row>
    <row r="1392" spans="2:39" s="29" customFormat="1">
      <c r="B1392" s="11"/>
      <c r="C1392" s="11">
        <v>15</v>
      </c>
      <c r="D1392" s="334"/>
      <c r="E1392" s="334"/>
      <c r="F1392" s="334"/>
      <c r="G1392" s="334"/>
      <c r="H1392" s="334"/>
      <c r="I1392" s="334"/>
      <c r="J1392" s="334"/>
      <c r="K1392" s="78"/>
      <c r="L1392" s="652"/>
      <c r="M1392" s="78"/>
      <c r="N1392" s="652"/>
      <c r="O1392" s="78"/>
      <c r="P1392" s="652"/>
      <c r="Q1392" s="33"/>
      <c r="R1392" s="33"/>
      <c r="S1392" s="33"/>
      <c r="T1392" s="33"/>
      <c r="U1392" s="33"/>
      <c r="V1392" s="33"/>
      <c r="W1392" s="33"/>
      <c r="X1392" s="33"/>
      <c r="Y1392" s="33"/>
      <c r="Z1392" s="33"/>
      <c r="AA1392" s="33"/>
    </row>
    <row r="1393" spans="2:39" s="29" customFormat="1">
      <c r="B1393" s="11"/>
      <c r="C1393" s="11">
        <v>16</v>
      </c>
      <c r="D1393" s="334"/>
      <c r="E1393" s="334"/>
      <c r="F1393" s="334"/>
      <c r="G1393" s="334"/>
      <c r="H1393" s="334"/>
      <c r="I1393" s="334"/>
      <c r="J1393" s="334"/>
      <c r="K1393" s="78"/>
      <c r="L1393" s="651"/>
      <c r="M1393" s="78"/>
      <c r="N1393" s="651"/>
      <c r="O1393" s="78"/>
      <c r="P1393" s="651"/>
      <c r="Q1393" s="33"/>
      <c r="R1393" s="33"/>
      <c r="S1393" s="33"/>
      <c r="T1393" s="33"/>
      <c r="U1393" s="33"/>
      <c r="V1393" s="33"/>
      <c r="W1393" s="33"/>
      <c r="X1393" s="33"/>
      <c r="Y1393" s="33"/>
      <c r="Z1393" s="33"/>
      <c r="AA1393" s="33"/>
    </row>
    <row r="1394" spans="2:39" s="29" customFormat="1">
      <c r="B1394" s="11"/>
      <c r="C1394" s="11">
        <v>17</v>
      </c>
      <c r="D1394" s="334"/>
      <c r="E1394" s="334"/>
      <c r="F1394" s="334"/>
      <c r="G1394" s="334"/>
      <c r="H1394" s="334"/>
      <c r="I1394" s="334"/>
      <c r="J1394" s="334"/>
      <c r="K1394" s="86"/>
      <c r="L1394" s="651"/>
      <c r="M1394" s="86"/>
      <c r="N1394" s="651"/>
      <c r="O1394" s="86"/>
      <c r="P1394" s="651"/>
      <c r="Q1394" s="33"/>
      <c r="R1394" s="33"/>
      <c r="S1394" s="33"/>
      <c r="T1394" s="33"/>
      <c r="U1394" s="33"/>
      <c r="V1394" s="33"/>
      <c r="W1394" s="33"/>
      <c r="X1394" s="33"/>
      <c r="Y1394" s="33"/>
      <c r="Z1394" s="33"/>
      <c r="AA1394" s="33"/>
    </row>
    <row r="1395" spans="2:39" s="29" customFormat="1">
      <c r="B1395" s="11"/>
      <c r="C1395" s="11">
        <v>18</v>
      </c>
      <c r="D1395" s="334"/>
      <c r="E1395" s="334"/>
      <c r="F1395" s="334"/>
      <c r="G1395" s="334"/>
      <c r="H1395" s="334"/>
      <c r="I1395" s="334"/>
      <c r="J1395" s="334"/>
      <c r="K1395" s="86"/>
      <c r="L1395" s="651"/>
      <c r="M1395" s="86"/>
      <c r="N1395" s="651"/>
      <c r="O1395" s="86"/>
      <c r="P1395" s="651"/>
      <c r="Q1395" s="33"/>
      <c r="R1395" s="33"/>
      <c r="S1395" s="33"/>
      <c r="T1395" s="33"/>
      <c r="U1395" s="33"/>
      <c r="V1395" s="33"/>
      <c r="W1395" s="33"/>
      <c r="X1395" s="33"/>
      <c r="Y1395" s="33"/>
      <c r="Z1395" s="33"/>
      <c r="AA1395" s="33"/>
    </row>
    <row r="1396" spans="2:39" s="29" customFormat="1">
      <c r="B1396" s="11"/>
      <c r="C1396" s="11">
        <v>19</v>
      </c>
      <c r="D1396" s="334"/>
      <c r="E1396" s="334"/>
      <c r="F1396" s="334"/>
      <c r="G1396" s="334"/>
      <c r="H1396" s="334"/>
      <c r="I1396" s="334"/>
      <c r="J1396" s="334"/>
      <c r="K1396" s="78"/>
      <c r="L1396" s="652"/>
      <c r="M1396" s="78"/>
      <c r="N1396" s="652"/>
      <c r="O1396" s="78"/>
      <c r="P1396" s="652"/>
      <c r="Q1396" s="33"/>
      <c r="R1396" s="33"/>
      <c r="S1396" s="33"/>
      <c r="T1396" s="33"/>
      <c r="U1396" s="33"/>
      <c r="V1396" s="33"/>
      <c r="W1396" s="33"/>
      <c r="X1396" s="33"/>
      <c r="Y1396" s="33"/>
      <c r="Z1396" s="33"/>
      <c r="AA1396" s="33"/>
    </row>
    <row r="1397" spans="2:39" s="29" customFormat="1">
      <c r="B1397" s="11"/>
      <c r="C1397" s="11">
        <v>20</v>
      </c>
      <c r="D1397" s="334"/>
      <c r="E1397" s="334"/>
      <c r="F1397" s="334"/>
      <c r="G1397" s="334"/>
      <c r="H1397" s="334"/>
      <c r="I1397" s="334"/>
      <c r="J1397" s="334"/>
      <c r="K1397" s="78"/>
      <c r="L1397" s="651"/>
      <c r="M1397" s="78"/>
      <c r="N1397" s="651"/>
      <c r="O1397" s="78"/>
      <c r="P1397" s="651"/>
      <c r="Q1397" s="33"/>
      <c r="R1397" s="33"/>
      <c r="S1397" s="33"/>
      <c r="T1397" s="33"/>
      <c r="U1397" s="33"/>
      <c r="V1397" s="33"/>
      <c r="W1397" s="33"/>
      <c r="X1397" s="33"/>
      <c r="Y1397" s="33"/>
      <c r="Z1397" s="33"/>
      <c r="AA1397" s="33"/>
    </row>
    <row r="1398" spans="2:39" s="29" customFormat="1">
      <c r="B1398" s="11"/>
      <c r="C1398" s="11">
        <v>21</v>
      </c>
      <c r="D1398" s="334"/>
      <c r="E1398" s="334"/>
      <c r="F1398" s="334"/>
      <c r="G1398" s="334"/>
      <c r="H1398" s="334"/>
      <c r="I1398" s="334"/>
      <c r="J1398" s="334"/>
      <c r="K1398" s="86"/>
      <c r="L1398" s="651"/>
      <c r="M1398" s="86"/>
      <c r="N1398" s="651"/>
      <c r="O1398" s="86"/>
      <c r="P1398" s="651"/>
      <c r="Q1398" s="33"/>
      <c r="R1398" s="33"/>
      <c r="S1398" s="33"/>
      <c r="T1398" s="33"/>
      <c r="U1398" s="33"/>
      <c r="V1398" s="33"/>
      <c r="W1398" s="33"/>
      <c r="X1398" s="33"/>
      <c r="Y1398" s="33"/>
      <c r="Z1398" s="33"/>
      <c r="AA1398" s="33"/>
    </row>
    <row r="1399" spans="2:39" s="29" customFormat="1">
      <c r="B1399" s="11"/>
      <c r="C1399" s="11">
        <v>22</v>
      </c>
      <c r="D1399" s="334"/>
      <c r="E1399" s="334"/>
      <c r="F1399" s="334"/>
      <c r="G1399" s="334"/>
      <c r="H1399" s="334"/>
      <c r="I1399" s="334"/>
      <c r="J1399" s="334"/>
      <c r="K1399" s="653"/>
      <c r="L1399" s="651"/>
      <c r="M1399" s="653"/>
      <c r="N1399" s="651"/>
      <c r="O1399" s="653"/>
      <c r="P1399" s="651"/>
      <c r="Q1399" s="33"/>
      <c r="R1399" s="33"/>
      <c r="S1399" s="33"/>
      <c r="T1399" s="33"/>
      <c r="U1399" s="33"/>
      <c r="V1399" s="33"/>
      <c r="W1399" s="33"/>
      <c r="X1399" s="33"/>
      <c r="Y1399" s="33"/>
      <c r="Z1399" s="33"/>
      <c r="AA1399" s="33"/>
    </row>
    <row r="1400" spans="2:39" s="29" customFormat="1">
      <c r="B1400" s="11">
        <v>62</v>
      </c>
      <c r="C1400" s="11">
        <v>1</v>
      </c>
      <c r="D1400" s="334"/>
      <c r="E1400" s="334"/>
      <c r="F1400" s="334"/>
      <c r="G1400" s="334"/>
      <c r="H1400" s="334"/>
      <c r="I1400" s="334"/>
      <c r="J1400" s="334"/>
      <c r="K1400" s="78"/>
      <c r="L1400" s="647"/>
      <c r="M1400" s="78"/>
      <c r="N1400" s="647"/>
      <c r="O1400" s="78"/>
      <c r="P1400" s="647"/>
      <c r="Q1400" s="33"/>
      <c r="R1400" s="33"/>
      <c r="S1400" s="33"/>
      <c r="T1400" s="33"/>
      <c r="U1400" s="33"/>
      <c r="V1400" s="33"/>
      <c r="W1400" s="33"/>
      <c r="X1400" s="33"/>
      <c r="Y1400" s="33"/>
      <c r="Z1400" s="33"/>
      <c r="AA1400" s="33"/>
    </row>
    <row r="1401" spans="2:39" s="29" customFormat="1">
      <c r="B1401" s="11"/>
      <c r="C1401" s="11">
        <v>2</v>
      </c>
      <c r="D1401" s="334"/>
      <c r="E1401" s="334"/>
      <c r="F1401" s="334"/>
      <c r="G1401" s="334"/>
      <c r="H1401" s="334"/>
      <c r="I1401" s="334"/>
      <c r="J1401" s="334"/>
      <c r="K1401" s="78"/>
      <c r="L1401" s="647"/>
      <c r="M1401" s="78"/>
      <c r="N1401" s="647"/>
      <c r="O1401" s="78"/>
      <c r="P1401" s="647"/>
      <c r="Q1401" s="33"/>
      <c r="R1401" s="33"/>
      <c r="S1401" s="33"/>
      <c r="T1401" s="33"/>
      <c r="U1401" s="33"/>
      <c r="V1401" s="33"/>
      <c r="W1401" s="33"/>
      <c r="X1401" s="33"/>
      <c r="Y1401" s="33"/>
      <c r="Z1401" s="33"/>
      <c r="AA1401" s="33"/>
    </row>
    <row r="1402" spans="2:39" s="29" customFormat="1">
      <c r="B1402" s="11"/>
      <c r="C1402" s="11">
        <v>3</v>
      </c>
      <c r="D1402" s="334"/>
      <c r="E1402" s="334"/>
      <c r="F1402" s="334"/>
      <c r="G1402" s="334"/>
      <c r="H1402" s="334"/>
      <c r="I1402" s="334"/>
      <c r="J1402" s="334"/>
      <c r="K1402" s="78"/>
      <c r="L1402" s="647"/>
      <c r="M1402" s="78"/>
      <c r="N1402" s="647"/>
      <c r="O1402" s="78"/>
      <c r="P1402" s="647"/>
      <c r="Q1402" s="33"/>
      <c r="R1402" s="33"/>
      <c r="S1402" s="33"/>
      <c r="T1402" s="33"/>
      <c r="U1402" s="33"/>
      <c r="V1402" s="33"/>
      <c r="W1402" s="33"/>
      <c r="X1402" s="33"/>
      <c r="Y1402" s="33"/>
      <c r="Z1402" s="33"/>
      <c r="AA1402" s="33"/>
    </row>
    <row r="1403" spans="2:39">
      <c r="B1403" s="11"/>
      <c r="C1403" s="11">
        <v>4</v>
      </c>
      <c r="D1403" s="334"/>
      <c r="E1403" s="334"/>
      <c r="F1403" s="334"/>
      <c r="G1403" s="334"/>
      <c r="H1403" s="334"/>
      <c r="I1403" s="334"/>
      <c r="K1403" s="78"/>
      <c r="L1403" s="189"/>
      <c r="M1403" s="78"/>
      <c r="N1403" s="189"/>
      <c r="O1403" s="78"/>
      <c r="P1403" s="189"/>
      <c r="Q1403" s="334"/>
      <c r="R1403" s="334"/>
      <c r="S1403" s="334"/>
      <c r="AB1403" s="335"/>
      <c r="AC1403" s="335"/>
      <c r="AD1403" s="335"/>
      <c r="AE1403" s="335"/>
      <c r="AF1403" s="335"/>
      <c r="AG1403" s="335"/>
      <c r="AH1403" s="335"/>
      <c r="AI1403" s="335"/>
      <c r="AJ1403" s="335"/>
      <c r="AK1403" s="335"/>
      <c r="AL1403" s="335"/>
      <c r="AM1403" s="335"/>
    </row>
    <row r="1404" spans="2:39" s="29" customFormat="1">
      <c r="B1404" s="11"/>
      <c r="C1404" s="11">
        <v>5</v>
      </c>
      <c r="D1404" s="334"/>
      <c r="E1404" s="334"/>
      <c r="F1404" s="334"/>
      <c r="G1404" s="334"/>
      <c r="H1404" s="334"/>
      <c r="I1404" s="334"/>
      <c r="J1404" s="334"/>
      <c r="K1404" s="86"/>
      <c r="L1404" s="651"/>
      <c r="M1404" s="86"/>
      <c r="N1404" s="651"/>
      <c r="O1404" s="86"/>
      <c r="P1404" s="651"/>
      <c r="Q1404" s="33"/>
      <c r="R1404" s="33"/>
      <c r="S1404" s="33"/>
      <c r="T1404" s="33"/>
      <c r="U1404" s="33"/>
      <c r="V1404" s="33"/>
      <c r="W1404" s="33"/>
      <c r="X1404" s="33"/>
      <c r="Y1404" s="33"/>
      <c r="Z1404" s="33"/>
      <c r="AA1404" s="33"/>
    </row>
    <row r="1405" spans="2:39" s="29" customFormat="1">
      <c r="B1405" s="11"/>
      <c r="C1405" s="11">
        <v>6</v>
      </c>
      <c r="D1405" s="334"/>
      <c r="E1405" s="334"/>
      <c r="F1405" s="334"/>
      <c r="G1405" s="334"/>
      <c r="H1405" s="334"/>
      <c r="I1405" s="334"/>
      <c r="J1405" s="334"/>
      <c r="K1405" s="86"/>
      <c r="L1405" s="651"/>
      <c r="M1405" s="86"/>
      <c r="N1405" s="651"/>
      <c r="O1405" s="86"/>
      <c r="P1405" s="651"/>
      <c r="Q1405" s="33"/>
      <c r="R1405" s="33"/>
      <c r="S1405" s="33"/>
      <c r="T1405" s="33"/>
      <c r="U1405" s="33"/>
      <c r="V1405" s="33"/>
      <c r="W1405" s="33"/>
      <c r="X1405" s="33"/>
      <c r="Y1405" s="33"/>
      <c r="Z1405" s="33"/>
      <c r="AA1405" s="33"/>
    </row>
    <row r="1406" spans="2:39" s="29" customFormat="1">
      <c r="B1406" s="11"/>
      <c r="C1406" s="11">
        <v>7</v>
      </c>
      <c r="D1406" s="334"/>
      <c r="E1406" s="334"/>
      <c r="F1406" s="334"/>
      <c r="G1406" s="334"/>
      <c r="H1406" s="334"/>
      <c r="I1406" s="334"/>
      <c r="J1406" s="334"/>
      <c r="K1406" s="78"/>
      <c r="L1406" s="652"/>
      <c r="M1406" s="78"/>
      <c r="N1406" s="652"/>
      <c r="O1406" s="78"/>
      <c r="P1406" s="652"/>
      <c r="Q1406" s="33"/>
      <c r="R1406" s="33"/>
      <c r="S1406" s="33"/>
      <c r="T1406" s="33"/>
      <c r="U1406" s="33"/>
      <c r="V1406" s="33"/>
      <c r="W1406" s="33"/>
      <c r="X1406" s="33"/>
      <c r="Y1406" s="33"/>
      <c r="Z1406" s="33"/>
      <c r="AA1406" s="33"/>
    </row>
    <row r="1407" spans="2:39" s="29" customFormat="1">
      <c r="B1407" s="11"/>
      <c r="C1407" s="11">
        <v>8</v>
      </c>
      <c r="D1407" s="334"/>
      <c r="E1407" s="334"/>
      <c r="F1407" s="334"/>
      <c r="G1407" s="334"/>
      <c r="H1407" s="334"/>
      <c r="I1407" s="334"/>
      <c r="J1407" s="334"/>
      <c r="K1407" s="78"/>
      <c r="L1407" s="651"/>
      <c r="M1407" s="78"/>
      <c r="N1407" s="651"/>
      <c r="O1407" s="78"/>
      <c r="P1407" s="651"/>
      <c r="Q1407" s="33"/>
      <c r="R1407" s="33"/>
      <c r="S1407" s="33"/>
      <c r="T1407" s="33"/>
      <c r="U1407" s="33"/>
      <c r="V1407" s="33"/>
      <c r="W1407" s="33"/>
      <c r="X1407" s="33"/>
      <c r="Y1407" s="33"/>
      <c r="Z1407" s="33"/>
      <c r="AA1407" s="33"/>
    </row>
    <row r="1408" spans="2:39" s="29" customFormat="1">
      <c r="B1408" s="11"/>
      <c r="C1408" s="11">
        <v>9</v>
      </c>
      <c r="D1408" s="334"/>
      <c r="E1408" s="334"/>
      <c r="F1408" s="334"/>
      <c r="G1408" s="334"/>
      <c r="H1408" s="334"/>
      <c r="I1408" s="334"/>
      <c r="J1408" s="334"/>
      <c r="K1408" s="86"/>
      <c r="L1408" s="651"/>
      <c r="M1408" s="86"/>
      <c r="N1408" s="651"/>
      <c r="O1408" s="86"/>
      <c r="P1408" s="651"/>
      <c r="Q1408" s="33"/>
      <c r="R1408" s="33"/>
      <c r="S1408" s="33"/>
      <c r="T1408" s="33"/>
      <c r="U1408" s="33"/>
      <c r="V1408" s="33"/>
      <c r="W1408" s="33"/>
      <c r="X1408" s="33"/>
      <c r="Y1408" s="33"/>
      <c r="Z1408" s="33"/>
      <c r="AA1408" s="33"/>
    </row>
    <row r="1409" spans="2:27" s="29" customFormat="1">
      <c r="B1409" s="11"/>
      <c r="C1409" s="11">
        <v>10</v>
      </c>
      <c r="D1409" s="334"/>
      <c r="E1409" s="334"/>
      <c r="F1409" s="334"/>
      <c r="G1409" s="334"/>
      <c r="H1409" s="334"/>
      <c r="I1409" s="334"/>
      <c r="J1409" s="334"/>
      <c r="K1409" s="86"/>
      <c r="L1409" s="651"/>
      <c r="M1409" s="86"/>
      <c r="N1409" s="651"/>
      <c r="O1409" s="86"/>
      <c r="P1409" s="651"/>
      <c r="Q1409" s="33"/>
      <c r="R1409" s="33"/>
      <c r="S1409" s="33"/>
      <c r="T1409" s="33"/>
      <c r="U1409" s="33"/>
      <c r="V1409" s="33"/>
      <c r="W1409" s="33"/>
      <c r="X1409" s="33"/>
      <c r="Y1409" s="33"/>
      <c r="Z1409" s="33"/>
      <c r="AA1409" s="33"/>
    </row>
    <row r="1410" spans="2:27" s="29" customFormat="1">
      <c r="B1410" s="11"/>
      <c r="C1410" s="11">
        <v>11</v>
      </c>
      <c r="D1410" s="334"/>
      <c r="E1410" s="334"/>
      <c r="F1410" s="334"/>
      <c r="G1410" s="334"/>
      <c r="H1410" s="334"/>
      <c r="I1410" s="334"/>
      <c r="J1410" s="334"/>
      <c r="K1410" s="78"/>
      <c r="L1410" s="652"/>
      <c r="M1410" s="78"/>
      <c r="N1410" s="652"/>
      <c r="O1410" s="78"/>
      <c r="P1410" s="652"/>
      <c r="Q1410" s="33"/>
      <c r="R1410" s="33"/>
      <c r="S1410" s="33"/>
      <c r="T1410" s="33"/>
      <c r="U1410" s="33"/>
      <c r="V1410" s="33"/>
      <c r="W1410" s="33"/>
      <c r="X1410" s="33"/>
      <c r="Y1410" s="33"/>
      <c r="Z1410" s="33"/>
      <c r="AA1410" s="33"/>
    </row>
    <row r="1411" spans="2:27" s="29" customFormat="1">
      <c r="B1411" s="11"/>
      <c r="C1411" s="11">
        <v>12</v>
      </c>
      <c r="D1411" s="334"/>
      <c r="E1411" s="334"/>
      <c r="F1411" s="334"/>
      <c r="G1411" s="334"/>
      <c r="H1411" s="334"/>
      <c r="I1411" s="334"/>
      <c r="J1411" s="334"/>
      <c r="K1411" s="78"/>
      <c r="L1411" s="651"/>
      <c r="M1411" s="78"/>
      <c r="N1411" s="651"/>
      <c r="O1411" s="78"/>
      <c r="P1411" s="651"/>
      <c r="Q1411" s="33"/>
      <c r="R1411" s="33"/>
      <c r="S1411" s="33"/>
      <c r="T1411" s="33"/>
      <c r="U1411" s="33"/>
      <c r="V1411" s="33"/>
      <c r="W1411" s="33"/>
      <c r="X1411" s="33"/>
      <c r="Y1411" s="33"/>
      <c r="Z1411" s="33"/>
      <c r="AA1411" s="33"/>
    </row>
    <row r="1412" spans="2:27" s="29" customFormat="1">
      <c r="B1412" s="11"/>
      <c r="C1412" s="11">
        <v>13</v>
      </c>
      <c r="D1412" s="334"/>
      <c r="E1412" s="334"/>
      <c r="F1412" s="334"/>
      <c r="G1412" s="334"/>
      <c r="H1412" s="334"/>
      <c r="I1412" s="334"/>
      <c r="J1412" s="334"/>
      <c r="K1412" s="86"/>
      <c r="L1412" s="651"/>
      <c r="M1412" s="86"/>
      <c r="N1412" s="651"/>
      <c r="O1412" s="86"/>
      <c r="P1412" s="651"/>
      <c r="Q1412" s="33"/>
      <c r="R1412" s="33"/>
      <c r="S1412" s="33"/>
      <c r="T1412" s="33"/>
      <c r="U1412" s="33"/>
      <c r="V1412" s="33"/>
      <c r="W1412" s="33"/>
      <c r="X1412" s="33"/>
      <c r="Y1412" s="33"/>
      <c r="Z1412" s="33"/>
      <c r="AA1412" s="33"/>
    </row>
    <row r="1413" spans="2:27" s="29" customFormat="1">
      <c r="B1413" s="11"/>
      <c r="C1413" s="11">
        <v>14</v>
      </c>
      <c r="D1413" s="334"/>
      <c r="E1413" s="334"/>
      <c r="F1413" s="334"/>
      <c r="G1413" s="334"/>
      <c r="H1413" s="334"/>
      <c r="I1413" s="334"/>
      <c r="J1413" s="334"/>
      <c r="K1413" s="86"/>
      <c r="L1413" s="651"/>
      <c r="M1413" s="86"/>
      <c r="N1413" s="651"/>
      <c r="O1413" s="86"/>
      <c r="P1413" s="651"/>
      <c r="Q1413" s="33"/>
      <c r="R1413" s="33"/>
      <c r="S1413" s="33"/>
      <c r="T1413" s="33"/>
      <c r="U1413" s="33"/>
      <c r="V1413" s="33"/>
      <c r="W1413" s="33"/>
      <c r="X1413" s="33"/>
      <c r="Y1413" s="33"/>
      <c r="Z1413" s="33"/>
      <c r="AA1413" s="33"/>
    </row>
    <row r="1414" spans="2:27" s="29" customFormat="1">
      <c r="B1414" s="11"/>
      <c r="C1414" s="11">
        <v>15</v>
      </c>
      <c r="D1414" s="334"/>
      <c r="E1414" s="334"/>
      <c r="F1414" s="334"/>
      <c r="G1414" s="334"/>
      <c r="H1414" s="334"/>
      <c r="I1414" s="334"/>
      <c r="J1414" s="334"/>
      <c r="K1414" s="78"/>
      <c r="L1414" s="652"/>
      <c r="M1414" s="78"/>
      <c r="N1414" s="652"/>
      <c r="O1414" s="78"/>
      <c r="P1414" s="652"/>
      <c r="Q1414" s="33"/>
      <c r="R1414" s="33"/>
      <c r="S1414" s="33"/>
      <c r="T1414" s="33"/>
      <c r="U1414" s="33"/>
      <c r="V1414" s="33"/>
      <c r="W1414" s="33"/>
      <c r="X1414" s="33"/>
      <c r="Y1414" s="33"/>
      <c r="Z1414" s="33"/>
      <c r="AA1414" s="33"/>
    </row>
    <row r="1415" spans="2:27" s="29" customFormat="1">
      <c r="B1415" s="11"/>
      <c r="C1415" s="11">
        <v>16</v>
      </c>
      <c r="D1415" s="334"/>
      <c r="E1415" s="334"/>
      <c r="F1415" s="334"/>
      <c r="G1415" s="334"/>
      <c r="H1415" s="334"/>
      <c r="I1415" s="334"/>
      <c r="J1415" s="334"/>
      <c r="K1415" s="78"/>
      <c r="L1415" s="651"/>
      <c r="M1415" s="78"/>
      <c r="N1415" s="651"/>
      <c r="O1415" s="78"/>
      <c r="P1415" s="651"/>
      <c r="Q1415" s="33"/>
      <c r="R1415" s="33"/>
      <c r="S1415" s="33"/>
      <c r="T1415" s="33"/>
      <c r="U1415" s="33"/>
      <c r="V1415" s="33"/>
      <c r="W1415" s="33"/>
      <c r="X1415" s="33"/>
      <c r="Y1415" s="33"/>
      <c r="Z1415" s="33"/>
      <c r="AA1415" s="33"/>
    </row>
    <row r="1416" spans="2:27" s="29" customFormat="1">
      <c r="B1416" s="11"/>
      <c r="C1416" s="11">
        <v>17</v>
      </c>
      <c r="D1416" s="334"/>
      <c r="E1416" s="334"/>
      <c r="F1416" s="334"/>
      <c r="G1416" s="334"/>
      <c r="H1416" s="334"/>
      <c r="I1416" s="334"/>
      <c r="J1416" s="334"/>
      <c r="K1416" s="86"/>
      <c r="L1416" s="651"/>
      <c r="M1416" s="86"/>
      <c r="N1416" s="651"/>
      <c r="O1416" s="86"/>
      <c r="P1416" s="651"/>
      <c r="Q1416" s="33"/>
      <c r="R1416" s="33"/>
      <c r="S1416" s="33"/>
      <c r="T1416" s="33"/>
      <c r="U1416" s="33"/>
      <c r="V1416" s="33"/>
      <c r="W1416" s="33"/>
      <c r="X1416" s="33"/>
      <c r="Y1416" s="33"/>
      <c r="Z1416" s="33"/>
      <c r="AA1416" s="33"/>
    </row>
    <row r="1417" spans="2:27" s="29" customFormat="1">
      <c r="B1417" s="11"/>
      <c r="C1417" s="11">
        <v>18</v>
      </c>
      <c r="D1417" s="334"/>
      <c r="E1417" s="334"/>
      <c r="F1417" s="334"/>
      <c r="G1417" s="334"/>
      <c r="H1417" s="334"/>
      <c r="I1417" s="334"/>
      <c r="J1417" s="334"/>
      <c r="K1417" s="86"/>
      <c r="L1417" s="651"/>
      <c r="M1417" s="86"/>
      <c r="N1417" s="651"/>
      <c r="O1417" s="86"/>
      <c r="P1417" s="651"/>
      <c r="Q1417" s="33"/>
      <c r="R1417" s="33"/>
      <c r="S1417" s="33"/>
      <c r="T1417" s="33"/>
      <c r="U1417" s="33"/>
      <c r="V1417" s="33"/>
      <c r="W1417" s="33"/>
      <c r="X1417" s="33"/>
      <c r="Y1417" s="33"/>
      <c r="Z1417" s="33"/>
      <c r="AA1417" s="33"/>
    </row>
    <row r="1418" spans="2:27" s="29" customFormat="1">
      <c r="B1418" s="11"/>
      <c r="C1418" s="11">
        <v>19</v>
      </c>
      <c r="D1418" s="334"/>
      <c r="E1418" s="334"/>
      <c r="F1418" s="334"/>
      <c r="G1418" s="334"/>
      <c r="H1418" s="334"/>
      <c r="I1418" s="334"/>
      <c r="J1418" s="334"/>
      <c r="K1418" s="78"/>
      <c r="L1418" s="652"/>
      <c r="M1418" s="78"/>
      <c r="N1418" s="652"/>
      <c r="O1418" s="78"/>
      <c r="P1418" s="652"/>
      <c r="Q1418" s="33"/>
      <c r="R1418" s="33"/>
      <c r="S1418" s="33"/>
      <c r="T1418" s="33"/>
      <c r="U1418" s="33"/>
      <c r="V1418" s="33"/>
      <c r="W1418" s="33"/>
      <c r="X1418" s="33"/>
      <c r="Y1418" s="33"/>
      <c r="Z1418" s="33"/>
      <c r="AA1418" s="33"/>
    </row>
    <row r="1419" spans="2:27" s="29" customFormat="1">
      <c r="B1419" s="11"/>
      <c r="C1419" s="11">
        <v>20</v>
      </c>
      <c r="D1419" s="334"/>
      <c r="E1419" s="334"/>
      <c r="F1419" s="334"/>
      <c r="G1419" s="334"/>
      <c r="H1419" s="334"/>
      <c r="I1419" s="334"/>
      <c r="J1419" s="334"/>
      <c r="K1419" s="78"/>
      <c r="L1419" s="651"/>
      <c r="M1419" s="78"/>
      <c r="N1419" s="651"/>
      <c r="O1419" s="78"/>
      <c r="P1419" s="651"/>
      <c r="Q1419" s="33"/>
      <c r="R1419" s="33"/>
      <c r="S1419" s="33"/>
      <c r="T1419" s="33"/>
      <c r="U1419" s="33"/>
      <c r="V1419" s="33"/>
      <c r="W1419" s="33"/>
      <c r="X1419" s="33"/>
      <c r="Y1419" s="33"/>
      <c r="Z1419" s="33"/>
      <c r="AA1419" s="33"/>
    </row>
    <row r="1420" spans="2:27" s="29" customFormat="1">
      <c r="B1420" s="11"/>
      <c r="C1420" s="11">
        <v>21</v>
      </c>
      <c r="D1420" s="334"/>
      <c r="E1420" s="334"/>
      <c r="F1420" s="334"/>
      <c r="G1420" s="334"/>
      <c r="H1420" s="334"/>
      <c r="I1420" s="334"/>
      <c r="J1420" s="334"/>
      <c r="K1420" s="86"/>
      <c r="L1420" s="651"/>
      <c r="M1420" s="86"/>
      <c r="N1420" s="651"/>
      <c r="O1420" s="86"/>
      <c r="P1420" s="651"/>
      <c r="Q1420" s="33"/>
      <c r="R1420" s="33"/>
      <c r="S1420" s="33"/>
      <c r="T1420" s="33"/>
      <c r="U1420" s="33"/>
      <c r="V1420" s="33"/>
      <c r="W1420" s="33"/>
      <c r="X1420" s="33"/>
      <c r="Y1420" s="33"/>
      <c r="Z1420" s="33"/>
      <c r="AA1420" s="33"/>
    </row>
    <row r="1421" spans="2:27" s="29" customFormat="1">
      <c r="B1421" s="11"/>
      <c r="C1421" s="11">
        <v>22</v>
      </c>
      <c r="D1421" s="334"/>
      <c r="E1421" s="334"/>
      <c r="F1421" s="334"/>
      <c r="G1421" s="334"/>
      <c r="H1421" s="334"/>
      <c r="I1421" s="334"/>
      <c r="J1421" s="334"/>
      <c r="K1421" s="653"/>
      <c r="L1421" s="651"/>
      <c r="M1421" s="653"/>
      <c r="N1421" s="651"/>
      <c r="O1421" s="653"/>
      <c r="P1421" s="651"/>
      <c r="Q1421" s="33"/>
      <c r="R1421" s="33"/>
      <c r="S1421" s="33"/>
      <c r="T1421" s="33"/>
      <c r="U1421" s="33"/>
      <c r="V1421" s="33"/>
      <c r="W1421" s="33"/>
      <c r="X1421" s="33"/>
      <c r="Y1421" s="33"/>
      <c r="Z1421" s="33"/>
      <c r="AA1421" s="33"/>
    </row>
    <row r="1422" spans="2:27" s="29" customFormat="1">
      <c r="B1422" s="11">
        <v>63</v>
      </c>
      <c r="C1422" s="11">
        <v>1</v>
      </c>
      <c r="D1422" s="334"/>
      <c r="E1422" s="334"/>
      <c r="F1422" s="334"/>
      <c r="G1422" s="334"/>
      <c r="H1422" s="334"/>
      <c r="I1422" s="334"/>
      <c r="J1422" s="334"/>
      <c r="K1422" s="78"/>
      <c r="L1422" s="647"/>
      <c r="M1422" s="78"/>
      <c r="N1422" s="647"/>
      <c r="O1422" s="78"/>
      <c r="P1422" s="647"/>
      <c r="Q1422" s="33"/>
      <c r="R1422" s="33"/>
      <c r="S1422" s="33"/>
      <c r="T1422" s="33"/>
      <c r="U1422" s="33"/>
      <c r="V1422" s="33"/>
      <c r="W1422" s="33"/>
      <c r="X1422" s="33"/>
      <c r="Y1422" s="33"/>
      <c r="Z1422" s="33"/>
      <c r="AA1422" s="33"/>
    </row>
    <row r="1423" spans="2:27" s="29" customFormat="1">
      <c r="B1423" s="11"/>
      <c r="C1423" s="11">
        <v>2</v>
      </c>
      <c r="D1423" s="334"/>
      <c r="E1423" s="334"/>
      <c r="F1423" s="334"/>
      <c r="G1423" s="334"/>
      <c r="H1423" s="334"/>
      <c r="I1423" s="334"/>
      <c r="J1423" s="334"/>
      <c r="K1423" s="78"/>
      <c r="L1423" s="647"/>
      <c r="M1423" s="78"/>
      <c r="N1423" s="647"/>
      <c r="O1423" s="78"/>
      <c r="P1423" s="647"/>
      <c r="Q1423" s="33"/>
      <c r="R1423" s="33"/>
      <c r="S1423" s="33"/>
      <c r="T1423" s="33"/>
      <c r="U1423" s="33"/>
      <c r="V1423" s="33"/>
      <c r="W1423" s="33"/>
      <c r="X1423" s="33"/>
      <c r="Y1423" s="33"/>
      <c r="Z1423" s="33"/>
      <c r="AA1423" s="33"/>
    </row>
    <row r="1424" spans="2:27" s="29" customFormat="1">
      <c r="B1424" s="11"/>
      <c r="C1424" s="11">
        <v>3</v>
      </c>
      <c r="D1424" s="334"/>
      <c r="E1424" s="334"/>
      <c r="F1424" s="334"/>
      <c r="G1424" s="334"/>
      <c r="H1424" s="334"/>
      <c r="I1424" s="334"/>
      <c r="J1424" s="334"/>
      <c r="K1424" s="78"/>
      <c r="L1424" s="647"/>
      <c r="M1424" s="78"/>
      <c r="N1424" s="647"/>
      <c r="O1424" s="78"/>
      <c r="P1424" s="647"/>
      <c r="Q1424" s="33"/>
      <c r="R1424" s="33"/>
      <c r="S1424" s="33"/>
      <c r="T1424" s="33"/>
      <c r="U1424" s="33"/>
      <c r="V1424" s="33"/>
      <c r="W1424" s="33"/>
      <c r="X1424" s="33"/>
      <c r="Y1424" s="33"/>
      <c r="Z1424" s="33"/>
      <c r="AA1424" s="33"/>
    </row>
    <row r="1425" spans="2:39">
      <c r="B1425" s="11"/>
      <c r="C1425" s="11">
        <v>4</v>
      </c>
      <c r="D1425" s="334"/>
      <c r="E1425" s="334"/>
      <c r="F1425" s="334"/>
      <c r="G1425" s="334"/>
      <c r="H1425" s="334"/>
      <c r="I1425" s="334"/>
      <c r="K1425" s="78"/>
      <c r="L1425" s="189"/>
      <c r="M1425" s="78"/>
      <c r="N1425" s="189"/>
      <c r="O1425" s="78"/>
      <c r="P1425" s="189"/>
      <c r="Q1425" s="334"/>
      <c r="R1425" s="334"/>
      <c r="S1425" s="334"/>
      <c r="AB1425" s="335"/>
      <c r="AC1425" s="335"/>
      <c r="AD1425" s="335"/>
      <c r="AE1425" s="335"/>
      <c r="AF1425" s="335"/>
      <c r="AG1425" s="335"/>
      <c r="AH1425" s="335"/>
      <c r="AI1425" s="335"/>
      <c r="AJ1425" s="335"/>
      <c r="AK1425" s="335"/>
      <c r="AL1425" s="335"/>
      <c r="AM1425" s="335"/>
    </row>
    <row r="1426" spans="2:39" s="29" customFormat="1">
      <c r="B1426" s="11"/>
      <c r="C1426" s="11">
        <v>5</v>
      </c>
      <c r="D1426" s="334"/>
      <c r="E1426" s="334"/>
      <c r="F1426" s="334"/>
      <c r="G1426" s="334"/>
      <c r="H1426" s="334"/>
      <c r="I1426" s="334"/>
      <c r="J1426" s="334"/>
      <c r="K1426" s="86"/>
      <c r="L1426" s="651"/>
      <c r="M1426" s="86"/>
      <c r="N1426" s="651"/>
      <c r="O1426" s="86"/>
      <c r="P1426" s="651"/>
      <c r="Q1426" s="33"/>
      <c r="R1426" s="33"/>
      <c r="S1426" s="33"/>
      <c r="T1426" s="33"/>
      <c r="U1426" s="33"/>
      <c r="V1426" s="33"/>
      <c r="W1426" s="33"/>
      <c r="X1426" s="33"/>
      <c r="Y1426" s="33"/>
      <c r="Z1426" s="33"/>
      <c r="AA1426" s="33"/>
    </row>
    <row r="1427" spans="2:39" s="29" customFormat="1">
      <c r="B1427" s="11"/>
      <c r="C1427" s="11">
        <v>6</v>
      </c>
      <c r="D1427" s="334"/>
      <c r="E1427" s="334"/>
      <c r="F1427" s="334"/>
      <c r="G1427" s="334"/>
      <c r="H1427" s="334"/>
      <c r="I1427" s="334"/>
      <c r="J1427" s="334"/>
      <c r="K1427" s="86"/>
      <c r="L1427" s="651"/>
      <c r="M1427" s="86"/>
      <c r="N1427" s="651"/>
      <c r="O1427" s="86"/>
      <c r="P1427" s="651"/>
      <c r="Q1427" s="33"/>
      <c r="R1427" s="33"/>
      <c r="S1427" s="33"/>
      <c r="T1427" s="33"/>
      <c r="U1427" s="33"/>
      <c r="V1427" s="33"/>
      <c r="W1427" s="33"/>
      <c r="X1427" s="33"/>
      <c r="Y1427" s="33"/>
      <c r="Z1427" s="33"/>
      <c r="AA1427" s="33"/>
    </row>
    <row r="1428" spans="2:39" s="29" customFormat="1">
      <c r="B1428" s="11"/>
      <c r="C1428" s="11">
        <v>7</v>
      </c>
      <c r="D1428" s="334"/>
      <c r="E1428" s="334"/>
      <c r="F1428" s="334"/>
      <c r="G1428" s="334"/>
      <c r="H1428" s="334"/>
      <c r="I1428" s="334"/>
      <c r="J1428" s="334"/>
      <c r="K1428" s="78"/>
      <c r="L1428" s="652"/>
      <c r="M1428" s="78"/>
      <c r="N1428" s="652"/>
      <c r="O1428" s="78"/>
      <c r="P1428" s="652"/>
      <c r="Q1428" s="33"/>
      <c r="R1428" s="33"/>
      <c r="S1428" s="33"/>
      <c r="T1428" s="33"/>
      <c r="U1428" s="33"/>
      <c r="V1428" s="33"/>
      <c r="W1428" s="33"/>
      <c r="X1428" s="33"/>
      <c r="Y1428" s="33"/>
      <c r="Z1428" s="33"/>
      <c r="AA1428" s="33"/>
    </row>
    <row r="1429" spans="2:39" s="29" customFormat="1">
      <c r="B1429" s="11"/>
      <c r="C1429" s="11">
        <v>8</v>
      </c>
      <c r="D1429" s="334"/>
      <c r="E1429" s="334"/>
      <c r="F1429" s="334"/>
      <c r="G1429" s="334"/>
      <c r="H1429" s="334"/>
      <c r="I1429" s="334"/>
      <c r="J1429" s="334"/>
      <c r="K1429" s="78"/>
      <c r="L1429" s="651"/>
      <c r="M1429" s="78"/>
      <c r="N1429" s="651"/>
      <c r="O1429" s="78"/>
      <c r="P1429" s="651"/>
      <c r="Q1429" s="33"/>
      <c r="R1429" s="33"/>
      <c r="S1429" s="33"/>
      <c r="T1429" s="33"/>
      <c r="U1429" s="33"/>
      <c r="V1429" s="33"/>
      <c r="W1429" s="33"/>
      <c r="X1429" s="33"/>
      <c r="Y1429" s="33"/>
      <c r="Z1429" s="33"/>
      <c r="AA1429" s="33"/>
    </row>
    <row r="1430" spans="2:39" s="29" customFormat="1">
      <c r="B1430" s="11"/>
      <c r="C1430" s="11">
        <v>9</v>
      </c>
      <c r="D1430" s="334"/>
      <c r="E1430" s="334"/>
      <c r="F1430" s="334"/>
      <c r="G1430" s="334"/>
      <c r="H1430" s="334"/>
      <c r="I1430" s="334"/>
      <c r="J1430" s="334"/>
      <c r="K1430" s="86"/>
      <c r="L1430" s="651"/>
      <c r="M1430" s="86"/>
      <c r="N1430" s="651"/>
      <c r="O1430" s="86"/>
      <c r="P1430" s="651"/>
      <c r="Q1430" s="33"/>
      <c r="R1430" s="33"/>
      <c r="S1430" s="33"/>
      <c r="T1430" s="33"/>
      <c r="U1430" s="33"/>
      <c r="V1430" s="33"/>
      <c r="W1430" s="33"/>
      <c r="X1430" s="33"/>
      <c r="Y1430" s="33"/>
      <c r="Z1430" s="33"/>
      <c r="AA1430" s="33"/>
    </row>
    <row r="1431" spans="2:39" s="29" customFormat="1">
      <c r="B1431" s="11"/>
      <c r="C1431" s="11">
        <v>10</v>
      </c>
      <c r="D1431" s="334"/>
      <c r="E1431" s="334"/>
      <c r="F1431" s="334"/>
      <c r="G1431" s="334"/>
      <c r="H1431" s="334"/>
      <c r="I1431" s="334"/>
      <c r="J1431" s="334"/>
      <c r="K1431" s="86"/>
      <c r="L1431" s="651"/>
      <c r="M1431" s="86"/>
      <c r="N1431" s="651"/>
      <c r="O1431" s="86"/>
      <c r="P1431" s="651"/>
      <c r="Q1431" s="33"/>
      <c r="R1431" s="33"/>
      <c r="S1431" s="33"/>
      <c r="T1431" s="33"/>
      <c r="U1431" s="33"/>
      <c r="V1431" s="33"/>
      <c r="W1431" s="33"/>
      <c r="X1431" s="33"/>
      <c r="Y1431" s="33"/>
      <c r="Z1431" s="33"/>
      <c r="AA1431" s="33"/>
    </row>
    <row r="1432" spans="2:39" s="29" customFormat="1">
      <c r="B1432" s="11"/>
      <c r="C1432" s="11">
        <v>11</v>
      </c>
      <c r="D1432" s="334"/>
      <c r="E1432" s="334"/>
      <c r="F1432" s="334"/>
      <c r="G1432" s="334"/>
      <c r="H1432" s="334"/>
      <c r="I1432" s="334"/>
      <c r="J1432" s="334"/>
      <c r="K1432" s="78"/>
      <c r="L1432" s="652"/>
      <c r="M1432" s="78"/>
      <c r="N1432" s="652"/>
      <c r="O1432" s="78"/>
      <c r="P1432" s="652"/>
      <c r="Q1432" s="33"/>
      <c r="R1432" s="33"/>
      <c r="S1432" s="33"/>
      <c r="T1432" s="33"/>
      <c r="U1432" s="33"/>
      <c r="V1432" s="33"/>
      <c r="W1432" s="33"/>
      <c r="X1432" s="33"/>
      <c r="Y1432" s="33"/>
      <c r="Z1432" s="33"/>
      <c r="AA1432" s="33"/>
    </row>
    <row r="1433" spans="2:39" s="29" customFormat="1">
      <c r="B1433" s="11"/>
      <c r="C1433" s="11">
        <v>12</v>
      </c>
      <c r="D1433" s="334"/>
      <c r="E1433" s="334"/>
      <c r="F1433" s="334"/>
      <c r="G1433" s="334"/>
      <c r="H1433" s="334"/>
      <c r="I1433" s="334"/>
      <c r="J1433" s="334"/>
      <c r="K1433" s="78"/>
      <c r="L1433" s="651"/>
      <c r="M1433" s="78"/>
      <c r="N1433" s="651"/>
      <c r="O1433" s="78"/>
      <c r="P1433" s="651"/>
      <c r="Q1433" s="33"/>
      <c r="R1433" s="33"/>
      <c r="S1433" s="33"/>
      <c r="T1433" s="33"/>
      <c r="U1433" s="33"/>
      <c r="V1433" s="33"/>
      <c r="W1433" s="33"/>
      <c r="X1433" s="33"/>
      <c r="Y1433" s="33"/>
      <c r="Z1433" s="33"/>
      <c r="AA1433" s="33"/>
    </row>
    <row r="1434" spans="2:39" s="29" customFormat="1">
      <c r="B1434" s="11"/>
      <c r="C1434" s="11">
        <v>13</v>
      </c>
      <c r="D1434" s="334"/>
      <c r="E1434" s="334"/>
      <c r="F1434" s="334"/>
      <c r="G1434" s="334"/>
      <c r="H1434" s="334"/>
      <c r="I1434" s="334"/>
      <c r="J1434" s="334"/>
      <c r="K1434" s="86"/>
      <c r="L1434" s="651"/>
      <c r="M1434" s="86"/>
      <c r="N1434" s="651"/>
      <c r="O1434" s="86"/>
      <c r="P1434" s="651"/>
      <c r="Q1434" s="33"/>
      <c r="R1434" s="33"/>
      <c r="S1434" s="33"/>
      <c r="T1434" s="33"/>
      <c r="U1434" s="33"/>
      <c r="V1434" s="33"/>
      <c r="W1434" s="33"/>
      <c r="X1434" s="33"/>
      <c r="Y1434" s="33"/>
      <c r="Z1434" s="33"/>
      <c r="AA1434" s="33"/>
    </row>
    <row r="1435" spans="2:39" s="29" customFormat="1">
      <c r="B1435" s="11"/>
      <c r="C1435" s="11">
        <v>14</v>
      </c>
      <c r="D1435" s="334"/>
      <c r="E1435" s="334"/>
      <c r="F1435" s="334"/>
      <c r="G1435" s="334"/>
      <c r="H1435" s="334"/>
      <c r="I1435" s="334"/>
      <c r="J1435" s="334"/>
      <c r="K1435" s="86"/>
      <c r="L1435" s="651"/>
      <c r="M1435" s="86"/>
      <c r="N1435" s="651"/>
      <c r="O1435" s="86"/>
      <c r="P1435" s="651"/>
      <c r="Q1435" s="33"/>
      <c r="R1435" s="33"/>
      <c r="S1435" s="33"/>
      <c r="T1435" s="33"/>
      <c r="U1435" s="33"/>
      <c r="V1435" s="33"/>
      <c r="W1435" s="33"/>
      <c r="X1435" s="33"/>
      <c r="Y1435" s="33"/>
      <c r="Z1435" s="33"/>
      <c r="AA1435" s="33"/>
    </row>
    <row r="1436" spans="2:39" s="29" customFormat="1">
      <c r="B1436" s="11"/>
      <c r="C1436" s="11">
        <v>15</v>
      </c>
      <c r="D1436" s="334"/>
      <c r="E1436" s="334"/>
      <c r="F1436" s="334"/>
      <c r="G1436" s="334"/>
      <c r="H1436" s="334"/>
      <c r="I1436" s="334"/>
      <c r="J1436" s="334"/>
      <c r="K1436" s="78"/>
      <c r="L1436" s="652"/>
      <c r="M1436" s="78"/>
      <c r="N1436" s="652"/>
      <c r="O1436" s="78"/>
      <c r="P1436" s="652"/>
      <c r="Q1436" s="33"/>
      <c r="R1436" s="33"/>
      <c r="S1436" s="33"/>
      <c r="T1436" s="33"/>
      <c r="U1436" s="33"/>
      <c r="V1436" s="33"/>
      <c r="W1436" s="33"/>
      <c r="X1436" s="33"/>
      <c r="Y1436" s="33"/>
      <c r="Z1436" s="33"/>
      <c r="AA1436" s="33"/>
    </row>
    <row r="1437" spans="2:39" s="29" customFormat="1">
      <c r="B1437" s="11"/>
      <c r="C1437" s="11">
        <v>16</v>
      </c>
      <c r="D1437" s="334"/>
      <c r="E1437" s="334"/>
      <c r="F1437" s="334"/>
      <c r="G1437" s="334"/>
      <c r="H1437" s="334"/>
      <c r="I1437" s="334"/>
      <c r="J1437" s="334"/>
      <c r="K1437" s="78"/>
      <c r="L1437" s="651"/>
      <c r="M1437" s="78"/>
      <c r="N1437" s="651"/>
      <c r="O1437" s="78"/>
      <c r="P1437" s="651"/>
      <c r="Q1437" s="33"/>
      <c r="R1437" s="33"/>
      <c r="S1437" s="33"/>
      <c r="T1437" s="33"/>
      <c r="U1437" s="33"/>
      <c r="V1437" s="33"/>
      <c r="W1437" s="33"/>
      <c r="X1437" s="33"/>
      <c r="Y1437" s="33"/>
      <c r="Z1437" s="33"/>
      <c r="AA1437" s="33"/>
    </row>
    <row r="1438" spans="2:39" s="29" customFormat="1">
      <c r="B1438" s="11"/>
      <c r="C1438" s="11">
        <v>17</v>
      </c>
      <c r="D1438" s="334"/>
      <c r="E1438" s="334"/>
      <c r="F1438" s="334"/>
      <c r="G1438" s="334"/>
      <c r="H1438" s="334"/>
      <c r="I1438" s="334"/>
      <c r="J1438" s="334"/>
      <c r="K1438" s="86"/>
      <c r="L1438" s="651"/>
      <c r="M1438" s="86"/>
      <c r="N1438" s="651"/>
      <c r="O1438" s="86"/>
      <c r="P1438" s="651"/>
      <c r="Q1438" s="33"/>
      <c r="R1438" s="33"/>
      <c r="S1438" s="33"/>
      <c r="T1438" s="33"/>
      <c r="U1438" s="33"/>
      <c r="V1438" s="33"/>
      <c r="W1438" s="33"/>
      <c r="X1438" s="33"/>
      <c r="Y1438" s="33"/>
      <c r="Z1438" s="33"/>
      <c r="AA1438" s="33"/>
    </row>
    <row r="1439" spans="2:39" s="29" customFormat="1">
      <c r="B1439" s="11"/>
      <c r="C1439" s="11">
        <v>18</v>
      </c>
      <c r="D1439" s="334"/>
      <c r="E1439" s="334"/>
      <c r="F1439" s="334"/>
      <c r="G1439" s="334"/>
      <c r="H1439" s="334"/>
      <c r="I1439" s="334"/>
      <c r="J1439" s="334"/>
      <c r="K1439" s="86"/>
      <c r="L1439" s="651"/>
      <c r="M1439" s="86"/>
      <c r="N1439" s="651"/>
      <c r="O1439" s="86"/>
      <c r="P1439" s="651"/>
      <c r="Q1439" s="33"/>
      <c r="R1439" s="33"/>
      <c r="S1439" s="33"/>
      <c r="T1439" s="33"/>
      <c r="U1439" s="33"/>
      <c r="V1439" s="33"/>
      <c r="W1439" s="33"/>
      <c r="X1439" s="33"/>
      <c r="Y1439" s="33"/>
      <c r="Z1439" s="33"/>
      <c r="AA1439" s="33"/>
    </row>
    <row r="1440" spans="2:39" s="29" customFormat="1">
      <c r="B1440" s="11"/>
      <c r="C1440" s="11">
        <v>19</v>
      </c>
      <c r="D1440" s="334"/>
      <c r="E1440" s="334"/>
      <c r="F1440" s="334"/>
      <c r="G1440" s="334"/>
      <c r="H1440" s="334"/>
      <c r="I1440" s="334"/>
      <c r="J1440" s="334"/>
      <c r="K1440" s="78"/>
      <c r="L1440" s="652"/>
      <c r="M1440" s="78"/>
      <c r="N1440" s="652"/>
      <c r="O1440" s="78"/>
      <c r="P1440" s="652"/>
      <c r="Q1440" s="33"/>
      <c r="R1440" s="33"/>
      <c r="S1440" s="33"/>
      <c r="T1440" s="33"/>
      <c r="U1440" s="33"/>
      <c r="V1440" s="33"/>
      <c r="W1440" s="33"/>
      <c r="X1440" s="33"/>
      <c r="Y1440" s="33"/>
      <c r="Z1440" s="33"/>
      <c r="AA1440" s="33"/>
    </row>
    <row r="1441" spans="2:39" s="29" customFormat="1">
      <c r="B1441" s="11"/>
      <c r="C1441" s="11">
        <v>20</v>
      </c>
      <c r="D1441" s="334"/>
      <c r="E1441" s="334"/>
      <c r="F1441" s="334"/>
      <c r="G1441" s="334"/>
      <c r="H1441" s="334"/>
      <c r="I1441" s="334"/>
      <c r="J1441" s="334"/>
      <c r="K1441" s="78"/>
      <c r="L1441" s="651"/>
      <c r="M1441" s="78"/>
      <c r="N1441" s="651"/>
      <c r="O1441" s="78"/>
      <c r="P1441" s="651"/>
      <c r="Q1441" s="33"/>
      <c r="R1441" s="33"/>
      <c r="S1441" s="33"/>
      <c r="T1441" s="33"/>
      <c r="U1441" s="33"/>
      <c r="V1441" s="33"/>
      <c r="W1441" s="33"/>
      <c r="X1441" s="33"/>
      <c r="Y1441" s="33"/>
      <c r="Z1441" s="33"/>
      <c r="AA1441" s="33"/>
    </row>
    <row r="1442" spans="2:39" s="29" customFormat="1">
      <c r="B1442" s="11"/>
      <c r="C1442" s="11">
        <v>21</v>
      </c>
      <c r="D1442" s="334"/>
      <c r="E1442" s="334"/>
      <c r="F1442" s="334"/>
      <c r="G1442" s="334"/>
      <c r="H1442" s="334"/>
      <c r="I1442" s="334"/>
      <c r="J1442" s="334"/>
      <c r="K1442" s="86"/>
      <c r="L1442" s="651"/>
      <c r="M1442" s="86"/>
      <c r="N1442" s="651"/>
      <c r="O1442" s="86"/>
      <c r="P1442" s="651"/>
      <c r="Q1442" s="33"/>
      <c r="R1442" s="33"/>
      <c r="S1442" s="33"/>
      <c r="T1442" s="33"/>
      <c r="U1442" s="33"/>
      <c r="V1442" s="33"/>
      <c r="W1442" s="33"/>
      <c r="X1442" s="33"/>
      <c r="Y1442" s="33"/>
      <c r="Z1442" s="33"/>
      <c r="AA1442" s="33"/>
    </row>
    <row r="1443" spans="2:39" s="29" customFormat="1">
      <c r="B1443" s="11"/>
      <c r="C1443" s="11">
        <v>22</v>
      </c>
      <c r="D1443" s="334"/>
      <c r="E1443" s="334"/>
      <c r="F1443" s="334"/>
      <c r="G1443" s="334"/>
      <c r="H1443" s="334"/>
      <c r="I1443" s="334"/>
      <c r="J1443" s="334"/>
      <c r="K1443" s="653"/>
      <c r="L1443" s="651"/>
      <c r="M1443" s="653"/>
      <c r="N1443" s="651"/>
      <c r="O1443" s="653"/>
      <c r="P1443" s="651"/>
      <c r="Q1443" s="33"/>
      <c r="R1443" s="33"/>
      <c r="S1443" s="33"/>
      <c r="T1443" s="33"/>
      <c r="U1443" s="33"/>
      <c r="V1443" s="33"/>
      <c r="W1443" s="33"/>
      <c r="X1443" s="33"/>
      <c r="Y1443" s="33"/>
      <c r="Z1443" s="33"/>
      <c r="AA1443" s="33"/>
    </row>
    <row r="1444" spans="2:39" s="29" customFormat="1">
      <c r="B1444" s="11">
        <v>64</v>
      </c>
      <c r="C1444" s="11">
        <v>1</v>
      </c>
      <c r="D1444" s="334"/>
      <c r="E1444" s="334"/>
      <c r="F1444" s="334"/>
      <c r="G1444" s="334"/>
      <c r="H1444" s="334"/>
      <c r="I1444" s="334"/>
      <c r="J1444" s="334"/>
      <c r="K1444" s="78"/>
      <c r="L1444" s="647"/>
      <c r="M1444" s="78"/>
      <c r="N1444" s="647"/>
      <c r="O1444" s="78"/>
      <c r="P1444" s="647"/>
      <c r="Q1444" s="33"/>
      <c r="R1444" s="33"/>
      <c r="S1444" s="33"/>
      <c r="T1444" s="33"/>
      <c r="U1444" s="33"/>
      <c r="V1444" s="33"/>
      <c r="W1444" s="33"/>
      <c r="X1444" s="33"/>
      <c r="Y1444" s="33"/>
      <c r="Z1444" s="33"/>
      <c r="AA1444" s="33"/>
    </row>
    <row r="1445" spans="2:39" s="29" customFormat="1">
      <c r="B1445" s="11"/>
      <c r="C1445" s="11">
        <v>2</v>
      </c>
      <c r="D1445" s="334"/>
      <c r="E1445" s="334"/>
      <c r="F1445" s="334"/>
      <c r="G1445" s="334"/>
      <c r="H1445" s="334"/>
      <c r="I1445" s="334"/>
      <c r="J1445" s="334"/>
      <c r="K1445" s="78"/>
      <c r="L1445" s="647"/>
      <c r="M1445" s="78"/>
      <c r="N1445" s="647"/>
      <c r="O1445" s="78"/>
      <c r="P1445" s="647"/>
      <c r="Q1445" s="33"/>
      <c r="R1445" s="33"/>
      <c r="S1445" s="33"/>
      <c r="T1445" s="33"/>
      <c r="U1445" s="33"/>
      <c r="V1445" s="33"/>
      <c r="W1445" s="33"/>
      <c r="X1445" s="33"/>
      <c r="Y1445" s="33"/>
      <c r="Z1445" s="33"/>
      <c r="AA1445" s="33"/>
    </row>
    <row r="1446" spans="2:39" s="29" customFormat="1">
      <c r="B1446" s="11"/>
      <c r="C1446" s="11">
        <v>3</v>
      </c>
      <c r="D1446" s="334"/>
      <c r="E1446" s="334"/>
      <c r="F1446" s="334"/>
      <c r="G1446" s="334"/>
      <c r="H1446" s="334"/>
      <c r="I1446" s="334"/>
      <c r="J1446" s="334"/>
      <c r="K1446" s="78"/>
      <c r="L1446" s="647"/>
      <c r="M1446" s="78"/>
      <c r="N1446" s="647"/>
      <c r="O1446" s="78"/>
      <c r="P1446" s="647"/>
      <c r="Q1446" s="33"/>
      <c r="R1446" s="33"/>
      <c r="S1446" s="33"/>
      <c r="T1446" s="33"/>
      <c r="U1446" s="33"/>
      <c r="V1446" s="33"/>
      <c r="W1446" s="33"/>
      <c r="X1446" s="33"/>
      <c r="Y1446" s="33"/>
      <c r="Z1446" s="33"/>
      <c r="AA1446" s="33"/>
    </row>
    <row r="1447" spans="2:39">
      <c r="B1447" s="11"/>
      <c r="C1447" s="11">
        <v>4</v>
      </c>
      <c r="D1447" s="334"/>
      <c r="E1447" s="334"/>
      <c r="F1447" s="334"/>
      <c r="G1447" s="334"/>
      <c r="H1447" s="334"/>
      <c r="I1447" s="334"/>
      <c r="K1447" s="78"/>
      <c r="L1447" s="189"/>
      <c r="M1447" s="78"/>
      <c r="N1447" s="189"/>
      <c r="O1447" s="78"/>
      <c r="P1447" s="189"/>
      <c r="Q1447" s="334"/>
      <c r="R1447" s="334"/>
      <c r="S1447" s="334"/>
      <c r="AB1447" s="335"/>
      <c r="AC1447" s="335"/>
      <c r="AD1447" s="335"/>
      <c r="AE1447" s="335"/>
      <c r="AF1447" s="335"/>
      <c r="AG1447" s="335"/>
      <c r="AH1447" s="335"/>
      <c r="AI1447" s="335"/>
      <c r="AJ1447" s="335"/>
      <c r="AK1447" s="335"/>
      <c r="AL1447" s="335"/>
      <c r="AM1447" s="335"/>
    </row>
    <row r="1448" spans="2:39" s="29" customFormat="1">
      <c r="B1448" s="11"/>
      <c r="C1448" s="11">
        <v>5</v>
      </c>
      <c r="D1448" s="334"/>
      <c r="E1448" s="334"/>
      <c r="F1448" s="334"/>
      <c r="G1448" s="334"/>
      <c r="H1448" s="334"/>
      <c r="I1448" s="334"/>
      <c r="J1448" s="334"/>
      <c r="K1448" s="86"/>
      <c r="L1448" s="651"/>
      <c r="M1448" s="86"/>
      <c r="N1448" s="651"/>
      <c r="O1448" s="86"/>
      <c r="P1448" s="651"/>
      <c r="Q1448" s="33"/>
      <c r="R1448" s="33"/>
      <c r="S1448" s="33"/>
      <c r="T1448" s="33"/>
      <c r="U1448" s="33"/>
      <c r="V1448" s="33"/>
      <c r="W1448" s="33"/>
      <c r="X1448" s="33"/>
      <c r="Y1448" s="33"/>
      <c r="Z1448" s="33"/>
      <c r="AA1448" s="33"/>
    </row>
    <row r="1449" spans="2:39" s="29" customFormat="1">
      <c r="B1449" s="11"/>
      <c r="C1449" s="11">
        <v>6</v>
      </c>
      <c r="D1449" s="334"/>
      <c r="E1449" s="334"/>
      <c r="F1449" s="334"/>
      <c r="G1449" s="334"/>
      <c r="H1449" s="334"/>
      <c r="I1449" s="334"/>
      <c r="J1449" s="334"/>
      <c r="K1449" s="86"/>
      <c r="L1449" s="651"/>
      <c r="M1449" s="86"/>
      <c r="N1449" s="651"/>
      <c r="O1449" s="86"/>
      <c r="P1449" s="651"/>
      <c r="Q1449" s="33"/>
      <c r="R1449" s="33"/>
      <c r="S1449" s="33"/>
      <c r="T1449" s="33"/>
      <c r="U1449" s="33"/>
      <c r="V1449" s="33"/>
      <c r="W1449" s="33"/>
      <c r="X1449" s="33"/>
      <c r="Y1449" s="33"/>
      <c r="Z1449" s="33"/>
      <c r="AA1449" s="33"/>
    </row>
    <row r="1450" spans="2:39" s="29" customFormat="1">
      <c r="B1450" s="11"/>
      <c r="C1450" s="11">
        <v>7</v>
      </c>
      <c r="D1450" s="334"/>
      <c r="E1450" s="334"/>
      <c r="F1450" s="334"/>
      <c r="G1450" s="334"/>
      <c r="H1450" s="334"/>
      <c r="I1450" s="334"/>
      <c r="J1450" s="334"/>
      <c r="K1450" s="78"/>
      <c r="L1450" s="652"/>
      <c r="M1450" s="78"/>
      <c r="N1450" s="652"/>
      <c r="O1450" s="78"/>
      <c r="P1450" s="652"/>
      <c r="Q1450" s="33"/>
      <c r="R1450" s="33"/>
      <c r="S1450" s="33"/>
      <c r="T1450" s="33"/>
      <c r="U1450" s="33"/>
      <c r="V1450" s="33"/>
      <c r="W1450" s="33"/>
      <c r="X1450" s="33"/>
      <c r="Y1450" s="33"/>
      <c r="Z1450" s="33"/>
      <c r="AA1450" s="33"/>
    </row>
    <row r="1451" spans="2:39" s="29" customFormat="1">
      <c r="B1451" s="11"/>
      <c r="C1451" s="11">
        <v>8</v>
      </c>
      <c r="D1451" s="334"/>
      <c r="E1451" s="334"/>
      <c r="F1451" s="334"/>
      <c r="G1451" s="334"/>
      <c r="H1451" s="334"/>
      <c r="I1451" s="334"/>
      <c r="J1451" s="334"/>
      <c r="K1451" s="78"/>
      <c r="L1451" s="651"/>
      <c r="M1451" s="78"/>
      <c r="N1451" s="651"/>
      <c r="O1451" s="78"/>
      <c r="P1451" s="651"/>
      <c r="Q1451" s="33"/>
      <c r="R1451" s="33"/>
      <c r="S1451" s="33"/>
      <c r="T1451" s="33"/>
      <c r="U1451" s="33"/>
      <c r="V1451" s="33"/>
      <c r="W1451" s="33"/>
      <c r="X1451" s="33"/>
      <c r="Y1451" s="33"/>
      <c r="Z1451" s="33"/>
      <c r="AA1451" s="33"/>
    </row>
    <row r="1452" spans="2:39" s="29" customFormat="1">
      <c r="B1452" s="11"/>
      <c r="C1452" s="11">
        <v>9</v>
      </c>
      <c r="D1452" s="334"/>
      <c r="E1452" s="334"/>
      <c r="F1452" s="334"/>
      <c r="G1452" s="334"/>
      <c r="H1452" s="334"/>
      <c r="I1452" s="334"/>
      <c r="J1452" s="334"/>
      <c r="K1452" s="86"/>
      <c r="L1452" s="651"/>
      <c r="M1452" s="86"/>
      <c r="N1452" s="651"/>
      <c r="O1452" s="86"/>
      <c r="P1452" s="651"/>
      <c r="Q1452" s="33"/>
      <c r="R1452" s="33"/>
      <c r="S1452" s="33"/>
      <c r="T1452" s="33"/>
      <c r="U1452" s="33"/>
      <c r="V1452" s="33"/>
      <c r="W1452" s="33"/>
      <c r="X1452" s="33"/>
      <c r="Y1452" s="33"/>
      <c r="Z1452" s="33"/>
      <c r="AA1452" s="33"/>
    </row>
    <row r="1453" spans="2:39" s="29" customFormat="1">
      <c r="B1453" s="11"/>
      <c r="C1453" s="11">
        <v>10</v>
      </c>
      <c r="D1453" s="334"/>
      <c r="E1453" s="334"/>
      <c r="F1453" s="334"/>
      <c r="G1453" s="334"/>
      <c r="H1453" s="334"/>
      <c r="I1453" s="334"/>
      <c r="J1453" s="334"/>
      <c r="K1453" s="86"/>
      <c r="L1453" s="651"/>
      <c r="M1453" s="86"/>
      <c r="N1453" s="651"/>
      <c r="O1453" s="86"/>
      <c r="P1453" s="651"/>
      <c r="Q1453" s="33"/>
      <c r="R1453" s="33"/>
      <c r="S1453" s="33"/>
      <c r="T1453" s="33"/>
      <c r="U1453" s="33"/>
      <c r="V1453" s="33"/>
      <c r="W1453" s="33"/>
      <c r="X1453" s="33"/>
      <c r="Y1453" s="33"/>
      <c r="Z1453" s="33"/>
      <c r="AA1453" s="33"/>
    </row>
    <row r="1454" spans="2:39" s="29" customFormat="1">
      <c r="B1454" s="11"/>
      <c r="C1454" s="11">
        <v>11</v>
      </c>
      <c r="D1454" s="334"/>
      <c r="E1454" s="334"/>
      <c r="F1454" s="334"/>
      <c r="G1454" s="334"/>
      <c r="H1454" s="334"/>
      <c r="I1454" s="334"/>
      <c r="J1454" s="334"/>
      <c r="K1454" s="78"/>
      <c r="L1454" s="652"/>
      <c r="M1454" s="78"/>
      <c r="N1454" s="652"/>
      <c r="O1454" s="78"/>
      <c r="P1454" s="652"/>
      <c r="Q1454" s="33"/>
      <c r="R1454" s="33"/>
      <c r="S1454" s="33"/>
      <c r="T1454" s="33"/>
      <c r="U1454" s="33"/>
      <c r="V1454" s="33"/>
      <c r="W1454" s="33"/>
      <c r="X1454" s="33"/>
      <c r="Y1454" s="33"/>
      <c r="Z1454" s="33"/>
      <c r="AA1454" s="33"/>
    </row>
    <row r="1455" spans="2:39" s="29" customFormat="1">
      <c r="B1455" s="11"/>
      <c r="C1455" s="11">
        <v>12</v>
      </c>
      <c r="D1455" s="334"/>
      <c r="E1455" s="334"/>
      <c r="F1455" s="334"/>
      <c r="G1455" s="334"/>
      <c r="H1455" s="334"/>
      <c r="I1455" s="334"/>
      <c r="J1455" s="334"/>
      <c r="K1455" s="78"/>
      <c r="L1455" s="651"/>
      <c r="M1455" s="78"/>
      <c r="N1455" s="651"/>
      <c r="O1455" s="78"/>
      <c r="P1455" s="651"/>
      <c r="Q1455" s="33"/>
      <c r="R1455" s="33"/>
      <c r="S1455" s="33"/>
      <c r="T1455" s="33"/>
      <c r="U1455" s="33"/>
      <c r="V1455" s="33"/>
      <c r="W1455" s="33"/>
      <c r="X1455" s="33"/>
      <c r="Y1455" s="33"/>
      <c r="Z1455" s="33"/>
      <c r="AA1455" s="33"/>
    </row>
    <row r="1456" spans="2:39" s="29" customFormat="1">
      <c r="B1456" s="11"/>
      <c r="C1456" s="11">
        <v>13</v>
      </c>
      <c r="D1456" s="334"/>
      <c r="E1456" s="334"/>
      <c r="F1456" s="334"/>
      <c r="G1456" s="334"/>
      <c r="H1456" s="334"/>
      <c r="I1456" s="334"/>
      <c r="J1456" s="334"/>
      <c r="K1456" s="86"/>
      <c r="L1456" s="651"/>
      <c r="M1456" s="86"/>
      <c r="N1456" s="651"/>
      <c r="O1456" s="86"/>
      <c r="P1456" s="651"/>
      <c r="Q1456" s="33"/>
      <c r="R1456" s="33"/>
      <c r="S1456" s="33"/>
      <c r="T1456" s="33"/>
      <c r="U1456" s="33"/>
      <c r="V1456" s="33"/>
      <c r="W1456" s="33"/>
      <c r="X1456" s="33"/>
      <c r="Y1456" s="33"/>
      <c r="Z1456" s="33"/>
      <c r="AA1456" s="33"/>
    </row>
    <row r="1457" spans="2:39" s="29" customFormat="1">
      <c r="B1457" s="11"/>
      <c r="C1457" s="11">
        <v>14</v>
      </c>
      <c r="D1457" s="334"/>
      <c r="E1457" s="334"/>
      <c r="F1457" s="334"/>
      <c r="G1457" s="334"/>
      <c r="H1457" s="334"/>
      <c r="I1457" s="334"/>
      <c r="J1457" s="334"/>
      <c r="K1457" s="86"/>
      <c r="L1457" s="651"/>
      <c r="M1457" s="86"/>
      <c r="N1457" s="651"/>
      <c r="O1457" s="86"/>
      <c r="P1457" s="651"/>
      <c r="Q1457" s="33"/>
      <c r="R1457" s="33"/>
      <c r="S1457" s="33"/>
      <c r="T1457" s="33"/>
      <c r="U1457" s="33"/>
      <c r="V1457" s="33"/>
      <c r="W1457" s="33"/>
      <c r="X1457" s="33"/>
      <c r="Y1457" s="33"/>
      <c r="Z1457" s="33"/>
      <c r="AA1457" s="33"/>
    </row>
    <row r="1458" spans="2:39" s="29" customFormat="1">
      <c r="B1458" s="11"/>
      <c r="C1458" s="11">
        <v>15</v>
      </c>
      <c r="D1458" s="334"/>
      <c r="E1458" s="334"/>
      <c r="F1458" s="334"/>
      <c r="G1458" s="334"/>
      <c r="H1458" s="334"/>
      <c r="I1458" s="334"/>
      <c r="J1458" s="334"/>
      <c r="K1458" s="78"/>
      <c r="L1458" s="652"/>
      <c r="M1458" s="78"/>
      <c r="N1458" s="652"/>
      <c r="O1458" s="78"/>
      <c r="P1458" s="652"/>
      <c r="Q1458" s="33"/>
      <c r="R1458" s="33"/>
      <c r="S1458" s="33"/>
      <c r="T1458" s="33"/>
      <c r="U1458" s="33"/>
      <c r="V1458" s="33"/>
      <c r="W1458" s="33"/>
      <c r="X1458" s="33"/>
      <c r="Y1458" s="33"/>
      <c r="Z1458" s="33"/>
      <c r="AA1458" s="33"/>
    </row>
    <row r="1459" spans="2:39" s="29" customFormat="1">
      <c r="B1459" s="11"/>
      <c r="C1459" s="11">
        <v>16</v>
      </c>
      <c r="D1459" s="334"/>
      <c r="E1459" s="334"/>
      <c r="F1459" s="334"/>
      <c r="G1459" s="334"/>
      <c r="H1459" s="334"/>
      <c r="I1459" s="334"/>
      <c r="J1459" s="334"/>
      <c r="K1459" s="78"/>
      <c r="L1459" s="651"/>
      <c r="M1459" s="78"/>
      <c r="N1459" s="651"/>
      <c r="O1459" s="78"/>
      <c r="P1459" s="651"/>
      <c r="Q1459" s="33"/>
      <c r="R1459" s="33"/>
      <c r="S1459" s="33"/>
      <c r="T1459" s="33"/>
      <c r="U1459" s="33"/>
      <c r="V1459" s="33"/>
      <c r="W1459" s="33"/>
      <c r="X1459" s="33"/>
      <c r="Y1459" s="33"/>
      <c r="Z1459" s="33"/>
      <c r="AA1459" s="33"/>
    </row>
    <row r="1460" spans="2:39" s="29" customFormat="1">
      <c r="B1460" s="11"/>
      <c r="C1460" s="11">
        <v>17</v>
      </c>
      <c r="D1460" s="334"/>
      <c r="E1460" s="334"/>
      <c r="F1460" s="334"/>
      <c r="G1460" s="334"/>
      <c r="H1460" s="334"/>
      <c r="I1460" s="334"/>
      <c r="J1460" s="334"/>
      <c r="K1460" s="86"/>
      <c r="L1460" s="651"/>
      <c r="M1460" s="86"/>
      <c r="N1460" s="651"/>
      <c r="O1460" s="86"/>
      <c r="P1460" s="651"/>
      <c r="Q1460" s="33"/>
      <c r="R1460" s="33"/>
      <c r="S1460" s="33"/>
      <c r="T1460" s="33"/>
      <c r="U1460" s="33"/>
      <c r="V1460" s="33"/>
      <c r="W1460" s="33"/>
      <c r="X1460" s="33"/>
      <c r="Y1460" s="33"/>
      <c r="Z1460" s="33"/>
      <c r="AA1460" s="33"/>
    </row>
    <row r="1461" spans="2:39" s="29" customFormat="1">
      <c r="B1461" s="11"/>
      <c r="C1461" s="11">
        <v>18</v>
      </c>
      <c r="D1461" s="334"/>
      <c r="E1461" s="334"/>
      <c r="F1461" s="334"/>
      <c r="G1461" s="334"/>
      <c r="H1461" s="334"/>
      <c r="I1461" s="334"/>
      <c r="J1461" s="334"/>
      <c r="K1461" s="86"/>
      <c r="L1461" s="651"/>
      <c r="M1461" s="86"/>
      <c r="N1461" s="651"/>
      <c r="O1461" s="86"/>
      <c r="P1461" s="651"/>
      <c r="Q1461" s="33"/>
      <c r="R1461" s="33"/>
      <c r="S1461" s="33"/>
      <c r="T1461" s="33"/>
      <c r="U1461" s="33"/>
      <c r="V1461" s="33"/>
      <c r="W1461" s="33"/>
      <c r="X1461" s="33"/>
      <c r="Y1461" s="33"/>
      <c r="Z1461" s="33"/>
      <c r="AA1461" s="33"/>
    </row>
    <row r="1462" spans="2:39" s="29" customFormat="1">
      <c r="B1462" s="11"/>
      <c r="C1462" s="11">
        <v>19</v>
      </c>
      <c r="D1462" s="334"/>
      <c r="E1462" s="334"/>
      <c r="F1462" s="334"/>
      <c r="G1462" s="334"/>
      <c r="H1462" s="334"/>
      <c r="I1462" s="334"/>
      <c r="J1462" s="334"/>
      <c r="K1462" s="78"/>
      <c r="L1462" s="652"/>
      <c r="M1462" s="78"/>
      <c r="N1462" s="652"/>
      <c r="O1462" s="78"/>
      <c r="P1462" s="652"/>
      <c r="Q1462" s="33"/>
      <c r="R1462" s="33"/>
      <c r="S1462" s="33"/>
      <c r="T1462" s="33"/>
      <c r="U1462" s="33"/>
      <c r="V1462" s="33"/>
      <c r="W1462" s="33"/>
      <c r="X1462" s="33"/>
      <c r="Y1462" s="33"/>
      <c r="Z1462" s="33"/>
      <c r="AA1462" s="33"/>
    </row>
    <row r="1463" spans="2:39" s="29" customFormat="1">
      <c r="B1463" s="11"/>
      <c r="C1463" s="11">
        <v>20</v>
      </c>
      <c r="D1463" s="334"/>
      <c r="E1463" s="334"/>
      <c r="F1463" s="334"/>
      <c r="G1463" s="334"/>
      <c r="H1463" s="334"/>
      <c r="I1463" s="334"/>
      <c r="J1463" s="334"/>
      <c r="K1463" s="78"/>
      <c r="L1463" s="651"/>
      <c r="M1463" s="78"/>
      <c r="N1463" s="651"/>
      <c r="O1463" s="78"/>
      <c r="P1463" s="651"/>
      <c r="Q1463" s="33"/>
      <c r="R1463" s="33"/>
      <c r="S1463" s="33"/>
      <c r="T1463" s="33"/>
      <c r="U1463" s="33"/>
      <c r="V1463" s="33"/>
      <c r="W1463" s="33"/>
      <c r="X1463" s="33"/>
      <c r="Y1463" s="33"/>
      <c r="Z1463" s="33"/>
      <c r="AA1463" s="33"/>
    </row>
    <row r="1464" spans="2:39" s="29" customFormat="1">
      <c r="B1464" s="11"/>
      <c r="C1464" s="11">
        <v>21</v>
      </c>
      <c r="D1464" s="334"/>
      <c r="E1464" s="334"/>
      <c r="F1464" s="334"/>
      <c r="G1464" s="334"/>
      <c r="H1464" s="334"/>
      <c r="I1464" s="334"/>
      <c r="J1464" s="334"/>
      <c r="K1464" s="86"/>
      <c r="L1464" s="651"/>
      <c r="M1464" s="86"/>
      <c r="N1464" s="651"/>
      <c r="O1464" s="86"/>
      <c r="P1464" s="651"/>
      <c r="Q1464" s="33"/>
      <c r="R1464" s="33"/>
      <c r="S1464" s="33"/>
      <c r="T1464" s="33"/>
      <c r="U1464" s="33"/>
      <c r="V1464" s="33"/>
      <c r="W1464" s="33"/>
      <c r="X1464" s="33"/>
      <c r="Y1464" s="33"/>
      <c r="Z1464" s="33"/>
      <c r="AA1464" s="33"/>
    </row>
    <row r="1465" spans="2:39" s="29" customFormat="1">
      <c r="B1465" s="11"/>
      <c r="C1465" s="11">
        <v>22</v>
      </c>
      <c r="D1465" s="334"/>
      <c r="E1465" s="334"/>
      <c r="F1465" s="334"/>
      <c r="G1465" s="334"/>
      <c r="H1465" s="334"/>
      <c r="I1465" s="334"/>
      <c r="J1465" s="334"/>
      <c r="K1465" s="653"/>
      <c r="L1465" s="651"/>
      <c r="M1465" s="653"/>
      <c r="N1465" s="651"/>
      <c r="O1465" s="653"/>
      <c r="P1465" s="651"/>
      <c r="Q1465" s="33"/>
      <c r="R1465" s="33"/>
      <c r="S1465" s="33"/>
      <c r="T1465" s="33"/>
      <c r="U1465" s="33"/>
      <c r="V1465" s="33"/>
      <c r="W1465" s="33"/>
      <c r="X1465" s="33"/>
      <c r="Y1465" s="33"/>
      <c r="Z1465" s="33"/>
      <c r="AA1465" s="33"/>
    </row>
    <row r="1466" spans="2:39" s="29" customFormat="1">
      <c r="B1466" s="11">
        <v>65</v>
      </c>
      <c r="C1466" s="11">
        <v>1</v>
      </c>
      <c r="D1466" s="334"/>
      <c r="E1466" s="334"/>
      <c r="F1466" s="334"/>
      <c r="G1466" s="334"/>
      <c r="H1466" s="334"/>
      <c r="I1466" s="334"/>
      <c r="J1466" s="334"/>
      <c r="K1466" s="78"/>
      <c r="L1466" s="647"/>
      <c r="M1466" s="78"/>
      <c r="N1466" s="647"/>
      <c r="O1466" s="78"/>
      <c r="P1466" s="647"/>
      <c r="Q1466" s="33"/>
      <c r="R1466" s="33"/>
      <c r="S1466" s="33"/>
      <c r="T1466" s="33"/>
      <c r="U1466" s="33"/>
      <c r="V1466" s="33"/>
      <c r="W1466" s="33"/>
      <c r="X1466" s="33"/>
      <c r="Y1466" s="33"/>
      <c r="Z1466" s="33"/>
      <c r="AA1466" s="33"/>
    </row>
    <row r="1467" spans="2:39" s="29" customFormat="1">
      <c r="B1467" s="11"/>
      <c r="C1467" s="11">
        <v>2</v>
      </c>
      <c r="D1467" s="334"/>
      <c r="E1467" s="334"/>
      <c r="F1467" s="334"/>
      <c r="G1467" s="334"/>
      <c r="H1467" s="334"/>
      <c r="I1467" s="334"/>
      <c r="J1467" s="334"/>
      <c r="K1467" s="78"/>
      <c r="L1467" s="647"/>
      <c r="M1467" s="78"/>
      <c r="N1467" s="647"/>
      <c r="O1467" s="78"/>
      <c r="P1467" s="647"/>
      <c r="Q1467" s="33"/>
      <c r="R1467" s="33"/>
      <c r="S1467" s="33"/>
      <c r="T1467" s="33"/>
      <c r="U1467" s="33"/>
      <c r="V1467" s="33"/>
      <c r="W1467" s="33"/>
      <c r="X1467" s="33"/>
      <c r="Y1467" s="33"/>
      <c r="Z1467" s="33"/>
      <c r="AA1467" s="33"/>
    </row>
    <row r="1468" spans="2:39" s="29" customFormat="1">
      <c r="B1468" s="11"/>
      <c r="C1468" s="11">
        <v>3</v>
      </c>
      <c r="D1468" s="334"/>
      <c r="E1468" s="334"/>
      <c r="F1468" s="334"/>
      <c r="G1468" s="334"/>
      <c r="H1468" s="334"/>
      <c r="I1468" s="334"/>
      <c r="J1468" s="334"/>
      <c r="K1468" s="78"/>
      <c r="L1468" s="647"/>
      <c r="M1468" s="78"/>
      <c r="N1468" s="647"/>
      <c r="O1468" s="78"/>
      <c r="P1468" s="647"/>
      <c r="Q1468" s="33"/>
      <c r="R1468" s="33"/>
      <c r="S1468" s="33"/>
      <c r="T1468" s="33"/>
      <c r="U1468" s="33"/>
      <c r="V1468" s="33"/>
      <c r="W1468" s="33"/>
      <c r="X1468" s="33"/>
      <c r="Y1468" s="33"/>
      <c r="Z1468" s="33"/>
      <c r="AA1468" s="33"/>
    </row>
    <row r="1469" spans="2:39">
      <c r="B1469" s="11"/>
      <c r="C1469" s="11">
        <v>4</v>
      </c>
      <c r="D1469" s="334"/>
      <c r="E1469" s="334"/>
      <c r="F1469" s="334"/>
      <c r="G1469" s="334"/>
      <c r="H1469" s="334"/>
      <c r="I1469" s="334"/>
      <c r="K1469" s="78"/>
      <c r="L1469" s="189"/>
      <c r="M1469" s="78"/>
      <c r="N1469" s="189"/>
      <c r="O1469" s="78"/>
      <c r="P1469" s="189"/>
      <c r="Q1469" s="334"/>
      <c r="R1469" s="334"/>
      <c r="S1469" s="334"/>
      <c r="AB1469" s="335"/>
      <c r="AC1469" s="335"/>
      <c r="AD1469" s="335"/>
      <c r="AE1469" s="335"/>
      <c r="AF1469" s="335"/>
      <c r="AG1469" s="335"/>
      <c r="AH1469" s="335"/>
      <c r="AI1469" s="335"/>
      <c r="AJ1469" s="335"/>
      <c r="AK1469" s="335"/>
      <c r="AL1469" s="335"/>
      <c r="AM1469" s="335"/>
    </row>
    <row r="1470" spans="2:39" s="29" customFormat="1">
      <c r="B1470" s="11"/>
      <c r="C1470" s="11">
        <v>5</v>
      </c>
      <c r="D1470" s="334"/>
      <c r="E1470" s="334"/>
      <c r="F1470" s="334"/>
      <c r="G1470" s="334"/>
      <c r="H1470" s="334"/>
      <c r="I1470" s="334"/>
      <c r="J1470" s="334"/>
      <c r="K1470" s="86"/>
      <c r="L1470" s="651"/>
      <c r="M1470" s="86"/>
      <c r="N1470" s="651"/>
      <c r="O1470" s="86"/>
      <c r="P1470" s="651"/>
      <c r="Q1470" s="33"/>
      <c r="R1470" s="33"/>
      <c r="S1470" s="33"/>
      <c r="T1470" s="33"/>
      <c r="U1470" s="33"/>
      <c r="V1470" s="33"/>
      <c r="W1470" s="33"/>
      <c r="X1470" s="33"/>
      <c r="Y1470" s="33"/>
      <c r="Z1470" s="33"/>
      <c r="AA1470" s="33"/>
    </row>
    <row r="1471" spans="2:39" s="29" customFormat="1">
      <c r="B1471" s="11"/>
      <c r="C1471" s="11">
        <v>6</v>
      </c>
      <c r="D1471" s="334"/>
      <c r="E1471" s="334"/>
      <c r="F1471" s="334"/>
      <c r="G1471" s="334"/>
      <c r="H1471" s="334"/>
      <c r="I1471" s="334"/>
      <c r="J1471" s="334"/>
      <c r="K1471" s="86"/>
      <c r="L1471" s="651"/>
      <c r="M1471" s="86"/>
      <c r="N1471" s="651"/>
      <c r="O1471" s="86"/>
      <c r="P1471" s="651"/>
      <c r="Q1471" s="33"/>
      <c r="R1471" s="33"/>
      <c r="S1471" s="33"/>
      <c r="T1471" s="33"/>
      <c r="U1471" s="33"/>
      <c r="V1471" s="33"/>
      <c r="W1471" s="33"/>
      <c r="X1471" s="33"/>
      <c r="Y1471" s="33"/>
      <c r="Z1471" s="33"/>
      <c r="AA1471" s="33"/>
    </row>
    <row r="1472" spans="2:39" s="29" customFormat="1">
      <c r="B1472" s="11"/>
      <c r="C1472" s="11">
        <v>7</v>
      </c>
      <c r="D1472" s="334"/>
      <c r="E1472" s="334"/>
      <c r="F1472" s="334"/>
      <c r="G1472" s="334"/>
      <c r="H1472" s="334"/>
      <c r="I1472" s="334"/>
      <c r="J1472" s="334"/>
      <c r="K1472" s="78"/>
      <c r="L1472" s="652"/>
      <c r="M1472" s="78"/>
      <c r="N1472" s="652"/>
      <c r="O1472" s="78"/>
      <c r="P1472" s="652"/>
      <c r="Q1472" s="33"/>
      <c r="R1472" s="33"/>
      <c r="S1472" s="33"/>
      <c r="T1472" s="33"/>
      <c r="U1472" s="33"/>
      <c r="V1472" s="33"/>
      <c r="W1472" s="33"/>
      <c r="X1472" s="33"/>
      <c r="Y1472" s="33"/>
      <c r="Z1472" s="33"/>
      <c r="AA1472" s="33"/>
    </row>
    <row r="1473" spans="2:27" s="29" customFormat="1">
      <c r="B1473" s="11"/>
      <c r="C1473" s="11">
        <v>8</v>
      </c>
      <c r="D1473" s="334"/>
      <c r="E1473" s="334"/>
      <c r="F1473" s="334"/>
      <c r="G1473" s="334"/>
      <c r="H1473" s="334"/>
      <c r="I1473" s="334"/>
      <c r="J1473" s="334"/>
      <c r="K1473" s="78"/>
      <c r="L1473" s="651"/>
      <c r="M1473" s="78"/>
      <c r="N1473" s="651"/>
      <c r="O1473" s="78"/>
      <c r="P1473" s="651"/>
      <c r="Q1473" s="33"/>
      <c r="R1473" s="33"/>
      <c r="S1473" s="33"/>
      <c r="T1473" s="33"/>
      <c r="U1473" s="33"/>
      <c r="V1473" s="33"/>
      <c r="W1473" s="33"/>
      <c r="X1473" s="33"/>
      <c r="Y1473" s="33"/>
      <c r="Z1473" s="33"/>
      <c r="AA1473" s="33"/>
    </row>
    <row r="1474" spans="2:27" s="29" customFormat="1">
      <c r="B1474" s="11"/>
      <c r="C1474" s="11">
        <v>9</v>
      </c>
      <c r="D1474" s="334"/>
      <c r="E1474" s="334"/>
      <c r="F1474" s="334"/>
      <c r="G1474" s="334"/>
      <c r="H1474" s="334"/>
      <c r="I1474" s="334"/>
      <c r="J1474" s="334"/>
      <c r="K1474" s="86"/>
      <c r="L1474" s="651"/>
      <c r="M1474" s="86"/>
      <c r="N1474" s="651"/>
      <c r="O1474" s="86"/>
      <c r="P1474" s="651"/>
      <c r="Q1474" s="33"/>
      <c r="R1474" s="33"/>
      <c r="S1474" s="33"/>
      <c r="T1474" s="33"/>
      <c r="U1474" s="33"/>
      <c r="V1474" s="33"/>
      <c r="W1474" s="33"/>
      <c r="X1474" s="33"/>
      <c r="Y1474" s="33"/>
      <c r="Z1474" s="33"/>
      <c r="AA1474" s="33"/>
    </row>
    <row r="1475" spans="2:27" s="29" customFormat="1">
      <c r="B1475" s="11"/>
      <c r="C1475" s="11">
        <v>10</v>
      </c>
      <c r="D1475" s="334"/>
      <c r="E1475" s="334"/>
      <c r="F1475" s="334"/>
      <c r="G1475" s="334"/>
      <c r="H1475" s="334"/>
      <c r="I1475" s="334"/>
      <c r="J1475" s="334"/>
      <c r="K1475" s="86"/>
      <c r="L1475" s="651"/>
      <c r="M1475" s="86"/>
      <c r="N1475" s="651"/>
      <c r="O1475" s="86"/>
      <c r="P1475" s="651"/>
      <c r="Q1475" s="33"/>
      <c r="R1475" s="33"/>
      <c r="S1475" s="33"/>
      <c r="T1475" s="33"/>
      <c r="U1475" s="33"/>
      <c r="V1475" s="33"/>
      <c r="W1475" s="33"/>
      <c r="X1475" s="33"/>
      <c r="Y1475" s="33"/>
      <c r="Z1475" s="33"/>
      <c r="AA1475" s="33"/>
    </row>
    <row r="1476" spans="2:27" s="29" customFormat="1">
      <c r="B1476" s="11"/>
      <c r="C1476" s="11">
        <v>11</v>
      </c>
      <c r="D1476" s="334"/>
      <c r="E1476" s="334"/>
      <c r="F1476" s="334"/>
      <c r="G1476" s="334"/>
      <c r="H1476" s="334"/>
      <c r="I1476" s="334"/>
      <c r="J1476" s="334"/>
      <c r="K1476" s="78"/>
      <c r="L1476" s="652"/>
      <c r="M1476" s="78"/>
      <c r="N1476" s="652"/>
      <c r="O1476" s="78"/>
      <c r="P1476" s="652"/>
      <c r="Q1476" s="33"/>
      <c r="R1476" s="33"/>
      <c r="S1476" s="33"/>
      <c r="T1476" s="33"/>
      <c r="U1476" s="33"/>
      <c r="V1476" s="33"/>
      <c r="W1476" s="33"/>
      <c r="X1476" s="33"/>
      <c r="Y1476" s="33"/>
      <c r="Z1476" s="33"/>
      <c r="AA1476" s="33"/>
    </row>
    <row r="1477" spans="2:27" s="29" customFormat="1">
      <c r="B1477" s="11"/>
      <c r="C1477" s="11">
        <v>12</v>
      </c>
      <c r="D1477" s="334"/>
      <c r="E1477" s="334"/>
      <c r="F1477" s="334"/>
      <c r="G1477" s="334"/>
      <c r="H1477" s="334"/>
      <c r="I1477" s="334"/>
      <c r="J1477" s="334"/>
      <c r="K1477" s="78"/>
      <c r="L1477" s="651"/>
      <c r="M1477" s="78"/>
      <c r="N1477" s="651"/>
      <c r="O1477" s="78"/>
      <c r="P1477" s="651"/>
      <c r="Q1477" s="33"/>
      <c r="R1477" s="33"/>
      <c r="S1477" s="33"/>
      <c r="T1477" s="33"/>
      <c r="U1477" s="33"/>
      <c r="V1477" s="33"/>
      <c r="W1477" s="33"/>
      <c r="X1477" s="33"/>
      <c r="Y1477" s="33"/>
      <c r="Z1477" s="33"/>
      <c r="AA1477" s="33"/>
    </row>
    <row r="1478" spans="2:27" s="29" customFormat="1">
      <c r="B1478" s="11"/>
      <c r="C1478" s="11">
        <v>13</v>
      </c>
      <c r="D1478" s="334"/>
      <c r="E1478" s="334"/>
      <c r="F1478" s="334"/>
      <c r="G1478" s="334"/>
      <c r="H1478" s="334"/>
      <c r="I1478" s="334"/>
      <c r="J1478" s="334"/>
      <c r="K1478" s="86"/>
      <c r="L1478" s="651"/>
      <c r="M1478" s="86"/>
      <c r="N1478" s="651"/>
      <c r="O1478" s="86"/>
      <c r="P1478" s="651"/>
      <c r="Q1478" s="33"/>
      <c r="R1478" s="33"/>
      <c r="S1478" s="33"/>
      <c r="T1478" s="33"/>
      <c r="U1478" s="33"/>
      <c r="V1478" s="33"/>
      <c r="W1478" s="33"/>
      <c r="X1478" s="33"/>
      <c r="Y1478" s="33"/>
      <c r="Z1478" s="33"/>
      <c r="AA1478" s="33"/>
    </row>
    <row r="1479" spans="2:27" s="29" customFormat="1">
      <c r="B1479" s="11"/>
      <c r="C1479" s="11">
        <v>14</v>
      </c>
      <c r="D1479" s="334"/>
      <c r="E1479" s="334"/>
      <c r="F1479" s="334"/>
      <c r="G1479" s="334"/>
      <c r="H1479" s="334"/>
      <c r="I1479" s="334"/>
      <c r="J1479" s="334"/>
      <c r="K1479" s="86"/>
      <c r="L1479" s="651"/>
      <c r="M1479" s="86"/>
      <c r="N1479" s="651"/>
      <c r="O1479" s="86"/>
      <c r="P1479" s="651"/>
      <c r="Q1479" s="33"/>
      <c r="R1479" s="33"/>
      <c r="S1479" s="33"/>
      <c r="T1479" s="33"/>
      <c r="U1479" s="33"/>
      <c r="V1479" s="33"/>
      <c r="W1479" s="33"/>
      <c r="X1479" s="33"/>
      <c r="Y1479" s="33"/>
      <c r="Z1479" s="33"/>
      <c r="AA1479" s="33"/>
    </row>
    <row r="1480" spans="2:27" s="29" customFormat="1">
      <c r="B1480" s="11"/>
      <c r="C1480" s="11">
        <v>15</v>
      </c>
      <c r="D1480" s="334"/>
      <c r="E1480" s="334"/>
      <c r="F1480" s="334"/>
      <c r="G1480" s="334"/>
      <c r="H1480" s="334"/>
      <c r="I1480" s="334"/>
      <c r="J1480" s="334"/>
      <c r="K1480" s="78"/>
      <c r="L1480" s="652"/>
      <c r="M1480" s="78"/>
      <c r="N1480" s="652"/>
      <c r="O1480" s="78"/>
      <c r="P1480" s="652"/>
      <c r="Q1480" s="33"/>
      <c r="R1480" s="33"/>
      <c r="S1480" s="33"/>
      <c r="T1480" s="33"/>
      <c r="U1480" s="33"/>
      <c r="V1480" s="33"/>
      <c r="W1480" s="33"/>
      <c r="X1480" s="33"/>
      <c r="Y1480" s="33"/>
      <c r="Z1480" s="33"/>
      <c r="AA1480" s="33"/>
    </row>
    <row r="1481" spans="2:27" s="29" customFormat="1">
      <c r="B1481" s="11"/>
      <c r="C1481" s="11">
        <v>16</v>
      </c>
      <c r="D1481" s="334"/>
      <c r="E1481" s="334"/>
      <c r="F1481" s="334"/>
      <c r="G1481" s="334"/>
      <c r="H1481" s="334"/>
      <c r="I1481" s="334"/>
      <c r="J1481" s="334"/>
      <c r="K1481" s="78"/>
      <c r="L1481" s="651"/>
      <c r="M1481" s="78"/>
      <c r="N1481" s="651"/>
      <c r="O1481" s="78"/>
      <c r="P1481" s="651"/>
      <c r="Q1481" s="33"/>
      <c r="R1481" s="33"/>
      <c r="S1481" s="33"/>
      <c r="T1481" s="33"/>
      <c r="U1481" s="33"/>
      <c r="V1481" s="33"/>
      <c r="W1481" s="33"/>
      <c r="X1481" s="33"/>
      <c r="Y1481" s="33"/>
      <c r="Z1481" s="33"/>
      <c r="AA1481" s="33"/>
    </row>
    <row r="1482" spans="2:27" s="29" customFormat="1">
      <c r="B1482" s="11"/>
      <c r="C1482" s="11">
        <v>17</v>
      </c>
      <c r="D1482" s="334"/>
      <c r="E1482" s="334"/>
      <c r="F1482" s="334"/>
      <c r="G1482" s="334"/>
      <c r="H1482" s="334"/>
      <c r="I1482" s="334"/>
      <c r="J1482" s="334"/>
      <c r="K1482" s="86"/>
      <c r="L1482" s="651"/>
      <c r="M1482" s="86"/>
      <c r="N1482" s="651"/>
      <c r="O1482" s="86"/>
      <c r="P1482" s="651"/>
      <c r="Q1482" s="33"/>
      <c r="R1482" s="33"/>
      <c r="S1482" s="33"/>
      <c r="T1482" s="33"/>
      <c r="U1482" s="33"/>
      <c r="V1482" s="33"/>
      <c r="W1482" s="33"/>
      <c r="X1482" s="33"/>
      <c r="Y1482" s="33"/>
      <c r="Z1482" s="33"/>
      <c r="AA1482" s="33"/>
    </row>
    <row r="1483" spans="2:27" s="29" customFormat="1">
      <c r="B1483" s="11"/>
      <c r="C1483" s="11">
        <v>18</v>
      </c>
      <c r="D1483" s="334"/>
      <c r="E1483" s="334"/>
      <c r="F1483" s="334"/>
      <c r="G1483" s="334"/>
      <c r="H1483" s="334"/>
      <c r="I1483" s="334"/>
      <c r="J1483" s="334"/>
      <c r="K1483" s="86"/>
      <c r="L1483" s="651"/>
      <c r="M1483" s="86"/>
      <c r="N1483" s="651"/>
      <c r="O1483" s="86"/>
      <c r="P1483" s="651"/>
      <c r="Q1483" s="33"/>
      <c r="R1483" s="33"/>
      <c r="S1483" s="33"/>
      <c r="T1483" s="33"/>
      <c r="U1483" s="33"/>
      <c r="V1483" s="33"/>
      <c r="W1483" s="33"/>
      <c r="X1483" s="33"/>
      <c r="Y1483" s="33"/>
      <c r="Z1483" s="33"/>
      <c r="AA1483" s="33"/>
    </row>
    <row r="1484" spans="2:27" s="29" customFormat="1">
      <c r="B1484" s="11"/>
      <c r="C1484" s="11">
        <v>19</v>
      </c>
      <c r="D1484" s="334"/>
      <c r="E1484" s="334"/>
      <c r="F1484" s="334"/>
      <c r="G1484" s="334"/>
      <c r="H1484" s="334"/>
      <c r="I1484" s="334"/>
      <c r="J1484" s="334"/>
      <c r="K1484" s="78"/>
      <c r="L1484" s="652"/>
      <c r="M1484" s="78"/>
      <c r="N1484" s="652"/>
      <c r="O1484" s="78"/>
      <c r="P1484" s="652"/>
      <c r="Q1484" s="33"/>
      <c r="R1484" s="33"/>
      <c r="S1484" s="33"/>
      <c r="T1484" s="33"/>
      <c r="U1484" s="33"/>
      <c r="V1484" s="33"/>
      <c r="W1484" s="33"/>
      <c r="X1484" s="33"/>
      <c r="Y1484" s="33"/>
      <c r="Z1484" s="33"/>
      <c r="AA1484" s="33"/>
    </row>
    <row r="1485" spans="2:27" s="29" customFormat="1">
      <c r="B1485" s="11"/>
      <c r="C1485" s="11">
        <v>20</v>
      </c>
      <c r="D1485" s="334"/>
      <c r="E1485" s="334"/>
      <c r="F1485" s="334"/>
      <c r="G1485" s="334"/>
      <c r="H1485" s="334"/>
      <c r="I1485" s="334"/>
      <c r="J1485" s="334"/>
      <c r="K1485" s="78"/>
      <c r="L1485" s="651"/>
      <c r="M1485" s="78"/>
      <c r="N1485" s="651"/>
      <c r="O1485" s="78"/>
      <c r="P1485" s="651"/>
      <c r="Q1485" s="33"/>
      <c r="R1485" s="33"/>
      <c r="S1485" s="33"/>
      <c r="T1485" s="33"/>
      <c r="U1485" s="33"/>
      <c r="V1485" s="33"/>
      <c r="W1485" s="33"/>
      <c r="X1485" s="33"/>
      <c r="Y1485" s="33"/>
      <c r="Z1485" s="33"/>
      <c r="AA1485" s="33"/>
    </row>
    <row r="1486" spans="2:27" s="29" customFormat="1">
      <c r="B1486" s="11"/>
      <c r="C1486" s="11">
        <v>21</v>
      </c>
      <c r="D1486" s="334"/>
      <c r="E1486" s="334"/>
      <c r="F1486" s="334"/>
      <c r="G1486" s="334"/>
      <c r="H1486" s="334"/>
      <c r="I1486" s="334"/>
      <c r="J1486" s="334"/>
      <c r="K1486" s="86"/>
      <c r="L1486" s="651"/>
      <c r="M1486" s="86"/>
      <c r="N1486" s="651"/>
      <c r="O1486" s="86"/>
      <c r="P1486" s="651"/>
      <c r="Q1486" s="33"/>
      <c r="R1486" s="33"/>
      <c r="S1486" s="33"/>
      <c r="T1486" s="33"/>
      <c r="U1486" s="33"/>
      <c r="V1486" s="33"/>
      <c r="W1486" s="33"/>
      <c r="X1486" s="33"/>
      <c r="Y1486" s="33"/>
      <c r="Z1486" s="33"/>
      <c r="AA1486" s="33"/>
    </row>
    <row r="1487" spans="2:27" s="29" customFormat="1">
      <c r="B1487" s="11"/>
      <c r="C1487" s="11">
        <v>22</v>
      </c>
      <c r="D1487" s="334"/>
      <c r="E1487" s="334"/>
      <c r="F1487" s="334"/>
      <c r="G1487" s="334"/>
      <c r="H1487" s="334"/>
      <c r="I1487" s="334"/>
      <c r="J1487" s="334"/>
      <c r="K1487" s="653"/>
      <c r="L1487" s="651"/>
      <c r="M1487" s="653"/>
      <c r="N1487" s="651"/>
      <c r="O1487" s="653"/>
      <c r="P1487" s="651"/>
      <c r="Q1487" s="33"/>
      <c r="R1487" s="33"/>
      <c r="S1487" s="33"/>
      <c r="T1487" s="33"/>
      <c r="U1487" s="33"/>
      <c r="V1487" s="33"/>
      <c r="W1487" s="33"/>
      <c r="X1487" s="33"/>
      <c r="Y1487" s="33"/>
      <c r="Z1487" s="33"/>
      <c r="AA1487" s="33"/>
    </row>
    <row r="1488" spans="2:27" s="29" customFormat="1">
      <c r="B1488" s="11">
        <v>66</v>
      </c>
      <c r="C1488" s="11">
        <v>1</v>
      </c>
      <c r="D1488" s="334"/>
      <c r="E1488" s="334"/>
      <c r="F1488" s="334"/>
      <c r="G1488" s="334"/>
      <c r="H1488" s="334"/>
      <c r="I1488" s="334"/>
      <c r="J1488" s="334"/>
      <c r="K1488" s="78"/>
      <c r="L1488" s="647"/>
      <c r="M1488" s="78"/>
      <c r="N1488" s="647"/>
      <c r="O1488" s="78"/>
      <c r="P1488" s="647"/>
      <c r="Q1488" s="33"/>
      <c r="R1488" s="33"/>
      <c r="S1488" s="33"/>
      <c r="T1488" s="33"/>
      <c r="U1488" s="33"/>
      <c r="V1488" s="33"/>
      <c r="W1488" s="33"/>
      <c r="X1488" s="33"/>
      <c r="Y1488" s="33"/>
      <c r="Z1488" s="33"/>
      <c r="AA1488" s="33"/>
    </row>
    <row r="1489" spans="2:39" s="29" customFormat="1">
      <c r="B1489" s="11"/>
      <c r="C1489" s="11">
        <v>2</v>
      </c>
      <c r="D1489" s="334"/>
      <c r="E1489" s="334"/>
      <c r="F1489" s="334"/>
      <c r="G1489" s="334"/>
      <c r="H1489" s="334"/>
      <c r="I1489" s="334"/>
      <c r="J1489" s="334"/>
      <c r="K1489" s="78"/>
      <c r="L1489" s="647"/>
      <c r="M1489" s="78"/>
      <c r="N1489" s="647"/>
      <c r="O1489" s="78"/>
      <c r="P1489" s="647"/>
      <c r="Q1489" s="33"/>
      <c r="R1489" s="33"/>
      <c r="S1489" s="33"/>
      <c r="T1489" s="33"/>
      <c r="U1489" s="33"/>
      <c r="V1489" s="33"/>
      <c r="W1489" s="33"/>
      <c r="X1489" s="33"/>
      <c r="Y1489" s="33"/>
      <c r="Z1489" s="33"/>
      <c r="AA1489" s="33"/>
    </row>
    <row r="1490" spans="2:39" s="29" customFormat="1">
      <c r="B1490" s="11"/>
      <c r="C1490" s="11">
        <v>3</v>
      </c>
      <c r="D1490" s="334"/>
      <c r="E1490" s="334"/>
      <c r="F1490" s="334"/>
      <c r="G1490" s="334"/>
      <c r="H1490" s="334"/>
      <c r="I1490" s="334"/>
      <c r="J1490" s="334"/>
      <c r="K1490" s="78"/>
      <c r="L1490" s="647"/>
      <c r="M1490" s="78"/>
      <c r="N1490" s="647"/>
      <c r="O1490" s="78"/>
      <c r="P1490" s="647"/>
      <c r="Q1490" s="33"/>
      <c r="R1490" s="33"/>
      <c r="S1490" s="33"/>
      <c r="T1490" s="33"/>
      <c r="U1490" s="33"/>
      <c r="V1490" s="33"/>
      <c r="W1490" s="33"/>
      <c r="X1490" s="33"/>
      <c r="Y1490" s="33"/>
      <c r="Z1490" s="33"/>
      <c r="AA1490" s="33"/>
    </row>
    <row r="1491" spans="2:39">
      <c r="B1491" s="11"/>
      <c r="C1491" s="11">
        <v>4</v>
      </c>
      <c r="D1491" s="334"/>
      <c r="E1491" s="334"/>
      <c r="F1491" s="334"/>
      <c r="G1491" s="334"/>
      <c r="H1491" s="334"/>
      <c r="I1491" s="334"/>
      <c r="K1491" s="78"/>
      <c r="L1491" s="189"/>
      <c r="M1491" s="78"/>
      <c r="N1491" s="189"/>
      <c r="O1491" s="78"/>
      <c r="P1491" s="189"/>
      <c r="Q1491" s="334"/>
      <c r="R1491" s="334"/>
      <c r="S1491" s="334"/>
      <c r="AB1491" s="335"/>
      <c r="AC1491" s="335"/>
      <c r="AD1491" s="335"/>
      <c r="AE1491" s="335"/>
      <c r="AF1491" s="335"/>
      <c r="AG1491" s="335"/>
      <c r="AH1491" s="335"/>
      <c r="AI1491" s="335"/>
      <c r="AJ1491" s="335"/>
      <c r="AK1491" s="335"/>
      <c r="AL1491" s="335"/>
      <c r="AM1491" s="335"/>
    </row>
    <row r="1492" spans="2:39" s="29" customFormat="1">
      <c r="B1492" s="11"/>
      <c r="C1492" s="11">
        <v>5</v>
      </c>
      <c r="D1492" s="334"/>
      <c r="E1492" s="334"/>
      <c r="F1492" s="334"/>
      <c r="G1492" s="334"/>
      <c r="H1492" s="334"/>
      <c r="I1492" s="334"/>
      <c r="J1492" s="334"/>
      <c r="K1492" s="86"/>
      <c r="L1492" s="651"/>
      <c r="M1492" s="86"/>
      <c r="N1492" s="651"/>
      <c r="O1492" s="86"/>
      <c r="P1492" s="651"/>
      <c r="Q1492" s="33"/>
      <c r="R1492" s="33"/>
      <c r="S1492" s="33"/>
      <c r="T1492" s="33"/>
      <c r="U1492" s="33"/>
      <c r="V1492" s="33"/>
      <c r="W1492" s="33"/>
      <c r="X1492" s="33"/>
      <c r="Y1492" s="33"/>
      <c r="Z1492" s="33"/>
      <c r="AA1492" s="33"/>
    </row>
    <row r="1493" spans="2:39" s="29" customFormat="1">
      <c r="B1493" s="11"/>
      <c r="C1493" s="11">
        <v>6</v>
      </c>
      <c r="D1493" s="334"/>
      <c r="E1493" s="334"/>
      <c r="F1493" s="334"/>
      <c r="G1493" s="334"/>
      <c r="H1493" s="334"/>
      <c r="I1493" s="334"/>
      <c r="J1493" s="334"/>
      <c r="K1493" s="86"/>
      <c r="L1493" s="651"/>
      <c r="M1493" s="86"/>
      <c r="N1493" s="651"/>
      <c r="O1493" s="86"/>
      <c r="P1493" s="651"/>
      <c r="Q1493" s="33"/>
      <c r="R1493" s="33"/>
      <c r="S1493" s="33"/>
      <c r="T1493" s="33"/>
      <c r="U1493" s="33"/>
      <c r="V1493" s="33"/>
      <c r="W1493" s="33"/>
      <c r="X1493" s="33"/>
      <c r="Y1493" s="33"/>
      <c r="Z1493" s="33"/>
      <c r="AA1493" s="33"/>
    </row>
    <row r="1494" spans="2:39" s="29" customFormat="1">
      <c r="B1494" s="11"/>
      <c r="C1494" s="11">
        <v>7</v>
      </c>
      <c r="D1494" s="334"/>
      <c r="E1494" s="334"/>
      <c r="F1494" s="334"/>
      <c r="G1494" s="334"/>
      <c r="H1494" s="334"/>
      <c r="I1494" s="334"/>
      <c r="J1494" s="334"/>
      <c r="K1494" s="78"/>
      <c r="L1494" s="652"/>
      <c r="M1494" s="78"/>
      <c r="N1494" s="652"/>
      <c r="O1494" s="78"/>
      <c r="P1494" s="652"/>
      <c r="Q1494" s="33"/>
      <c r="R1494" s="33"/>
      <c r="S1494" s="33"/>
      <c r="T1494" s="33"/>
      <c r="U1494" s="33"/>
      <c r="V1494" s="33"/>
      <c r="W1494" s="33"/>
      <c r="X1494" s="33"/>
      <c r="Y1494" s="33"/>
      <c r="Z1494" s="33"/>
      <c r="AA1494" s="33"/>
    </row>
    <row r="1495" spans="2:39" s="29" customFormat="1">
      <c r="B1495" s="11"/>
      <c r="C1495" s="11">
        <v>8</v>
      </c>
      <c r="D1495" s="334"/>
      <c r="E1495" s="334"/>
      <c r="F1495" s="334"/>
      <c r="G1495" s="334"/>
      <c r="H1495" s="334"/>
      <c r="I1495" s="334"/>
      <c r="J1495" s="334"/>
      <c r="K1495" s="78"/>
      <c r="L1495" s="651"/>
      <c r="M1495" s="78"/>
      <c r="N1495" s="651"/>
      <c r="O1495" s="78"/>
      <c r="P1495" s="651"/>
      <c r="Q1495" s="33"/>
      <c r="R1495" s="33"/>
      <c r="S1495" s="33"/>
      <c r="T1495" s="33"/>
      <c r="U1495" s="33"/>
      <c r="V1495" s="33"/>
      <c r="W1495" s="33"/>
      <c r="X1495" s="33"/>
      <c r="Y1495" s="33"/>
      <c r="Z1495" s="33"/>
      <c r="AA1495" s="33"/>
    </row>
    <row r="1496" spans="2:39" s="29" customFormat="1">
      <c r="B1496" s="11"/>
      <c r="C1496" s="11">
        <v>9</v>
      </c>
      <c r="D1496" s="334"/>
      <c r="E1496" s="334"/>
      <c r="F1496" s="334"/>
      <c r="G1496" s="334"/>
      <c r="H1496" s="334"/>
      <c r="I1496" s="334"/>
      <c r="J1496" s="334"/>
      <c r="K1496" s="86"/>
      <c r="L1496" s="651"/>
      <c r="M1496" s="86"/>
      <c r="N1496" s="651"/>
      <c r="O1496" s="86"/>
      <c r="P1496" s="651"/>
      <c r="Q1496" s="33"/>
      <c r="R1496" s="33"/>
      <c r="S1496" s="33"/>
      <c r="T1496" s="33"/>
      <c r="U1496" s="33"/>
      <c r="V1496" s="33"/>
      <c r="W1496" s="33"/>
      <c r="X1496" s="33"/>
      <c r="Y1496" s="33"/>
      <c r="Z1496" s="33"/>
      <c r="AA1496" s="33"/>
    </row>
    <row r="1497" spans="2:39" s="29" customFormat="1">
      <c r="B1497" s="11"/>
      <c r="C1497" s="11">
        <v>10</v>
      </c>
      <c r="D1497" s="334"/>
      <c r="E1497" s="334"/>
      <c r="F1497" s="334"/>
      <c r="G1497" s="334"/>
      <c r="H1497" s="334"/>
      <c r="I1497" s="334"/>
      <c r="J1497" s="334"/>
      <c r="K1497" s="86"/>
      <c r="L1497" s="651"/>
      <c r="M1497" s="86"/>
      <c r="N1497" s="651"/>
      <c r="O1497" s="86"/>
      <c r="P1497" s="651"/>
      <c r="Q1497" s="33"/>
      <c r="R1497" s="33"/>
      <c r="S1497" s="33"/>
      <c r="T1497" s="33"/>
      <c r="U1497" s="33"/>
      <c r="V1497" s="33"/>
      <c r="W1497" s="33"/>
      <c r="X1497" s="33"/>
      <c r="Y1497" s="33"/>
      <c r="Z1497" s="33"/>
      <c r="AA1497" s="33"/>
    </row>
    <row r="1498" spans="2:39" s="29" customFormat="1">
      <c r="B1498" s="11"/>
      <c r="C1498" s="11">
        <v>11</v>
      </c>
      <c r="D1498" s="334"/>
      <c r="E1498" s="334"/>
      <c r="F1498" s="334"/>
      <c r="G1498" s="334"/>
      <c r="H1498" s="334"/>
      <c r="I1498" s="334"/>
      <c r="J1498" s="334"/>
      <c r="K1498" s="78"/>
      <c r="L1498" s="652"/>
      <c r="M1498" s="78"/>
      <c r="N1498" s="652"/>
      <c r="O1498" s="78"/>
      <c r="P1498" s="652"/>
      <c r="Q1498" s="33"/>
      <c r="R1498" s="33"/>
      <c r="S1498" s="33"/>
      <c r="T1498" s="33"/>
      <c r="U1498" s="33"/>
      <c r="V1498" s="33"/>
      <c r="W1498" s="33"/>
      <c r="X1498" s="33"/>
      <c r="Y1498" s="33"/>
      <c r="Z1498" s="33"/>
      <c r="AA1498" s="33"/>
    </row>
    <row r="1499" spans="2:39" s="29" customFormat="1">
      <c r="B1499" s="11"/>
      <c r="C1499" s="11">
        <v>12</v>
      </c>
      <c r="D1499" s="334"/>
      <c r="E1499" s="334"/>
      <c r="F1499" s="334"/>
      <c r="G1499" s="334"/>
      <c r="H1499" s="334"/>
      <c r="I1499" s="334"/>
      <c r="J1499" s="334"/>
      <c r="K1499" s="78"/>
      <c r="L1499" s="651"/>
      <c r="M1499" s="78"/>
      <c r="N1499" s="651"/>
      <c r="O1499" s="78"/>
      <c r="P1499" s="651"/>
      <c r="Q1499" s="33"/>
      <c r="R1499" s="33"/>
      <c r="S1499" s="33"/>
      <c r="T1499" s="33"/>
      <c r="U1499" s="33"/>
      <c r="V1499" s="33"/>
      <c r="W1499" s="33"/>
      <c r="X1499" s="33"/>
      <c r="Y1499" s="33"/>
      <c r="Z1499" s="33"/>
      <c r="AA1499" s="33"/>
    </row>
    <row r="1500" spans="2:39" s="29" customFormat="1">
      <c r="B1500" s="11"/>
      <c r="C1500" s="11">
        <v>13</v>
      </c>
      <c r="D1500" s="334"/>
      <c r="E1500" s="334"/>
      <c r="F1500" s="334"/>
      <c r="G1500" s="334"/>
      <c r="H1500" s="334"/>
      <c r="I1500" s="334"/>
      <c r="J1500" s="334"/>
      <c r="K1500" s="86"/>
      <c r="L1500" s="651"/>
      <c r="M1500" s="86"/>
      <c r="N1500" s="651"/>
      <c r="O1500" s="86"/>
      <c r="P1500" s="651"/>
      <c r="Q1500" s="33"/>
      <c r="R1500" s="33"/>
      <c r="S1500" s="33"/>
      <c r="T1500" s="33"/>
      <c r="U1500" s="33"/>
      <c r="V1500" s="33"/>
      <c r="W1500" s="33"/>
      <c r="X1500" s="33"/>
      <c r="Y1500" s="33"/>
      <c r="Z1500" s="33"/>
      <c r="AA1500" s="33"/>
    </row>
    <row r="1501" spans="2:39" s="29" customFormat="1">
      <c r="B1501" s="11"/>
      <c r="C1501" s="11">
        <v>14</v>
      </c>
      <c r="D1501" s="334"/>
      <c r="E1501" s="334"/>
      <c r="F1501" s="334"/>
      <c r="G1501" s="334"/>
      <c r="H1501" s="334"/>
      <c r="I1501" s="334"/>
      <c r="J1501" s="334"/>
      <c r="K1501" s="86"/>
      <c r="L1501" s="651"/>
      <c r="M1501" s="86"/>
      <c r="N1501" s="651"/>
      <c r="O1501" s="86"/>
      <c r="P1501" s="651"/>
      <c r="Q1501" s="33"/>
      <c r="R1501" s="33"/>
      <c r="S1501" s="33"/>
      <c r="T1501" s="33"/>
      <c r="U1501" s="33"/>
      <c r="V1501" s="33"/>
      <c r="W1501" s="33"/>
      <c r="X1501" s="33"/>
      <c r="Y1501" s="33"/>
      <c r="Z1501" s="33"/>
      <c r="AA1501" s="33"/>
    </row>
    <row r="1502" spans="2:39" s="29" customFormat="1">
      <c r="B1502" s="11"/>
      <c r="C1502" s="11">
        <v>15</v>
      </c>
      <c r="D1502" s="334"/>
      <c r="E1502" s="334"/>
      <c r="F1502" s="334"/>
      <c r="G1502" s="334"/>
      <c r="H1502" s="334"/>
      <c r="I1502" s="334"/>
      <c r="J1502" s="334"/>
      <c r="K1502" s="78"/>
      <c r="L1502" s="652"/>
      <c r="M1502" s="78"/>
      <c r="N1502" s="652"/>
      <c r="O1502" s="78"/>
      <c r="P1502" s="652"/>
      <c r="Q1502" s="33"/>
      <c r="R1502" s="33"/>
      <c r="S1502" s="33"/>
      <c r="T1502" s="33"/>
      <c r="U1502" s="33"/>
      <c r="V1502" s="33"/>
      <c r="W1502" s="33"/>
      <c r="X1502" s="33"/>
      <c r="Y1502" s="33"/>
      <c r="Z1502" s="33"/>
      <c r="AA1502" s="33"/>
    </row>
    <row r="1503" spans="2:39" s="29" customFormat="1">
      <c r="B1503" s="11"/>
      <c r="C1503" s="11">
        <v>16</v>
      </c>
      <c r="D1503" s="334"/>
      <c r="E1503" s="334"/>
      <c r="F1503" s="334"/>
      <c r="G1503" s="334"/>
      <c r="H1503" s="334"/>
      <c r="I1503" s="334"/>
      <c r="J1503" s="334"/>
      <c r="K1503" s="78"/>
      <c r="L1503" s="651"/>
      <c r="M1503" s="78"/>
      <c r="N1503" s="651"/>
      <c r="O1503" s="78"/>
      <c r="P1503" s="651"/>
      <c r="Q1503" s="33"/>
      <c r="R1503" s="33"/>
      <c r="S1503" s="33"/>
      <c r="T1503" s="33"/>
      <c r="U1503" s="33"/>
      <c r="V1503" s="33"/>
      <c r="W1503" s="33"/>
      <c r="X1503" s="33"/>
      <c r="Y1503" s="33"/>
      <c r="Z1503" s="33"/>
      <c r="AA1503" s="33"/>
    </row>
    <row r="1504" spans="2:39" s="29" customFormat="1">
      <c r="B1504" s="11"/>
      <c r="C1504" s="11">
        <v>17</v>
      </c>
      <c r="D1504" s="334"/>
      <c r="E1504" s="334"/>
      <c r="F1504" s="334"/>
      <c r="G1504" s="334"/>
      <c r="H1504" s="334"/>
      <c r="I1504" s="334"/>
      <c r="J1504" s="334"/>
      <c r="K1504" s="86"/>
      <c r="L1504" s="651"/>
      <c r="M1504" s="86"/>
      <c r="N1504" s="651"/>
      <c r="O1504" s="86"/>
      <c r="P1504" s="651"/>
      <c r="Q1504" s="33"/>
      <c r="R1504" s="33"/>
      <c r="S1504" s="33"/>
      <c r="T1504" s="33"/>
      <c r="U1504" s="33"/>
      <c r="V1504" s="33"/>
      <c r="W1504" s="33"/>
      <c r="X1504" s="33"/>
      <c r="Y1504" s="33"/>
      <c r="Z1504" s="33"/>
      <c r="AA1504" s="33"/>
    </row>
    <row r="1505" spans="2:39" s="29" customFormat="1">
      <c r="B1505" s="11"/>
      <c r="C1505" s="11">
        <v>18</v>
      </c>
      <c r="D1505" s="334"/>
      <c r="E1505" s="334"/>
      <c r="F1505" s="334"/>
      <c r="G1505" s="334"/>
      <c r="H1505" s="334"/>
      <c r="I1505" s="334"/>
      <c r="J1505" s="334"/>
      <c r="K1505" s="86"/>
      <c r="L1505" s="651"/>
      <c r="M1505" s="86"/>
      <c r="N1505" s="651"/>
      <c r="O1505" s="86"/>
      <c r="P1505" s="651"/>
      <c r="Q1505" s="33"/>
      <c r="R1505" s="33"/>
      <c r="S1505" s="33"/>
      <c r="T1505" s="33"/>
      <c r="U1505" s="33"/>
      <c r="V1505" s="33"/>
      <c r="W1505" s="33"/>
      <c r="X1505" s="33"/>
      <c r="Y1505" s="33"/>
      <c r="Z1505" s="33"/>
      <c r="AA1505" s="33"/>
    </row>
    <row r="1506" spans="2:39" s="29" customFormat="1">
      <c r="B1506" s="11"/>
      <c r="C1506" s="11">
        <v>19</v>
      </c>
      <c r="D1506" s="334"/>
      <c r="E1506" s="334"/>
      <c r="F1506" s="334"/>
      <c r="G1506" s="334"/>
      <c r="H1506" s="334"/>
      <c r="I1506" s="334"/>
      <c r="J1506" s="334"/>
      <c r="K1506" s="78"/>
      <c r="L1506" s="652"/>
      <c r="M1506" s="78"/>
      <c r="N1506" s="652"/>
      <c r="O1506" s="78"/>
      <c r="P1506" s="652"/>
      <c r="Q1506" s="33"/>
      <c r="R1506" s="33"/>
      <c r="S1506" s="33"/>
      <c r="T1506" s="33"/>
      <c r="U1506" s="33"/>
      <c r="V1506" s="33"/>
      <c r="W1506" s="33"/>
      <c r="X1506" s="33"/>
      <c r="Y1506" s="33"/>
      <c r="Z1506" s="33"/>
      <c r="AA1506" s="33"/>
    </row>
    <row r="1507" spans="2:39" s="29" customFormat="1">
      <c r="B1507" s="11"/>
      <c r="C1507" s="11">
        <v>20</v>
      </c>
      <c r="D1507" s="334"/>
      <c r="E1507" s="334"/>
      <c r="F1507" s="334"/>
      <c r="G1507" s="334"/>
      <c r="H1507" s="334"/>
      <c r="I1507" s="334"/>
      <c r="J1507" s="334"/>
      <c r="K1507" s="78"/>
      <c r="L1507" s="651"/>
      <c r="M1507" s="78"/>
      <c r="N1507" s="651"/>
      <c r="O1507" s="78"/>
      <c r="P1507" s="651"/>
      <c r="Q1507" s="33"/>
      <c r="R1507" s="33"/>
      <c r="S1507" s="33"/>
      <c r="T1507" s="33"/>
      <c r="U1507" s="33"/>
      <c r="V1507" s="33"/>
      <c r="W1507" s="33"/>
      <c r="X1507" s="33"/>
      <c r="Y1507" s="33"/>
      <c r="Z1507" s="33"/>
      <c r="AA1507" s="33"/>
    </row>
    <row r="1508" spans="2:39" s="29" customFormat="1">
      <c r="B1508" s="11"/>
      <c r="C1508" s="11">
        <v>21</v>
      </c>
      <c r="D1508" s="334"/>
      <c r="E1508" s="334"/>
      <c r="F1508" s="334"/>
      <c r="G1508" s="334"/>
      <c r="H1508" s="334"/>
      <c r="I1508" s="334"/>
      <c r="J1508" s="334"/>
      <c r="K1508" s="86"/>
      <c r="L1508" s="651"/>
      <c r="M1508" s="86"/>
      <c r="N1508" s="651"/>
      <c r="O1508" s="86"/>
      <c r="P1508" s="651"/>
      <c r="Q1508" s="33"/>
      <c r="R1508" s="33"/>
      <c r="S1508" s="33"/>
      <c r="T1508" s="33"/>
      <c r="U1508" s="33"/>
      <c r="V1508" s="33"/>
      <c r="W1508" s="33"/>
      <c r="X1508" s="33"/>
      <c r="Y1508" s="33"/>
      <c r="Z1508" s="33"/>
      <c r="AA1508" s="33"/>
    </row>
    <row r="1509" spans="2:39" s="29" customFormat="1">
      <c r="B1509" s="11"/>
      <c r="C1509" s="11">
        <v>22</v>
      </c>
      <c r="D1509" s="334"/>
      <c r="E1509" s="334"/>
      <c r="F1509" s="334"/>
      <c r="G1509" s="334"/>
      <c r="H1509" s="334"/>
      <c r="I1509" s="334"/>
      <c r="J1509" s="334"/>
      <c r="K1509" s="653"/>
      <c r="L1509" s="651"/>
      <c r="M1509" s="653"/>
      <c r="N1509" s="651"/>
      <c r="O1509" s="653"/>
      <c r="P1509" s="651"/>
      <c r="Q1509" s="33"/>
      <c r="R1509" s="33"/>
      <c r="S1509" s="33"/>
      <c r="T1509" s="33"/>
      <c r="U1509" s="33"/>
      <c r="V1509" s="33"/>
      <c r="W1509" s="33"/>
      <c r="X1509" s="33"/>
      <c r="Y1509" s="33"/>
      <c r="Z1509" s="33"/>
      <c r="AA1509" s="33"/>
    </row>
    <row r="1510" spans="2:39" s="29" customFormat="1">
      <c r="B1510" s="11">
        <v>67</v>
      </c>
      <c r="C1510" s="11">
        <v>1</v>
      </c>
      <c r="D1510" s="334"/>
      <c r="E1510" s="334"/>
      <c r="F1510" s="334"/>
      <c r="G1510" s="334"/>
      <c r="H1510" s="334"/>
      <c r="I1510" s="334"/>
      <c r="J1510" s="334"/>
      <c r="K1510" s="78"/>
      <c r="L1510" s="647"/>
      <c r="M1510" s="78"/>
      <c r="N1510" s="647"/>
      <c r="O1510" s="78"/>
      <c r="P1510" s="647"/>
      <c r="Q1510" s="33"/>
      <c r="R1510" s="33"/>
      <c r="S1510" s="33"/>
      <c r="T1510" s="33"/>
      <c r="U1510" s="33"/>
      <c r="V1510" s="33"/>
      <c r="W1510" s="33"/>
      <c r="X1510" s="33"/>
      <c r="Y1510" s="33"/>
      <c r="Z1510" s="33"/>
      <c r="AA1510" s="33"/>
    </row>
    <row r="1511" spans="2:39" s="29" customFormat="1">
      <c r="B1511" s="11"/>
      <c r="C1511" s="11">
        <v>2</v>
      </c>
      <c r="D1511" s="334"/>
      <c r="E1511" s="334"/>
      <c r="F1511" s="334"/>
      <c r="G1511" s="334"/>
      <c r="H1511" s="334"/>
      <c r="I1511" s="334"/>
      <c r="J1511" s="334"/>
      <c r="K1511" s="78"/>
      <c r="L1511" s="647"/>
      <c r="M1511" s="78"/>
      <c r="N1511" s="647"/>
      <c r="O1511" s="78"/>
      <c r="P1511" s="647"/>
      <c r="Q1511" s="33"/>
      <c r="R1511" s="33"/>
      <c r="S1511" s="33"/>
      <c r="T1511" s="33"/>
      <c r="U1511" s="33"/>
      <c r="V1511" s="33"/>
      <c r="W1511" s="33"/>
      <c r="X1511" s="33"/>
      <c r="Y1511" s="33"/>
      <c r="Z1511" s="33"/>
      <c r="AA1511" s="33"/>
    </row>
    <row r="1512" spans="2:39" s="29" customFormat="1">
      <c r="B1512" s="11"/>
      <c r="C1512" s="11">
        <v>3</v>
      </c>
      <c r="D1512" s="334"/>
      <c r="E1512" s="334"/>
      <c r="F1512" s="334"/>
      <c r="G1512" s="334"/>
      <c r="H1512" s="334"/>
      <c r="I1512" s="334"/>
      <c r="J1512" s="334"/>
      <c r="K1512" s="78"/>
      <c r="L1512" s="647"/>
      <c r="M1512" s="78"/>
      <c r="N1512" s="647"/>
      <c r="O1512" s="78"/>
      <c r="P1512" s="647"/>
      <c r="Q1512" s="33"/>
      <c r="R1512" s="33"/>
      <c r="S1512" s="33"/>
      <c r="T1512" s="33"/>
      <c r="U1512" s="33"/>
      <c r="V1512" s="33"/>
      <c r="W1512" s="33"/>
      <c r="X1512" s="33"/>
      <c r="Y1512" s="33"/>
      <c r="Z1512" s="33"/>
      <c r="AA1512" s="33"/>
    </row>
    <row r="1513" spans="2:39">
      <c r="B1513" s="11"/>
      <c r="C1513" s="11">
        <v>4</v>
      </c>
      <c r="D1513" s="334"/>
      <c r="E1513" s="334"/>
      <c r="F1513" s="334"/>
      <c r="G1513" s="334"/>
      <c r="H1513" s="334"/>
      <c r="I1513" s="334"/>
      <c r="K1513" s="78"/>
      <c r="L1513" s="189"/>
      <c r="M1513" s="78"/>
      <c r="N1513" s="189"/>
      <c r="O1513" s="78"/>
      <c r="P1513" s="189"/>
      <c r="Q1513" s="334"/>
      <c r="R1513" s="334"/>
      <c r="S1513" s="334"/>
      <c r="AB1513" s="335"/>
      <c r="AC1513" s="335"/>
      <c r="AD1513" s="335"/>
      <c r="AE1513" s="335"/>
      <c r="AF1513" s="335"/>
      <c r="AG1513" s="335"/>
      <c r="AH1513" s="335"/>
      <c r="AI1513" s="335"/>
      <c r="AJ1513" s="335"/>
      <c r="AK1513" s="335"/>
      <c r="AL1513" s="335"/>
      <c r="AM1513" s="335"/>
    </row>
    <row r="1514" spans="2:39" s="29" customFormat="1">
      <c r="B1514" s="11"/>
      <c r="C1514" s="11">
        <v>5</v>
      </c>
      <c r="D1514" s="334"/>
      <c r="E1514" s="334"/>
      <c r="F1514" s="334"/>
      <c r="G1514" s="334"/>
      <c r="H1514" s="334"/>
      <c r="I1514" s="334"/>
      <c r="J1514" s="334"/>
      <c r="K1514" s="86"/>
      <c r="L1514" s="651"/>
      <c r="M1514" s="86"/>
      <c r="N1514" s="651"/>
      <c r="O1514" s="86"/>
      <c r="P1514" s="651"/>
      <c r="Q1514" s="33"/>
      <c r="R1514" s="33"/>
      <c r="S1514" s="33"/>
      <c r="T1514" s="33"/>
      <c r="U1514" s="33"/>
      <c r="V1514" s="33"/>
      <c r="W1514" s="33"/>
      <c r="X1514" s="33"/>
      <c r="Y1514" s="33"/>
      <c r="Z1514" s="33"/>
      <c r="AA1514" s="33"/>
    </row>
    <row r="1515" spans="2:39" s="29" customFormat="1">
      <c r="B1515" s="11"/>
      <c r="C1515" s="11">
        <v>6</v>
      </c>
      <c r="D1515" s="334"/>
      <c r="E1515" s="334"/>
      <c r="F1515" s="334"/>
      <c r="G1515" s="334"/>
      <c r="H1515" s="334"/>
      <c r="I1515" s="334"/>
      <c r="J1515" s="334"/>
      <c r="K1515" s="86"/>
      <c r="L1515" s="651"/>
      <c r="M1515" s="86"/>
      <c r="N1515" s="651"/>
      <c r="O1515" s="86"/>
      <c r="P1515" s="651"/>
      <c r="Q1515" s="33"/>
      <c r="R1515" s="33"/>
      <c r="S1515" s="33"/>
      <c r="T1515" s="33"/>
      <c r="U1515" s="33"/>
      <c r="V1515" s="33"/>
      <c r="W1515" s="33"/>
      <c r="X1515" s="33"/>
      <c r="Y1515" s="33"/>
      <c r="Z1515" s="33"/>
      <c r="AA1515" s="33"/>
    </row>
    <row r="1516" spans="2:39" s="29" customFormat="1">
      <c r="B1516" s="11"/>
      <c r="C1516" s="11">
        <v>7</v>
      </c>
      <c r="D1516" s="334"/>
      <c r="E1516" s="334"/>
      <c r="F1516" s="334"/>
      <c r="G1516" s="334"/>
      <c r="H1516" s="334"/>
      <c r="I1516" s="334"/>
      <c r="J1516" s="334"/>
      <c r="K1516" s="78"/>
      <c r="L1516" s="652"/>
      <c r="M1516" s="78"/>
      <c r="N1516" s="652"/>
      <c r="O1516" s="78"/>
      <c r="P1516" s="652"/>
      <c r="Q1516" s="33"/>
      <c r="R1516" s="33"/>
      <c r="S1516" s="33"/>
      <c r="T1516" s="33"/>
      <c r="U1516" s="33"/>
      <c r="V1516" s="33"/>
      <c r="W1516" s="33"/>
      <c r="X1516" s="33"/>
      <c r="Y1516" s="33"/>
      <c r="Z1516" s="33"/>
      <c r="AA1516" s="33"/>
    </row>
    <row r="1517" spans="2:39" s="29" customFormat="1">
      <c r="B1517" s="11"/>
      <c r="C1517" s="11">
        <v>8</v>
      </c>
      <c r="D1517" s="334"/>
      <c r="E1517" s="334"/>
      <c r="F1517" s="334"/>
      <c r="G1517" s="334"/>
      <c r="H1517" s="334"/>
      <c r="I1517" s="334"/>
      <c r="J1517" s="334"/>
      <c r="K1517" s="78"/>
      <c r="L1517" s="651"/>
      <c r="M1517" s="78"/>
      <c r="N1517" s="651"/>
      <c r="O1517" s="78"/>
      <c r="P1517" s="651"/>
      <c r="Q1517" s="33"/>
      <c r="R1517" s="33"/>
      <c r="S1517" s="33"/>
      <c r="T1517" s="33"/>
      <c r="U1517" s="33"/>
      <c r="V1517" s="33"/>
      <c r="W1517" s="33"/>
      <c r="X1517" s="33"/>
      <c r="Y1517" s="33"/>
      <c r="Z1517" s="33"/>
      <c r="AA1517" s="33"/>
    </row>
    <row r="1518" spans="2:39" s="29" customFormat="1">
      <c r="B1518" s="11"/>
      <c r="C1518" s="11">
        <v>9</v>
      </c>
      <c r="D1518" s="334"/>
      <c r="E1518" s="334"/>
      <c r="F1518" s="334"/>
      <c r="G1518" s="334"/>
      <c r="H1518" s="334"/>
      <c r="I1518" s="334"/>
      <c r="J1518" s="334"/>
      <c r="K1518" s="86"/>
      <c r="L1518" s="651"/>
      <c r="M1518" s="86"/>
      <c r="N1518" s="651"/>
      <c r="O1518" s="86"/>
      <c r="P1518" s="651"/>
      <c r="Q1518" s="33"/>
      <c r="R1518" s="33"/>
      <c r="S1518" s="33"/>
      <c r="T1518" s="33"/>
      <c r="U1518" s="33"/>
      <c r="V1518" s="33"/>
      <c r="W1518" s="33"/>
      <c r="X1518" s="33"/>
      <c r="Y1518" s="33"/>
      <c r="Z1518" s="33"/>
      <c r="AA1518" s="33"/>
    </row>
    <row r="1519" spans="2:39" s="29" customFormat="1">
      <c r="B1519" s="11"/>
      <c r="C1519" s="11">
        <v>10</v>
      </c>
      <c r="D1519" s="334"/>
      <c r="E1519" s="334"/>
      <c r="F1519" s="334"/>
      <c r="G1519" s="334"/>
      <c r="H1519" s="334"/>
      <c r="I1519" s="334"/>
      <c r="J1519" s="334"/>
      <c r="K1519" s="86"/>
      <c r="L1519" s="651"/>
      <c r="M1519" s="86"/>
      <c r="N1519" s="651"/>
      <c r="O1519" s="86"/>
      <c r="P1519" s="651"/>
      <c r="Q1519" s="33"/>
      <c r="R1519" s="33"/>
      <c r="S1519" s="33"/>
      <c r="T1519" s="33"/>
      <c r="U1519" s="33"/>
      <c r="V1519" s="33"/>
      <c r="W1519" s="33"/>
      <c r="X1519" s="33"/>
      <c r="Y1519" s="33"/>
      <c r="Z1519" s="33"/>
      <c r="AA1519" s="33"/>
    </row>
    <row r="1520" spans="2:39" s="29" customFormat="1">
      <c r="B1520" s="11"/>
      <c r="C1520" s="11">
        <v>11</v>
      </c>
      <c r="D1520" s="334"/>
      <c r="E1520" s="334"/>
      <c r="F1520" s="334"/>
      <c r="G1520" s="334"/>
      <c r="H1520" s="334"/>
      <c r="I1520" s="334"/>
      <c r="J1520" s="334"/>
      <c r="K1520" s="78"/>
      <c r="L1520" s="652"/>
      <c r="M1520" s="78"/>
      <c r="N1520" s="652"/>
      <c r="O1520" s="78"/>
      <c r="P1520" s="652"/>
      <c r="Q1520" s="33"/>
      <c r="R1520" s="33"/>
      <c r="S1520" s="33"/>
      <c r="T1520" s="33"/>
      <c r="U1520" s="33"/>
      <c r="V1520" s="33"/>
      <c r="W1520" s="33"/>
      <c r="X1520" s="33"/>
      <c r="Y1520" s="33"/>
      <c r="Z1520" s="33"/>
      <c r="AA1520" s="33"/>
    </row>
    <row r="1521" spans="2:39" s="29" customFormat="1">
      <c r="B1521" s="11"/>
      <c r="C1521" s="11">
        <v>12</v>
      </c>
      <c r="D1521" s="334"/>
      <c r="E1521" s="334"/>
      <c r="F1521" s="334"/>
      <c r="G1521" s="334"/>
      <c r="H1521" s="334"/>
      <c r="I1521" s="334"/>
      <c r="J1521" s="334"/>
      <c r="K1521" s="78"/>
      <c r="L1521" s="651"/>
      <c r="M1521" s="78"/>
      <c r="N1521" s="651"/>
      <c r="O1521" s="78"/>
      <c r="P1521" s="651"/>
      <c r="Q1521" s="33"/>
      <c r="R1521" s="33"/>
      <c r="S1521" s="33"/>
      <c r="T1521" s="33"/>
      <c r="U1521" s="33"/>
      <c r="V1521" s="33"/>
      <c r="W1521" s="33"/>
      <c r="X1521" s="33"/>
      <c r="Y1521" s="33"/>
      <c r="Z1521" s="33"/>
      <c r="AA1521" s="33"/>
    </row>
    <row r="1522" spans="2:39" s="29" customFormat="1">
      <c r="B1522" s="11"/>
      <c r="C1522" s="11">
        <v>13</v>
      </c>
      <c r="D1522" s="334"/>
      <c r="E1522" s="334"/>
      <c r="F1522" s="334"/>
      <c r="G1522" s="334"/>
      <c r="H1522" s="334"/>
      <c r="I1522" s="334"/>
      <c r="J1522" s="334"/>
      <c r="K1522" s="86"/>
      <c r="L1522" s="651"/>
      <c r="M1522" s="86"/>
      <c r="N1522" s="651"/>
      <c r="O1522" s="86"/>
      <c r="P1522" s="651"/>
      <c r="Q1522" s="33"/>
      <c r="R1522" s="33"/>
      <c r="S1522" s="33"/>
      <c r="T1522" s="33"/>
      <c r="U1522" s="33"/>
      <c r="V1522" s="33"/>
      <c r="W1522" s="33"/>
      <c r="X1522" s="33"/>
      <c r="Y1522" s="33"/>
      <c r="Z1522" s="33"/>
      <c r="AA1522" s="33"/>
    </row>
    <row r="1523" spans="2:39" s="29" customFormat="1">
      <c r="B1523" s="11"/>
      <c r="C1523" s="11">
        <v>14</v>
      </c>
      <c r="D1523" s="334"/>
      <c r="E1523" s="334"/>
      <c r="F1523" s="334"/>
      <c r="G1523" s="334"/>
      <c r="H1523" s="334"/>
      <c r="I1523" s="334"/>
      <c r="J1523" s="334"/>
      <c r="K1523" s="86"/>
      <c r="L1523" s="651"/>
      <c r="M1523" s="86"/>
      <c r="N1523" s="651"/>
      <c r="O1523" s="86"/>
      <c r="P1523" s="651"/>
      <c r="Q1523" s="33"/>
      <c r="R1523" s="33"/>
      <c r="S1523" s="33"/>
      <c r="T1523" s="33"/>
      <c r="U1523" s="33"/>
      <c r="V1523" s="33"/>
      <c r="W1523" s="33"/>
      <c r="X1523" s="33"/>
      <c r="Y1523" s="33"/>
      <c r="Z1523" s="33"/>
      <c r="AA1523" s="33"/>
    </row>
    <row r="1524" spans="2:39" s="29" customFormat="1">
      <c r="B1524" s="11"/>
      <c r="C1524" s="11">
        <v>15</v>
      </c>
      <c r="D1524" s="334"/>
      <c r="E1524" s="334"/>
      <c r="F1524" s="334"/>
      <c r="G1524" s="334"/>
      <c r="H1524" s="334"/>
      <c r="I1524" s="334"/>
      <c r="J1524" s="334"/>
      <c r="K1524" s="78"/>
      <c r="L1524" s="652"/>
      <c r="M1524" s="78"/>
      <c r="N1524" s="652"/>
      <c r="O1524" s="78"/>
      <c r="P1524" s="652"/>
      <c r="Q1524" s="33"/>
      <c r="R1524" s="33"/>
      <c r="S1524" s="33"/>
      <c r="T1524" s="33"/>
      <c r="U1524" s="33"/>
      <c r="V1524" s="33"/>
      <c r="W1524" s="33"/>
      <c r="X1524" s="33"/>
      <c r="Y1524" s="33"/>
      <c r="Z1524" s="33"/>
      <c r="AA1524" s="33"/>
    </row>
    <row r="1525" spans="2:39" s="29" customFormat="1">
      <c r="B1525" s="11"/>
      <c r="C1525" s="11">
        <v>16</v>
      </c>
      <c r="D1525" s="334"/>
      <c r="E1525" s="334"/>
      <c r="F1525" s="334"/>
      <c r="G1525" s="334"/>
      <c r="H1525" s="334"/>
      <c r="I1525" s="334"/>
      <c r="J1525" s="334"/>
      <c r="K1525" s="78"/>
      <c r="L1525" s="651"/>
      <c r="M1525" s="78"/>
      <c r="N1525" s="651"/>
      <c r="O1525" s="78"/>
      <c r="P1525" s="651"/>
      <c r="Q1525" s="33"/>
      <c r="R1525" s="33"/>
      <c r="S1525" s="33"/>
      <c r="T1525" s="33"/>
      <c r="U1525" s="33"/>
      <c r="V1525" s="33"/>
      <c r="W1525" s="33"/>
      <c r="X1525" s="33"/>
      <c r="Y1525" s="33"/>
      <c r="Z1525" s="33"/>
      <c r="AA1525" s="33"/>
    </row>
    <row r="1526" spans="2:39" s="29" customFormat="1">
      <c r="B1526" s="11"/>
      <c r="C1526" s="11">
        <v>17</v>
      </c>
      <c r="D1526" s="334"/>
      <c r="E1526" s="334"/>
      <c r="F1526" s="334"/>
      <c r="G1526" s="334"/>
      <c r="H1526" s="334"/>
      <c r="I1526" s="334"/>
      <c r="J1526" s="334"/>
      <c r="K1526" s="86"/>
      <c r="L1526" s="651"/>
      <c r="M1526" s="86"/>
      <c r="N1526" s="651"/>
      <c r="O1526" s="86"/>
      <c r="P1526" s="651"/>
      <c r="Q1526" s="33"/>
      <c r="R1526" s="33"/>
      <c r="S1526" s="33"/>
      <c r="T1526" s="33"/>
      <c r="U1526" s="33"/>
      <c r="V1526" s="33"/>
      <c r="W1526" s="33"/>
      <c r="X1526" s="33"/>
      <c r="Y1526" s="33"/>
      <c r="Z1526" s="33"/>
      <c r="AA1526" s="33"/>
    </row>
    <row r="1527" spans="2:39" s="29" customFormat="1">
      <c r="B1527" s="11"/>
      <c r="C1527" s="11">
        <v>18</v>
      </c>
      <c r="D1527" s="334"/>
      <c r="E1527" s="334"/>
      <c r="F1527" s="334"/>
      <c r="G1527" s="334"/>
      <c r="H1527" s="334"/>
      <c r="I1527" s="334"/>
      <c r="J1527" s="334"/>
      <c r="K1527" s="86"/>
      <c r="L1527" s="651"/>
      <c r="M1527" s="86"/>
      <c r="N1527" s="651"/>
      <c r="O1527" s="86"/>
      <c r="P1527" s="651"/>
      <c r="Q1527" s="33"/>
      <c r="R1527" s="33"/>
      <c r="S1527" s="33"/>
      <c r="T1527" s="33"/>
      <c r="U1527" s="33"/>
      <c r="V1527" s="33"/>
      <c r="W1527" s="33"/>
      <c r="X1527" s="33"/>
      <c r="Y1527" s="33"/>
      <c r="Z1527" s="33"/>
      <c r="AA1527" s="33"/>
    </row>
    <row r="1528" spans="2:39" s="29" customFormat="1">
      <c r="B1528" s="11"/>
      <c r="C1528" s="11">
        <v>19</v>
      </c>
      <c r="D1528" s="334"/>
      <c r="E1528" s="334"/>
      <c r="F1528" s="334"/>
      <c r="G1528" s="334"/>
      <c r="H1528" s="334"/>
      <c r="I1528" s="334"/>
      <c r="J1528" s="334"/>
      <c r="K1528" s="78"/>
      <c r="L1528" s="652"/>
      <c r="M1528" s="78"/>
      <c r="N1528" s="652"/>
      <c r="O1528" s="78"/>
      <c r="P1528" s="652"/>
      <c r="Q1528" s="33"/>
      <c r="R1528" s="33"/>
      <c r="S1528" s="33"/>
      <c r="T1528" s="33"/>
      <c r="U1528" s="33"/>
      <c r="V1528" s="33"/>
      <c r="W1528" s="33"/>
      <c r="X1528" s="33"/>
      <c r="Y1528" s="33"/>
      <c r="Z1528" s="33"/>
      <c r="AA1528" s="33"/>
    </row>
    <row r="1529" spans="2:39" s="29" customFormat="1">
      <c r="B1529" s="11"/>
      <c r="C1529" s="11">
        <v>20</v>
      </c>
      <c r="D1529" s="334"/>
      <c r="E1529" s="334"/>
      <c r="F1529" s="334"/>
      <c r="G1529" s="334"/>
      <c r="H1529" s="334"/>
      <c r="I1529" s="334"/>
      <c r="J1529" s="334"/>
      <c r="K1529" s="78"/>
      <c r="L1529" s="651"/>
      <c r="M1529" s="78"/>
      <c r="N1529" s="651"/>
      <c r="O1529" s="78"/>
      <c r="P1529" s="651"/>
      <c r="Q1529" s="33"/>
      <c r="R1529" s="33"/>
      <c r="S1529" s="33"/>
      <c r="T1529" s="33"/>
      <c r="U1529" s="33"/>
      <c r="V1529" s="33"/>
      <c r="W1529" s="33"/>
      <c r="X1529" s="33"/>
      <c r="Y1529" s="33"/>
      <c r="Z1529" s="33"/>
      <c r="AA1529" s="33"/>
    </row>
    <row r="1530" spans="2:39" s="29" customFormat="1">
      <c r="B1530" s="11"/>
      <c r="C1530" s="11">
        <v>21</v>
      </c>
      <c r="D1530" s="334"/>
      <c r="E1530" s="334"/>
      <c r="F1530" s="334"/>
      <c r="G1530" s="334"/>
      <c r="H1530" s="334"/>
      <c r="I1530" s="334"/>
      <c r="J1530" s="334"/>
      <c r="K1530" s="86"/>
      <c r="L1530" s="651"/>
      <c r="M1530" s="86"/>
      <c r="N1530" s="651"/>
      <c r="O1530" s="86"/>
      <c r="P1530" s="651"/>
      <c r="Q1530" s="33"/>
      <c r="R1530" s="33"/>
      <c r="S1530" s="33"/>
      <c r="T1530" s="33"/>
      <c r="U1530" s="33"/>
      <c r="V1530" s="33"/>
      <c r="W1530" s="33"/>
      <c r="X1530" s="33"/>
      <c r="Y1530" s="33"/>
      <c r="Z1530" s="33"/>
      <c r="AA1530" s="33"/>
    </row>
    <row r="1531" spans="2:39" s="29" customFormat="1">
      <c r="B1531" s="11"/>
      <c r="C1531" s="11">
        <v>22</v>
      </c>
      <c r="D1531" s="334"/>
      <c r="E1531" s="334"/>
      <c r="F1531" s="334"/>
      <c r="G1531" s="334"/>
      <c r="H1531" s="334"/>
      <c r="I1531" s="334"/>
      <c r="J1531" s="334"/>
      <c r="K1531" s="653"/>
      <c r="L1531" s="651"/>
      <c r="M1531" s="653"/>
      <c r="N1531" s="651"/>
      <c r="O1531" s="653"/>
      <c r="P1531" s="651"/>
      <c r="Q1531" s="33"/>
      <c r="R1531" s="33"/>
      <c r="S1531" s="33"/>
      <c r="T1531" s="33"/>
      <c r="U1531" s="33"/>
      <c r="V1531" s="33"/>
      <c r="W1531" s="33"/>
      <c r="X1531" s="33"/>
      <c r="Y1531" s="33"/>
      <c r="Z1531" s="33"/>
      <c r="AA1531" s="33"/>
    </row>
    <row r="1532" spans="2:39" s="29" customFormat="1">
      <c r="B1532" s="11">
        <v>68</v>
      </c>
      <c r="C1532" s="11">
        <v>1</v>
      </c>
      <c r="D1532" s="334"/>
      <c r="E1532" s="334"/>
      <c r="F1532" s="334"/>
      <c r="G1532" s="334"/>
      <c r="H1532" s="334"/>
      <c r="I1532" s="334"/>
      <c r="J1532" s="334"/>
      <c r="K1532" s="78"/>
      <c r="L1532" s="647"/>
      <c r="M1532" s="78"/>
      <c r="N1532" s="647"/>
      <c r="O1532" s="78"/>
      <c r="P1532" s="647"/>
      <c r="Q1532" s="33"/>
      <c r="R1532" s="33"/>
      <c r="S1532" s="33"/>
      <c r="T1532" s="33"/>
      <c r="U1532" s="33"/>
      <c r="V1532" s="33"/>
      <c r="W1532" s="33"/>
      <c r="X1532" s="33"/>
      <c r="Y1532" s="33"/>
      <c r="Z1532" s="33"/>
      <c r="AA1532" s="33"/>
    </row>
    <row r="1533" spans="2:39" s="29" customFormat="1">
      <c r="B1533" s="11"/>
      <c r="C1533" s="11">
        <v>2</v>
      </c>
      <c r="D1533" s="334"/>
      <c r="E1533" s="334"/>
      <c r="F1533" s="334"/>
      <c r="G1533" s="334"/>
      <c r="H1533" s="334"/>
      <c r="I1533" s="334"/>
      <c r="J1533" s="334"/>
      <c r="K1533" s="78"/>
      <c r="L1533" s="647"/>
      <c r="M1533" s="78"/>
      <c r="N1533" s="647"/>
      <c r="O1533" s="78"/>
      <c r="P1533" s="647"/>
      <c r="Q1533" s="33"/>
      <c r="R1533" s="33"/>
      <c r="S1533" s="33"/>
      <c r="T1533" s="33"/>
      <c r="U1533" s="33"/>
      <c r="V1533" s="33"/>
      <c r="W1533" s="33"/>
      <c r="X1533" s="33"/>
      <c r="Y1533" s="33"/>
      <c r="Z1533" s="33"/>
      <c r="AA1533" s="33"/>
    </row>
    <row r="1534" spans="2:39" s="29" customFormat="1">
      <c r="B1534" s="11"/>
      <c r="C1534" s="11">
        <v>3</v>
      </c>
      <c r="D1534" s="334"/>
      <c r="E1534" s="334"/>
      <c r="F1534" s="334"/>
      <c r="G1534" s="334"/>
      <c r="H1534" s="334"/>
      <c r="I1534" s="334"/>
      <c r="J1534" s="334"/>
      <c r="K1534" s="78"/>
      <c r="L1534" s="647"/>
      <c r="M1534" s="78"/>
      <c r="N1534" s="647"/>
      <c r="O1534" s="78"/>
      <c r="P1534" s="647"/>
      <c r="Q1534" s="33"/>
      <c r="R1534" s="33"/>
      <c r="S1534" s="33"/>
      <c r="T1534" s="33"/>
      <c r="U1534" s="33"/>
      <c r="V1534" s="33"/>
      <c r="W1534" s="33"/>
      <c r="X1534" s="33"/>
      <c r="Y1534" s="33"/>
      <c r="Z1534" s="33"/>
      <c r="AA1534" s="33"/>
    </row>
    <row r="1535" spans="2:39">
      <c r="B1535" s="11"/>
      <c r="C1535" s="11">
        <v>4</v>
      </c>
      <c r="D1535" s="334"/>
      <c r="E1535" s="334"/>
      <c r="F1535" s="334"/>
      <c r="G1535" s="334"/>
      <c r="H1535" s="334"/>
      <c r="I1535" s="334"/>
      <c r="K1535" s="78"/>
      <c r="L1535" s="189"/>
      <c r="M1535" s="78"/>
      <c r="N1535" s="189"/>
      <c r="O1535" s="78"/>
      <c r="P1535" s="189"/>
      <c r="Q1535" s="334"/>
      <c r="R1535" s="334"/>
      <c r="S1535" s="334"/>
      <c r="AB1535" s="335"/>
      <c r="AC1535" s="335"/>
      <c r="AD1535" s="335"/>
      <c r="AE1535" s="335"/>
      <c r="AF1535" s="335"/>
      <c r="AG1535" s="335"/>
      <c r="AH1535" s="335"/>
      <c r="AI1535" s="335"/>
      <c r="AJ1535" s="335"/>
      <c r="AK1535" s="335"/>
      <c r="AL1535" s="335"/>
      <c r="AM1535" s="335"/>
    </row>
    <row r="1536" spans="2:39" s="29" customFormat="1">
      <c r="B1536" s="11"/>
      <c r="C1536" s="11">
        <v>5</v>
      </c>
      <c r="D1536" s="334"/>
      <c r="E1536" s="334"/>
      <c r="F1536" s="334"/>
      <c r="G1536" s="334"/>
      <c r="H1536" s="334"/>
      <c r="I1536" s="334"/>
      <c r="J1536" s="334"/>
      <c r="K1536" s="86"/>
      <c r="L1536" s="651"/>
      <c r="M1536" s="86"/>
      <c r="N1536" s="651"/>
      <c r="O1536" s="86"/>
      <c r="P1536" s="651"/>
      <c r="Q1536" s="33"/>
      <c r="R1536" s="33"/>
      <c r="S1536" s="33"/>
      <c r="T1536" s="33"/>
      <c r="U1536" s="33"/>
      <c r="V1536" s="33"/>
      <c r="W1536" s="33"/>
      <c r="X1536" s="33"/>
      <c r="Y1536" s="33"/>
      <c r="Z1536" s="33"/>
      <c r="AA1536" s="33"/>
    </row>
    <row r="1537" spans="2:27" s="29" customFormat="1">
      <c r="B1537" s="11"/>
      <c r="C1537" s="11">
        <v>6</v>
      </c>
      <c r="D1537" s="334"/>
      <c r="E1537" s="334"/>
      <c r="F1537" s="334"/>
      <c r="G1537" s="334"/>
      <c r="H1537" s="334"/>
      <c r="I1537" s="334"/>
      <c r="J1537" s="334"/>
      <c r="K1537" s="86"/>
      <c r="L1537" s="651"/>
      <c r="M1537" s="86"/>
      <c r="N1537" s="651"/>
      <c r="O1537" s="86"/>
      <c r="P1537" s="651"/>
      <c r="Q1537" s="33"/>
      <c r="R1537" s="33"/>
      <c r="S1537" s="33"/>
      <c r="T1537" s="33"/>
      <c r="U1537" s="33"/>
      <c r="V1537" s="33"/>
      <c r="W1537" s="33"/>
      <c r="X1537" s="33"/>
      <c r="Y1537" s="33"/>
      <c r="Z1537" s="33"/>
      <c r="AA1537" s="33"/>
    </row>
    <row r="1538" spans="2:27" s="29" customFormat="1">
      <c r="B1538" s="11"/>
      <c r="C1538" s="11">
        <v>7</v>
      </c>
      <c r="D1538" s="334"/>
      <c r="E1538" s="334"/>
      <c r="F1538" s="334"/>
      <c r="G1538" s="334"/>
      <c r="H1538" s="334"/>
      <c r="I1538" s="334"/>
      <c r="J1538" s="334"/>
      <c r="K1538" s="78"/>
      <c r="L1538" s="652"/>
      <c r="M1538" s="78"/>
      <c r="N1538" s="652"/>
      <c r="O1538" s="78"/>
      <c r="P1538" s="652"/>
      <c r="Q1538" s="33"/>
      <c r="R1538" s="33"/>
      <c r="S1538" s="33"/>
      <c r="T1538" s="33"/>
      <c r="U1538" s="33"/>
      <c r="V1538" s="33"/>
      <c r="W1538" s="33"/>
      <c r="X1538" s="33"/>
      <c r="Y1538" s="33"/>
      <c r="Z1538" s="33"/>
      <c r="AA1538" s="33"/>
    </row>
    <row r="1539" spans="2:27" s="29" customFormat="1">
      <c r="B1539" s="11"/>
      <c r="C1539" s="11">
        <v>8</v>
      </c>
      <c r="D1539" s="334"/>
      <c r="E1539" s="334"/>
      <c r="F1539" s="334"/>
      <c r="G1539" s="334"/>
      <c r="H1539" s="334"/>
      <c r="I1539" s="334"/>
      <c r="J1539" s="334"/>
      <c r="K1539" s="78"/>
      <c r="L1539" s="651"/>
      <c r="M1539" s="78"/>
      <c r="N1539" s="651"/>
      <c r="O1539" s="78"/>
      <c r="P1539" s="651"/>
      <c r="Q1539" s="33"/>
      <c r="R1539" s="33"/>
      <c r="S1539" s="33"/>
      <c r="T1539" s="33"/>
      <c r="U1539" s="33"/>
      <c r="V1539" s="33"/>
      <c r="W1539" s="33"/>
      <c r="X1539" s="33"/>
      <c r="Y1539" s="33"/>
      <c r="Z1539" s="33"/>
      <c r="AA1539" s="33"/>
    </row>
    <row r="1540" spans="2:27" s="29" customFormat="1">
      <c r="B1540" s="11"/>
      <c r="C1540" s="11">
        <v>9</v>
      </c>
      <c r="D1540" s="334"/>
      <c r="E1540" s="334"/>
      <c r="F1540" s="334"/>
      <c r="G1540" s="334"/>
      <c r="H1540" s="334"/>
      <c r="I1540" s="334"/>
      <c r="J1540" s="334"/>
      <c r="K1540" s="86"/>
      <c r="L1540" s="651"/>
      <c r="M1540" s="86"/>
      <c r="N1540" s="651"/>
      <c r="O1540" s="86"/>
      <c r="P1540" s="651"/>
      <c r="Q1540" s="33"/>
      <c r="R1540" s="33"/>
      <c r="S1540" s="33"/>
      <c r="T1540" s="33"/>
      <c r="U1540" s="33"/>
      <c r="V1540" s="33"/>
      <c r="W1540" s="33"/>
      <c r="X1540" s="33"/>
      <c r="Y1540" s="33"/>
      <c r="Z1540" s="33"/>
      <c r="AA1540" s="33"/>
    </row>
    <row r="1541" spans="2:27" s="29" customFormat="1">
      <c r="B1541" s="11"/>
      <c r="C1541" s="11">
        <v>10</v>
      </c>
      <c r="D1541" s="334"/>
      <c r="E1541" s="334"/>
      <c r="F1541" s="334"/>
      <c r="G1541" s="334"/>
      <c r="H1541" s="334"/>
      <c r="I1541" s="334"/>
      <c r="J1541" s="334"/>
      <c r="K1541" s="86"/>
      <c r="L1541" s="651"/>
      <c r="M1541" s="86"/>
      <c r="N1541" s="651"/>
      <c r="O1541" s="86"/>
      <c r="P1541" s="651"/>
      <c r="Q1541" s="33"/>
      <c r="R1541" s="33"/>
      <c r="S1541" s="33"/>
      <c r="T1541" s="33"/>
      <c r="U1541" s="33"/>
      <c r="V1541" s="33"/>
      <c r="W1541" s="33"/>
      <c r="X1541" s="33"/>
      <c r="Y1541" s="33"/>
      <c r="Z1541" s="33"/>
      <c r="AA1541" s="33"/>
    </row>
    <row r="1542" spans="2:27" s="29" customFormat="1">
      <c r="B1542" s="11"/>
      <c r="C1542" s="11">
        <v>11</v>
      </c>
      <c r="D1542" s="334"/>
      <c r="E1542" s="334"/>
      <c r="F1542" s="334"/>
      <c r="G1542" s="334"/>
      <c r="H1542" s="334"/>
      <c r="I1542" s="334"/>
      <c r="J1542" s="334"/>
      <c r="K1542" s="78"/>
      <c r="L1542" s="652"/>
      <c r="M1542" s="78"/>
      <c r="N1542" s="652"/>
      <c r="O1542" s="78"/>
      <c r="P1542" s="652"/>
      <c r="Q1542" s="33"/>
      <c r="R1542" s="33"/>
      <c r="S1542" s="33"/>
      <c r="T1542" s="33"/>
      <c r="U1542" s="33"/>
      <c r="V1542" s="33"/>
      <c r="W1542" s="33"/>
      <c r="X1542" s="33"/>
      <c r="Y1542" s="33"/>
      <c r="Z1542" s="33"/>
      <c r="AA1542" s="33"/>
    </row>
    <row r="1543" spans="2:27" s="29" customFormat="1">
      <c r="B1543" s="11"/>
      <c r="C1543" s="11">
        <v>12</v>
      </c>
      <c r="D1543" s="334"/>
      <c r="E1543" s="334"/>
      <c r="F1543" s="334"/>
      <c r="G1543" s="334"/>
      <c r="H1543" s="334"/>
      <c r="I1543" s="334"/>
      <c r="J1543" s="334"/>
      <c r="K1543" s="78"/>
      <c r="L1543" s="651"/>
      <c r="M1543" s="78"/>
      <c r="N1543" s="651"/>
      <c r="O1543" s="78"/>
      <c r="P1543" s="651"/>
      <c r="Q1543" s="33"/>
      <c r="R1543" s="33"/>
      <c r="S1543" s="33"/>
      <c r="T1543" s="33"/>
      <c r="U1543" s="33"/>
      <c r="V1543" s="33"/>
      <c r="W1543" s="33"/>
      <c r="X1543" s="33"/>
      <c r="Y1543" s="33"/>
      <c r="Z1543" s="33"/>
      <c r="AA1543" s="33"/>
    </row>
    <row r="1544" spans="2:27" s="29" customFormat="1">
      <c r="B1544" s="11"/>
      <c r="C1544" s="11">
        <v>13</v>
      </c>
      <c r="D1544" s="334"/>
      <c r="E1544" s="334"/>
      <c r="F1544" s="334"/>
      <c r="G1544" s="334"/>
      <c r="H1544" s="334"/>
      <c r="I1544" s="334"/>
      <c r="J1544" s="334"/>
      <c r="K1544" s="86"/>
      <c r="L1544" s="651"/>
      <c r="M1544" s="86"/>
      <c r="N1544" s="651"/>
      <c r="O1544" s="86"/>
      <c r="P1544" s="651"/>
      <c r="Q1544" s="33"/>
      <c r="R1544" s="33"/>
      <c r="S1544" s="33"/>
      <c r="T1544" s="33"/>
      <c r="U1544" s="33"/>
      <c r="V1544" s="33"/>
      <c r="W1544" s="33"/>
      <c r="X1544" s="33"/>
      <c r="Y1544" s="33"/>
      <c r="Z1544" s="33"/>
      <c r="AA1544" s="33"/>
    </row>
    <row r="1545" spans="2:27" s="29" customFormat="1">
      <c r="B1545" s="11"/>
      <c r="C1545" s="11">
        <v>14</v>
      </c>
      <c r="D1545" s="334"/>
      <c r="E1545" s="334"/>
      <c r="F1545" s="334"/>
      <c r="G1545" s="334"/>
      <c r="H1545" s="334"/>
      <c r="I1545" s="334"/>
      <c r="J1545" s="334"/>
      <c r="K1545" s="86"/>
      <c r="L1545" s="651"/>
      <c r="M1545" s="86"/>
      <c r="N1545" s="651"/>
      <c r="O1545" s="86"/>
      <c r="P1545" s="651"/>
      <c r="Q1545" s="33"/>
      <c r="R1545" s="33"/>
      <c r="S1545" s="33"/>
      <c r="T1545" s="33"/>
      <c r="U1545" s="33"/>
      <c r="V1545" s="33"/>
      <c r="W1545" s="33"/>
      <c r="X1545" s="33"/>
      <c r="Y1545" s="33"/>
      <c r="Z1545" s="33"/>
      <c r="AA1545" s="33"/>
    </row>
    <row r="1546" spans="2:27" s="29" customFormat="1">
      <c r="B1546" s="11"/>
      <c r="C1546" s="11">
        <v>15</v>
      </c>
      <c r="D1546" s="334"/>
      <c r="E1546" s="334"/>
      <c r="F1546" s="334"/>
      <c r="G1546" s="334"/>
      <c r="H1546" s="334"/>
      <c r="I1546" s="334"/>
      <c r="J1546" s="334"/>
      <c r="K1546" s="78"/>
      <c r="L1546" s="652"/>
      <c r="M1546" s="78"/>
      <c r="N1546" s="652"/>
      <c r="O1546" s="78"/>
      <c r="P1546" s="652"/>
      <c r="Q1546" s="33"/>
      <c r="R1546" s="33"/>
      <c r="S1546" s="33"/>
      <c r="T1546" s="33"/>
      <c r="U1546" s="33"/>
      <c r="V1546" s="33"/>
      <c r="W1546" s="33"/>
      <c r="X1546" s="33"/>
      <c r="Y1546" s="33"/>
      <c r="Z1546" s="33"/>
      <c r="AA1546" s="33"/>
    </row>
    <row r="1547" spans="2:27" s="29" customFormat="1">
      <c r="B1547" s="11"/>
      <c r="C1547" s="11">
        <v>16</v>
      </c>
      <c r="D1547" s="334"/>
      <c r="E1547" s="334"/>
      <c r="F1547" s="334"/>
      <c r="G1547" s="334"/>
      <c r="H1547" s="334"/>
      <c r="I1547" s="334"/>
      <c r="J1547" s="334"/>
      <c r="K1547" s="78"/>
      <c r="L1547" s="651"/>
      <c r="M1547" s="78"/>
      <c r="N1547" s="651"/>
      <c r="O1547" s="78"/>
      <c r="P1547" s="651"/>
      <c r="Q1547" s="33"/>
      <c r="R1547" s="33"/>
      <c r="S1547" s="33"/>
      <c r="T1547" s="33"/>
      <c r="U1547" s="33"/>
      <c r="V1547" s="33"/>
      <c r="W1547" s="33"/>
      <c r="X1547" s="33"/>
      <c r="Y1547" s="33"/>
      <c r="Z1547" s="33"/>
      <c r="AA1547" s="33"/>
    </row>
    <row r="1548" spans="2:27" s="29" customFormat="1">
      <c r="B1548" s="11"/>
      <c r="C1548" s="11">
        <v>17</v>
      </c>
      <c r="D1548" s="334"/>
      <c r="E1548" s="334"/>
      <c r="F1548" s="334"/>
      <c r="G1548" s="334"/>
      <c r="H1548" s="334"/>
      <c r="I1548" s="334"/>
      <c r="J1548" s="334"/>
      <c r="K1548" s="86"/>
      <c r="L1548" s="651"/>
      <c r="M1548" s="86"/>
      <c r="N1548" s="651"/>
      <c r="O1548" s="86"/>
      <c r="P1548" s="651"/>
      <c r="Q1548" s="33"/>
      <c r="R1548" s="33"/>
      <c r="S1548" s="33"/>
      <c r="T1548" s="33"/>
      <c r="U1548" s="33"/>
      <c r="V1548" s="33"/>
      <c r="W1548" s="33"/>
      <c r="X1548" s="33"/>
      <c r="Y1548" s="33"/>
      <c r="Z1548" s="33"/>
      <c r="AA1548" s="33"/>
    </row>
    <row r="1549" spans="2:27" s="29" customFormat="1">
      <c r="B1549" s="11"/>
      <c r="C1549" s="11">
        <v>18</v>
      </c>
      <c r="D1549" s="334"/>
      <c r="E1549" s="334"/>
      <c r="F1549" s="334"/>
      <c r="G1549" s="334"/>
      <c r="H1549" s="334"/>
      <c r="I1549" s="334"/>
      <c r="J1549" s="334"/>
      <c r="K1549" s="86"/>
      <c r="L1549" s="651"/>
      <c r="M1549" s="86"/>
      <c r="N1549" s="651"/>
      <c r="O1549" s="86"/>
      <c r="P1549" s="651"/>
      <c r="Q1549" s="33"/>
      <c r="R1549" s="33"/>
      <c r="S1549" s="33"/>
      <c r="T1549" s="33"/>
      <c r="U1549" s="33"/>
      <c r="V1549" s="33"/>
      <c r="W1549" s="33"/>
      <c r="X1549" s="33"/>
      <c r="Y1549" s="33"/>
      <c r="Z1549" s="33"/>
      <c r="AA1549" s="33"/>
    </row>
    <row r="1550" spans="2:27" s="29" customFormat="1">
      <c r="B1550" s="11"/>
      <c r="C1550" s="11">
        <v>19</v>
      </c>
      <c r="D1550" s="334"/>
      <c r="E1550" s="334"/>
      <c r="F1550" s="334"/>
      <c r="G1550" s="334"/>
      <c r="H1550" s="334"/>
      <c r="I1550" s="334"/>
      <c r="J1550" s="334"/>
      <c r="K1550" s="78"/>
      <c r="L1550" s="652"/>
      <c r="M1550" s="78"/>
      <c r="N1550" s="652"/>
      <c r="O1550" s="78"/>
      <c r="P1550" s="652"/>
      <c r="Q1550" s="33"/>
      <c r="R1550" s="33"/>
      <c r="S1550" s="33"/>
      <c r="T1550" s="33"/>
      <c r="U1550" s="33"/>
      <c r="V1550" s="33"/>
      <c r="W1550" s="33"/>
      <c r="X1550" s="33"/>
      <c r="Y1550" s="33"/>
      <c r="Z1550" s="33"/>
      <c r="AA1550" s="33"/>
    </row>
    <row r="1551" spans="2:27" s="29" customFormat="1">
      <c r="B1551" s="11"/>
      <c r="C1551" s="11">
        <v>20</v>
      </c>
      <c r="D1551" s="334"/>
      <c r="E1551" s="334"/>
      <c r="F1551" s="334"/>
      <c r="G1551" s="334"/>
      <c r="H1551" s="334"/>
      <c r="I1551" s="334"/>
      <c r="J1551" s="334"/>
      <c r="K1551" s="78"/>
      <c r="L1551" s="651"/>
      <c r="M1551" s="78"/>
      <c r="N1551" s="651"/>
      <c r="O1551" s="78"/>
      <c r="P1551" s="651"/>
      <c r="Q1551" s="33"/>
      <c r="R1551" s="33"/>
      <c r="S1551" s="33"/>
      <c r="T1551" s="33"/>
      <c r="U1551" s="33"/>
      <c r="V1551" s="33"/>
      <c r="W1551" s="33"/>
      <c r="X1551" s="33"/>
      <c r="Y1551" s="33"/>
      <c r="Z1551" s="33"/>
      <c r="AA1551" s="33"/>
    </row>
    <row r="1552" spans="2:27" s="29" customFormat="1">
      <c r="B1552" s="11"/>
      <c r="C1552" s="11">
        <v>21</v>
      </c>
      <c r="D1552" s="334"/>
      <c r="E1552" s="334"/>
      <c r="F1552" s="334"/>
      <c r="G1552" s="334"/>
      <c r="H1552" s="334"/>
      <c r="I1552" s="334"/>
      <c r="J1552" s="334"/>
      <c r="K1552" s="86"/>
      <c r="L1552" s="651"/>
      <c r="M1552" s="86"/>
      <c r="N1552" s="651"/>
      <c r="O1552" s="86"/>
      <c r="P1552" s="651"/>
      <c r="Q1552" s="33"/>
      <c r="R1552" s="33"/>
      <c r="S1552" s="33"/>
      <c r="T1552" s="33"/>
      <c r="U1552" s="33"/>
      <c r="V1552" s="33"/>
      <c r="W1552" s="33"/>
      <c r="X1552" s="33"/>
      <c r="Y1552" s="33"/>
      <c r="Z1552" s="33"/>
      <c r="AA1552" s="33"/>
    </row>
    <row r="1553" spans="2:39" s="29" customFormat="1">
      <c r="B1553" s="11"/>
      <c r="C1553" s="11">
        <v>22</v>
      </c>
      <c r="D1553" s="334"/>
      <c r="E1553" s="334"/>
      <c r="F1553" s="334"/>
      <c r="G1553" s="334"/>
      <c r="H1553" s="334"/>
      <c r="I1553" s="334"/>
      <c r="J1553" s="334"/>
      <c r="K1553" s="653"/>
      <c r="L1553" s="651"/>
      <c r="M1553" s="653"/>
      <c r="N1553" s="651"/>
      <c r="O1553" s="653"/>
      <c r="P1553" s="651"/>
      <c r="Q1553" s="33"/>
      <c r="R1553" s="33"/>
      <c r="S1553" s="33"/>
      <c r="T1553" s="33"/>
      <c r="U1553" s="33"/>
      <c r="V1553" s="33"/>
      <c r="W1553" s="33"/>
      <c r="X1553" s="33"/>
      <c r="Y1553" s="33"/>
      <c r="Z1553" s="33"/>
      <c r="AA1553" s="33"/>
    </row>
    <row r="1554" spans="2:39" s="29" customFormat="1">
      <c r="B1554" s="11">
        <v>69</v>
      </c>
      <c r="C1554" s="11">
        <v>1</v>
      </c>
      <c r="D1554" s="334"/>
      <c r="E1554" s="334"/>
      <c r="F1554" s="334"/>
      <c r="G1554" s="334"/>
      <c r="H1554" s="334"/>
      <c r="I1554" s="334"/>
      <c r="J1554" s="334"/>
      <c r="K1554" s="78"/>
      <c r="L1554" s="647"/>
      <c r="M1554" s="78"/>
      <c r="N1554" s="647"/>
      <c r="O1554" s="78"/>
      <c r="P1554" s="647"/>
      <c r="Q1554" s="33"/>
      <c r="R1554" s="33"/>
      <c r="S1554" s="33"/>
      <c r="T1554" s="33"/>
      <c r="U1554" s="33"/>
      <c r="V1554" s="33"/>
      <c r="W1554" s="33"/>
      <c r="X1554" s="33"/>
      <c r="Y1554" s="33"/>
      <c r="Z1554" s="33"/>
      <c r="AA1554" s="33"/>
    </row>
    <row r="1555" spans="2:39" s="29" customFormat="1">
      <c r="B1555" s="11"/>
      <c r="C1555" s="11">
        <v>2</v>
      </c>
      <c r="D1555" s="334"/>
      <c r="E1555" s="334"/>
      <c r="F1555" s="334"/>
      <c r="G1555" s="334"/>
      <c r="H1555" s="334"/>
      <c r="I1555" s="334"/>
      <c r="J1555" s="334"/>
      <c r="K1555" s="78"/>
      <c r="L1555" s="647"/>
      <c r="M1555" s="78"/>
      <c r="N1555" s="647"/>
      <c r="O1555" s="78"/>
      <c r="P1555" s="647"/>
      <c r="Q1555" s="33"/>
      <c r="R1555" s="33"/>
      <c r="S1555" s="33"/>
      <c r="T1555" s="33"/>
      <c r="U1555" s="33"/>
      <c r="V1555" s="33"/>
      <c r="W1555" s="33"/>
      <c r="X1555" s="33"/>
      <c r="Y1555" s="33"/>
      <c r="Z1555" s="33"/>
      <c r="AA1555" s="33"/>
    </row>
    <row r="1556" spans="2:39" s="29" customFormat="1">
      <c r="B1556" s="11"/>
      <c r="C1556" s="11">
        <v>3</v>
      </c>
      <c r="D1556" s="334"/>
      <c r="E1556" s="334"/>
      <c r="F1556" s="334"/>
      <c r="G1556" s="334"/>
      <c r="H1556" s="334"/>
      <c r="I1556" s="334"/>
      <c r="J1556" s="334"/>
      <c r="K1556" s="78"/>
      <c r="L1556" s="647"/>
      <c r="M1556" s="78"/>
      <c r="N1556" s="647"/>
      <c r="O1556" s="78"/>
      <c r="P1556" s="647"/>
      <c r="Q1556" s="33"/>
      <c r="R1556" s="33"/>
      <c r="S1556" s="33"/>
      <c r="T1556" s="33"/>
      <c r="U1556" s="33"/>
      <c r="V1556" s="33"/>
      <c r="W1556" s="33"/>
      <c r="X1556" s="33"/>
      <c r="Y1556" s="33"/>
      <c r="Z1556" s="33"/>
      <c r="AA1556" s="33"/>
    </row>
    <row r="1557" spans="2:39">
      <c r="B1557" s="11"/>
      <c r="C1557" s="11">
        <v>4</v>
      </c>
      <c r="D1557" s="334"/>
      <c r="E1557" s="334"/>
      <c r="F1557" s="334"/>
      <c r="G1557" s="334"/>
      <c r="H1557" s="334"/>
      <c r="I1557" s="334"/>
      <c r="K1557" s="78"/>
      <c r="L1557" s="189"/>
      <c r="M1557" s="78"/>
      <c r="N1557" s="189"/>
      <c r="O1557" s="78"/>
      <c r="P1557" s="189"/>
      <c r="Q1557" s="334"/>
      <c r="R1557" s="334"/>
      <c r="S1557" s="334"/>
      <c r="AB1557" s="335"/>
      <c r="AC1557" s="335"/>
      <c r="AD1557" s="335"/>
      <c r="AE1557" s="335"/>
      <c r="AF1557" s="335"/>
      <c r="AG1557" s="335"/>
      <c r="AH1557" s="335"/>
      <c r="AI1557" s="335"/>
      <c r="AJ1557" s="335"/>
      <c r="AK1557" s="335"/>
      <c r="AL1557" s="335"/>
      <c r="AM1557" s="335"/>
    </row>
    <row r="1558" spans="2:39" s="29" customFormat="1">
      <c r="B1558" s="11"/>
      <c r="C1558" s="11">
        <v>5</v>
      </c>
      <c r="D1558" s="334"/>
      <c r="E1558" s="334"/>
      <c r="F1558" s="334"/>
      <c r="G1558" s="334"/>
      <c r="H1558" s="334"/>
      <c r="I1558" s="334"/>
      <c r="J1558" s="334"/>
      <c r="K1558" s="86"/>
      <c r="L1558" s="651"/>
      <c r="M1558" s="86"/>
      <c r="N1558" s="651"/>
      <c r="O1558" s="86"/>
      <c r="P1558" s="651"/>
      <c r="Q1558" s="33"/>
      <c r="R1558" s="33"/>
      <c r="S1558" s="33"/>
      <c r="T1558" s="33"/>
      <c r="U1558" s="33"/>
      <c r="V1558" s="33"/>
      <c r="W1558" s="33"/>
      <c r="X1558" s="33"/>
      <c r="Y1558" s="33"/>
      <c r="Z1558" s="33"/>
      <c r="AA1558" s="33"/>
    </row>
    <row r="1559" spans="2:39" s="29" customFormat="1">
      <c r="B1559" s="11"/>
      <c r="C1559" s="11">
        <v>6</v>
      </c>
      <c r="D1559" s="334"/>
      <c r="E1559" s="334"/>
      <c r="F1559" s="334"/>
      <c r="G1559" s="334"/>
      <c r="H1559" s="334"/>
      <c r="I1559" s="334"/>
      <c r="J1559" s="334"/>
      <c r="K1559" s="86"/>
      <c r="L1559" s="651"/>
      <c r="M1559" s="86"/>
      <c r="N1559" s="651"/>
      <c r="O1559" s="86"/>
      <c r="P1559" s="651"/>
      <c r="Q1559" s="33"/>
      <c r="R1559" s="33"/>
      <c r="S1559" s="33"/>
      <c r="T1559" s="33"/>
      <c r="U1559" s="33"/>
      <c r="V1559" s="33"/>
      <c r="W1559" s="33"/>
      <c r="X1559" s="33"/>
      <c r="Y1559" s="33"/>
      <c r="Z1559" s="33"/>
      <c r="AA1559" s="33"/>
    </row>
    <row r="1560" spans="2:39" s="29" customFormat="1">
      <c r="B1560" s="11"/>
      <c r="C1560" s="11">
        <v>7</v>
      </c>
      <c r="D1560" s="334"/>
      <c r="E1560" s="334"/>
      <c r="F1560" s="334"/>
      <c r="G1560" s="334"/>
      <c r="H1560" s="334"/>
      <c r="I1560" s="334"/>
      <c r="J1560" s="334"/>
      <c r="K1560" s="78"/>
      <c r="L1560" s="652"/>
      <c r="M1560" s="78"/>
      <c r="N1560" s="652"/>
      <c r="O1560" s="78"/>
      <c r="P1560" s="652"/>
      <c r="Q1560" s="33"/>
      <c r="R1560" s="33"/>
      <c r="S1560" s="33"/>
      <c r="T1560" s="33"/>
      <c r="U1560" s="33"/>
      <c r="V1560" s="33"/>
      <c r="W1560" s="33"/>
      <c r="X1560" s="33"/>
      <c r="Y1560" s="33"/>
      <c r="Z1560" s="33"/>
      <c r="AA1560" s="33"/>
    </row>
    <row r="1561" spans="2:39" s="29" customFormat="1">
      <c r="B1561" s="11"/>
      <c r="C1561" s="11">
        <v>8</v>
      </c>
      <c r="D1561" s="334"/>
      <c r="E1561" s="334"/>
      <c r="F1561" s="334"/>
      <c r="G1561" s="334"/>
      <c r="H1561" s="334"/>
      <c r="I1561" s="334"/>
      <c r="J1561" s="334"/>
      <c r="K1561" s="78"/>
      <c r="L1561" s="651"/>
      <c r="M1561" s="78"/>
      <c r="N1561" s="651"/>
      <c r="O1561" s="78"/>
      <c r="P1561" s="651"/>
      <c r="Q1561" s="33"/>
      <c r="R1561" s="33"/>
      <c r="S1561" s="33"/>
      <c r="T1561" s="33"/>
      <c r="U1561" s="33"/>
      <c r="V1561" s="33"/>
      <c r="W1561" s="33"/>
      <c r="X1561" s="33"/>
      <c r="Y1561" s="33"/>
      <c r="Z1561" s="33"/>
      <c r="AA1561" s="33"/>
    </row>
    <row r="1562" spans="2:39" s="29" customFormat="1">
      <c r="B1562" s="11"/>
      <c r="C1562" s="11">
        <v>9</v>
      </c>
      <c r="D1562" s="334"/>
      <c r="E1562" s="334"/>
      <c r="F1562" s="334"/>
      <c r="G1562" s="334"/>
      <c r="H1562" s="334"/>
      <c r="I1562" s="334"/>
      <c r="J1562" s="334"/>
      <c r="K1562" s="86"/>
      <c r="L1562" s="651"/>
      <c r="M1562" s="86"/>
      <c r="N1562" s="651"/>
      <c r="O1562" s="86"/>
      <c r="P1562" s="651"/>
      <c r="Q1562" s="33"/>
      <c r="R1562" s="33"/>
      <c r="S1562" s="33"/>
      <c r="T1562" s="33"/>
      <c r="U1562" s="33"/>
      <c r="V1562" s="33"/>
      <c r="W1562" s="33"/>
      <c r="X1562" s="33"/>
      <c r="Y1562" s="33"/>
      <c r="Z1562" s="33"/>
      <c r="AA1562" s="33"/>
    </row>
    <row r="1563" spans="2:39" s="29" customFormat="1">
      <c r="B1563" s="11"/>
      <c r="C1563" s="11">
        <v>10</v>
      </c>
      <c r="D1563" s="334"/>
      <c r="E1563" s="334"/>
      <c r="F1563" s="334"/>
      <c r="G1563" s="334"/>
      <c r="H1563" s="334"/>
      <c r="I1563" s="334"/>
      <c r="J1563" s="334"/>
      <c r="K1563" s="86"/>
      <c r="L1563" s="651"/>
      <c r="M1563" s="86"/>
      <c r="N1563" s="651"/>
      <c r="O1563" s="86"/>
      <c r="P1563" s="651"/>
      <c r="Q1563" s="33"/>
      <c r="R1563" s="33"/>
      <c r="S1563" s="33"/>
      <c r="T1563" s="33"/>
      <c r="U1563" s="33"/>
      <c r="V1563" s="33"/>
      <c r="W1563" s="33"/>
      <c r="X1563" s="33"/>
      <c r="Y1563" s="33"/>
      <c r="Z1563" s="33"/>
      <c r="AA1563" s="33"/>
    </row>
    <row r="1564" spans="2:39" s="29" customFormat="1">
      <c r="B1564" s="11"/>
      <c r="C1564" s="11">
        <v>11</v>
      </c>
      <c r="D1564" s="334"/>
      <c r="E1564" s="334"/>
      <c r="F1564" s="334"/>
      <c r="G1564" s="334"/>
      <c r="H1564" s="334"/>
      <c r="I1564" s="334"/>
      <c r="J1564" s="334"/>
      <c r="K1564" s="78"/>
      <c r="L1564" s="652"/>
      <c r="M1564" s="78"/>
      <c r="N1564" s="652"/>
      <c r="O1564" s="78"/>
      <c r="P1564" s="652"/>
      <c r="Q1564" s="33"/>
      <c r="R1564" s="33"/>
      <c r="S1564" s="33"/>
      <c r="T1564" s="33"/>
      <c r="U1564" s="33"/>
      <c r="V1564" s="33"/>
      <c r="W1564" s="33"/>
      <c r="X1564" s="33"/>
      <c r="Y1564" s="33"/>
      <c r="Z1564" s="33"/>
      <c r="AA1564" s="33"/>
    </row>
    <row r="1565" spans="2:39" s="29" customFormat="1">
      <c r="B1565" s="11"/>
      <c r="C1565" s="11">
        <v>12</v>
      </c>
      <c r="D1565" s="334"/>
      <c r="E1565" s="334"/>
      <c r="F1565" s="334"/>
      <c r="G1565" s="334"/>
      <c r="H1565" s="334"/>
      <c r="I1565" s="334"/>
      <c r="J1565" s="334"/>
      <c r="K1565" s="78"/>
      <c r="L1565" s="651"/>
      <c r="M1565" s="78"/>
      <c r="N1565" s="651"/>
      <c r="O1565" s="78"/>
      <c r="P1565" s="651"/>
      <c r="Q1565" s="33"/>
      <c r="R1565" s="33"/>
      <c r="S1565" s="33"/>
      <c r="T1565" s="33"/>
      <c r="U1565" s="33"/>
      <c r="V1565" s="33"/>
      <c r="W1565" s="33"/>
      <c r="X1565" s="33"/>
      <c r="Y1565" s="33"/>
      <c r="Z1565" s="33"/>
      <c r="AA1565" s="33"/>
    </row>
    <row r="1566" spans="2:39" s="29" customFormat="1">
      <c r="B1566" s="11"/>
      <c r="C1566" s="11">
        <v>13</v>
      </c>
      <c r="D1566" s="334"/>
      <c r="E1566" s="334"/>
      <c r="F1566" s="334"/>
      <c r="G1566" s="334"/>
      <c r="H1566" s="334"/>
      <c r="I1566" s="334"/>
      <c r="J1566" s="334"/>
      <c r="K1566" s="86"/>
      <c r="L1566" s="651"/>
      <c r="M1566" s="86"/>
      <c r="N1566" s="651"/>
      <c r="O1566" s="86"/>
      <c r="P1566" s="651"/>
      <c r="Q1566" s="33"/>
      <c r="R1566" s="33"/>
      <c r="S1566" s="33"/>
      <c r="T1566" s="33"/>
      <c r="U1566" s="33"/>
      <c r="V1566" s="33"/>
      <c r="W1566" s="33"/>
      <c r="X1566" s="33"/>
      <c r="Y1566" s="33"/>
      <c r="Z1566" s="33"/>
      <c r="AA1566" s="33"/>
    </row>
    <row r="1567" spans="2:39" s="29" customFormat="1">
      <c r="B1567" s="11"/>
      <c r="C1567" s="11">
        <v>14</v>
      </c>
      <c r="D1567" s="334"/>
      <c r="E1567" s="334"/>
      <c r="F1567" s="334"/>
      <c r="G1567" s="334"/>
      <c r="H1567" s="334"/>
      <c r="I1567" s="334"/>
      <c r="J1567" s="334"/>
      <c r="K1567" s="86"/>
      <c r="L1567" s="651"/>
      <c r="M1567" s="86"/>
      <c r="N1567" s="651"/>
      <c r="O1567" s="86"/>
      <c r="P1567" s="651"/>
      <c r="Q1567" s="33"/>
      <c r="R1567" s="33"/>
      <c r="S1567" s="33"/>
      <c r="T1567" s="33"/>
      <c r="U1567" s="33"/>
      <c r="V1567" s="33"/>
      <c r="W1567" s="33"/>
      <c r="X1567" s="33"/>
      <c r="Y1567" s="33"/>
      <c r="Z1567" s="33"/>
      <c r="AA1567" s="33"/>
    </row>
    <row r="1568" spans="2:39" s="29" customFormat="1">
      <c r="B1568" s="11"/>
      <c r="C1568" s="11">
        <v>15</v>
      </c>
      <c r="D1568" s="334"/>
      <c r="E1568" s="334"/>
      <c r="F1568" s="334"/>
      <c r="G1568" s="334"/>
      <c r="H1568" s="334"/>
      <c r="I1568" s="334"/>
      <c r="J1568" s="334"/>
      <c r="K1568" s="78"/>
      <c r="L1568" s="652"/>
      <c r="M1568" s="78"/>
      <c r="N1568" s="652"/>
      <c r="O1568" s="78"/>
      <c r="P1568" s="652"/>
      <c r="Q1568" s="33"/>
      <c r="R1568" s="33"/>
      <c r="S1568" s="33"/>
      <c r="T1568" s="33"/>
      <c r="U1568" s="33"/>
      <c r="V1568" s="33"/>
      <c r="W1568" s="33"/>
      <c r="X1568" s="33"/>
      <c r="Y1568" s="33"/>
      <c r="Z1568" s="33"/>
      <c r="AA1568" s="33"/>
    </row>
    <row r="1569" spans="2:39" s="29" customFormat="1">
      <c r="B1569" s="11"/>
      <c r="C1569" s="11">
        <v>16</v>
      </c>
      <c r="D1569" s="334"/>
      <c r="E1569" s="334"/>
      <c r="F1569" s="334"/>
      <c r="G1569" s="334"/>
      <c r="H1569" s="334"/>
      <c r="I1569" s="334"/>
      <c r="J1569" s="334"/>
      <c r="K1569" s="78"/>
      <c r="L1569" s="651"/>
      <c r="M1569" s="78"/>
      <c r="N1569" s="651"/>
      <c r="O1569" s="78"/>
      <c r="P1569" s="651"/>
      <c r="Q1569" s="33"/>
      <c r="R1569" s="33"/>
      <c r="S1569" s="33"/>
      <c r="T1569" s="33"/>
      <c r="U1569" s="33"/>
      <c r="V1569" s="33"/>
      <c r="W1569" s="33"/>
      <c r="X1569" s="33"/>
      <c r="Y1569" s="33"/>
      <c r="Z1569" s="33"/>
      <c r="AA1569" s="33"/>
    </row>
    <row r="1570" spans="2:39" s="29" customFormat="1">
      <c r="B1570" s="11"/>
      <c r="C1570" s="11">
        <v>17</v>
      </c>
      <c r="D1570" s="334"/>
      <c r="E1570" s="334"/>
      <c r="F1570" s="334"/>
      <c r="G1570" s="334"/>
      <c r="H1570" s="334"/>
      <c r="I1570" s="334"/>
      <c r="J1570" s="334"/>
      <c r="K1570" s="86"/>
      <c r="L1570" s="651"/>
      <c r="M1570" s="86"/>
      <c r="N1570" s="651"/>
      <c r="O1570" s="86"/>
      <c r="P1570" s="651"/>
      <c r="Q1570" s="33"/>
      <c r="R1570" s="33"/>
      <c r="S1570" s="33"/>
      <c r="T1570" s="33"/>
      <c r="U1570" s="33"/>
      <c r="V1570" s="33"/>
      <c r="W1570" s="33"/>
      <c r="X1570" s="33"/>
      <c r="Y1570" s="33"/>
      <c r="Z1570" s="33"/>
      <c r="AA1570" s="33"/>
    </row>
    <row r="1571" spans="2:39" s="29" customFormat="1">
      <c r="B1571" s="11"/>
      <c r="C1571" s="11">
        <v>18</v>
      </c>
      <c r="D1571" s="334"/>
      <c r="E1571" s="334"/>
      <c r="F1571" s="334"/>
      <c r="G1571" s="334"/>
      <c r="H1571" s="334"/>
      <c r="I1571" s="334"/>
      <c r="J1571" s="334"/>
      <c r="K1571" s="86"/>
      <c r="L1571" s="651"/>
      <c r="M1571" s="86"/>
      <c r="N1571" s="651"/>
      <c r="O1571" s="86"/>
      <c r="P1571" s="651"/>
      <c r="Q1571" s="33"/>
      <c r="R1571" s="33"/>
      <c r="S1571" s="33"/>
      <c r="T1571" s="33"/>
      <c r="U1571" s="33"/>
      <c r="V1571" s="33"/>
      <c r="W1571" s="33"/>
      <c r="X1571" s="33"/>
      <c r="Y1571" s="33"/>
      <c r="Z1571" s="33"/>
      <c r="AA1571" s="33"/>
    </row>
    <row r="1572" spans="2:39" s="29" customFormat="1">
      <c r="B1572" s="11"/>
      <c r="C1572" s="11">
        <v>19</v>
      </c>
      <c r="D1572" s="334"/>
      <c r="E1572" s="334"/>
      <c r="F1572" s="334"/>
      <c r="G1572" s="334"/>
      <c r="H1572" s="334"/>
      <c r="I1572" s="334"/>
      <c r="J1572" s="334"/>
      <c r="K1572" s="78"/>
      <c r="L1572" s="652"/>
      <c r="M1572" s="78"/>
      <c r="N1572" s="652"/>
      <c r="O1572" s="78"/>
      <c r="P1572" s="652"/>
      <c r="Q1572" s="33"/>
      <c r="R1572" s="33"/>
      <c r="S1572" s="33"/>
      <c r="T1572" s="33"/>
      <c r="U1572" s="33"/>
      <c r="V1572" s="33"/>
      <c r="W1572" s="33"/>
      <c r="X1572" s="33"/>
      <c r="Y1572" s="33"/>
      <c r="Z1572" s="33"/>
      <c r="AA1572" s="33"/>
    </row>
    <row r="1573" spans="2:39" s="29" customFormat="1">
      <c r="B1573" s="11"/>
      <c r="C1573" s="11">
        <v>20</v>
      </c>
      <c r="D1573" s="334"/>
      <c r="E1573" s="334"/>
      <c r="F1573" s="334"/>
      <c r="G1573" s="334"/>
      <c r="H1573" s="334"/>
      <c r="I1573" s="334"/>
      <c r="J1573" s="334"/>
      <c r="K1573" s="78"/>
      <c r="L1573" s="651"/>
      <c r="M1573" s="78"/>
      <c r="N1573" s="651"/>
      <c r="O1573" s="78"/>
      <c r="P1573" s="651"/>
      <c r="Q1573" s="33"/>
      <c r="R1573" s="33"/>
      <c r="S1573" s="33"/>
      <c r="T1573" s="33"/>
      <c r="U1573" s="33"/>
      <c r="V1573" s="33"/>
      <c r="W1573" s="33"/>
      <c r="X1573" s="33"/>
      <c r="Y1573" s="33"/>
      <c r="Z1573" s="33"/>
      <c r="AA1573" s="33"/>
    </row>
    <row r="1574" spans="2:39" s="29" customFormat="1">
      <c r="B1574" s="11"/>
      <c r="C1574" s="11">
        <v>21</v>
      </c>
      <c r="D1574" s="334"/>
      <c r="E1574" s="334"/>
      <c r="F1574" s="334"/>
      <c r="G1574" s="334"/>
      <c r="H1574" s="334"/>
      <c r="I1574" s="334"/>
      <c r="J1574" s="334"/>
      <c r="K1574" s="86"/>
      <c r="L1574" s="651"/>
      <c r="M1574" s="86"/>
      <c r="N1574" s="651"/>
      <c r="O1574" s="86"/>
      <c r="P1574" s="651"/>
      <c r="Q1574" s="33"/>
      <c r="R1574" s="33"/>
      <c r="S1574" s="33"/>
      <c r="T1574" s="33"/>
      <c r="U1574" s="33"/>
      <c r="V1574" s="33"/>
      <c r="W1574" s="33"/>
      <c r="X1574" s="33"/>
      <c r="Y1574" s="33"/>
      <c r="Z1574" s="33"/>
      <c r="AA1574" s="33"/>
    </row>
    <row r="1575" spans="2:39" s="29" customFormat="1">
      <c r="B1575" s="11"/>
      <c r="C1575" s="11">
        <v>22</v>
      </c>
      <c r="D1575" s="334"/>
      <c r="E1575" s="334"/>
      <c r="F1575" s="334"/>
      <c r="G1575" s="334"/>
      <c r="H1575" s="334"/>
      <c r="I1575" s="334"/>
      <c r="J1575" s="334"/>
      <c r="K1575" s="653"/>
      <c r="L1575" s="651"/>
      <c r="M1575" s="653"/>
      <c r="N1575" s="651"/>
      <c r="O1575" s="653"/>
      <c r="P1575" s="651"/>
      <c r="Q1575" s="33"/>
      <c r="R1575" s="33"/>
      <c r="S1575" s="33"/>
      <c r="T1575" s="33"/>
      <c r="U1575" s="33"/>
      <c r="V1575" s="33"/>
      <c r="W1575" s="33"/>
      <c r="X1575" s="33"/>
      <c r="Y1575" s="33"/>
      <c r="Z1575" s="33"/>
      <c r="AA1575" s="33"/>
    </row>
    <row r="1576" spans="2:39" s="29" customFormat="1">
      <c r="B1576" s="11">
        <v>70</v>
      </c>
      <c r="C1576" s="11">
        <v>1</v>
      </c>
      <c r="D1576" s="334"/>
      <c r="E1576" s="334"/>
      <c r="F1576" s="334"/>
      <c r="G1576" s="334"/>
      <c r="H1576" s="334"/>
      <c r="I1576" s="334"/>
      <c r="J1576" s="334"/>
      <c r="K1576" s="78"/>
      <c r="L1576" s="647"/>
      <c r="M1576" s="78"/>
      <c r="N1576" s="647"/>
      <c r="O1576" s="78"/>
      <c r="P1576" s="647"/>
      <c r="Q1576" s="33"/>
      <c r="R1576" s="33"/>
      <c r="S1576" s="33"/>
      <c r="T1576" s="33"/>
      <c r="U1576" s="33"/>
      <c r="V1576" s="33"/>
      <c r="W1576" s="33"/>
      <c r="X1576" s="33"/>
      <c r="Y1576" s="33"/>
      <c r="Z1576" s="33"/>
      <c r="AA1576" s="33"/>
    </row>
    <row r="1577" spans="2:39" s="29" customFormat="1">
      <c r="B1577" s="11"/>
      <c r="C1577" s="11">
        <v>2</v>
      </c>
      <c r="D1577" s="334"/>
      <c r="E1577" s="334"/>
      <c r="F1577" s="334"/>
      <c r="G1577" s="334"/>
      <c r="H1577" s="334"/>
      <c r="I1577" s="334"/>
      <c r="J1577" s="334"/>
      <c r="K1577" s="78"/>
      <c r="L1577" s="647"/>
      <c r="M1577" s="78"/>
      <c r="N1577" s="647"/>
      <c r="O1577" s="78"/>
      <c r="P1577" s="647"/>
      <c r="Q1577" s="33"/>
      <c r="R1577" s="33"/>
      <c r="S1577" s="33"/>
      <c r="T1577" s="33"/>
      <c r="U1577" s="33"/>
      <c r="V1577" s="33"/>
      <c r="W1577" s="33"/>
      <c r="X1577" s="33"/>
      <c r="Y1577" s="33"/>
      <c r="Z1577" s="33"/>
      <c r="AA1577" s="33"/>
    </row>
    <row r="1578" spans="2:39" s="29" customFormat="1">
      <c r="B1578" s="11"/>
      <c r="C1578" s="11">
        <v>3</v>
      </c>
      <c r="D1578" s="334"/>
      <c r="E1578" s="334"/>
      <c r="F1578" s="334"/>
      <c r="G1578" s="334"/>
      <c r="H1578" s="334"/>
      <c r="I1578" s="334"/>
      <c r="J1578" s="334"/>
      <c r="K1578" s="78"/>
      <c r="L1578" s="647"/>
      <c r="M1578" s="78"/>
      <c r="N1578" s="647"/>
      <c r="O1578" s="78"/>
      <c r="P1578" s="647"/>
      <c r="Q1578" s="33"/>
      <c r="R1578" s="33"/>
      <c r="S1578" s="33"/>
      <c r="T1578" s="33"/>
      <c r="U1578" s="33"/>
      <c r="V1578" s="33"/>
      <c r="W1578" s="33"/>
      <c r="X1578" s="33"/>
      <c r="Y1578" s="33"/>
      <c r="Z1578" s="33"/>
      <c r="AA1578" s="33"/>
    </row>
    <row r="1579" spans="2:39">
      <c r="B1579" s="11"/>
      <c r="C1579" s="11">
        <v>4</v>
      </c>
      <c r="D1579" s="334"/>
      <c r="E1579" s="334"/>
      <c r="F1579" s="334"/>
      <c r="G1579" s="334"/>
      <c r="H1579" s="334"/>
      <c r="I1579" s="334"/>
      <c r="K1579" s="78"/>
      <c r="L1579" s="189"/>
      <c r="M1579" s="78"/>
      <c r="N1579" s="189"/>
      <c r="O1579" s="78"/>
      <c r="P1579" s="189"/>
      <c r="Q1579" s="334"/>
      <c r="R1579" s="334"/>
      <c r="S1579" s="334"/>
      <c r="AB1579" s="335"/>
      <c r="AC1579" s="335"/>
      <c r="AD1579" s="335"/>
      <c r="AE1579" s="335"/>
      <c r="AF1579" s="335"/>
      <c r="AG1579" s="335"/>
      <c r="AH1579" s="335"/>
      <c r="AI1579" s="335"/>
      <c r="AJ1579" s="335"/>
      <c r="AK1579" s="335"/>
      <c r="AL1579" s="335"/>
      <c r="AM1579" s="335"/>
    </row>
    <row r="1580" spans="2:39" s="29" customFormat="1">
      <c r="B1580" s="11"/>
      <c r="C1580" s="11">
        <v>5</v>
      </c>
      <c r="D1580" s="334"/>
      <c r="E1580" s="334"/>
      <c r="F1580" s="334"/>
      <c r="G1580" s="334"/>
      <c r="H1580" s="334"/>
      <c r="I1580" s="334"/>
      <c r="J1580" s="334"/>
      <c r="K1580" s="86"/>
      <c r="L1580" s="651"/>
      <c r="M1580" s="86"/>
      <c r="N1580" s="651"/>
      <c r="O1580" s="86"/>
      <c r="P1580" s="651"/>
      <c r="Q1580" s="33"/>
      <c r="R1580" s="33"/>
      <c r="S1580" s="33"/>
      <c r="T1580" s="33"/>
      <c r="U1580" s="33"/>
      <c r="V1580" s="33"/>
      <c r="W1580" s="33"/>
      <c r="X1580" s="33"/>
      <c r="Y1580" s="33"/>
      <c r="Z1580" s="33"/>
      <c r="AA1580" s="33"/>
    </row>
    <row r="1581" spans="2:39" s="29" customFormat="1">
      <c r="B1581" s="11"/>
      <c r="C1581" s="11">
        <v>6</v>
      </c>
      <c r="D1581" s="334"/>
      <c r="E1581" s="334"/>
      <c r="F1581" s="334"/>
      <c r="G1581" s="334"/>
      <c r="H1581" s="334"/>
      <c r="I1581" s="334"/>
      <c r="J1581" s="334"/>
      <c r="K1581" s="86"/>
      <c r="L1581" s="651"/>
      <c r="M1581" s="86"/>
      <c r="N1581" s="651"/>
      <c r="O1581" s="86"/>
      <c r="P1581" s="651"/>
      <c r="Q1581" s="33"/>
      <c r="R1581" s="33"/>
      <c r="S1581" s="33"/>
      <c r="T1581" s="33"/>
      <c r="U1581" s="33"/>
      <c r="V1581" s="33"/>
      <c r="W1581" s="33"/>
      <c r="X1581" s="33"/>
      <c r="Y1581" s="33"/>
      <c r="Z1581" s="33"/>
      <c r="AA1581" s="33"/>
    </row>
    <row r="1582" spans="2:39" s="29" customFormat="1">
      <c r="B1582" s="11"/>
      <c r="C1582" s="11">
        <v>7</v>
      </c>
      <c r="D1582" s="334"/>
      <c r="E1582" s="334"/>
      <c r="F1582" s="334"/>
      <c r="G1582" s="334"/>
      <c r="H1582" s="334"/>
      <c r="I1582" s="334"/>
      <c r="J1582" s="334"/>
      <c r="K1582" s="78"/>
      <c r="L1582" s="652"/>
      <c r="M1582" s="78"/>
      <c r="N1582" s="652"/>
      <c r="O1582" s="78"/>
      <c r="P1582" s="652"/>
      <c r="Q1582" s="33"/>
      <c r="R1582" s="33"/>
      <c r="S1582" s="33"/>
      <c r="T1582" s="33"/>
      <c r="U1582" s="33"/>
      <c r="V1582" s="33"/>
      <c r="W1582" s="33"/>
      <c r="X1582" s="33"/>
      <c r="Y1582" s="33"/>
      <c r="Z1582" s="33"/>
      <c r="AA1582" s="33"/>
    </row>
    <row r="1583" spans="2:39" s="29" customFormat="1">
      <c r="B1583" s="11"/>
      <c r="C1583" s="11">
        <v>8</v>
      </c>
      <c r="D1583" s="334"/>
      <c r="E1583" s="334"/>
      <c r="F1583" s="334"/>
      <c r="G1583" s="334"/>
      <c r="H1583" s="334"/>
      <c r="I1583" s="334"/>
      <c r="J1583" s="334"/>
      <c r="K1583" s="78"/>
      <c r="L1583" s="651"/>
      <c r="M1583" s="78"/>
      <c r="N1583" s="651"/>
      <c r="O1583" s="78"/>
      <c r="P1583" s="651"/>
      <c r="Q1583" s="33"/>
      <c r="R1583" s="33"/>
      <c r="S1583" s="33"/>
      <c r="T1583" s="33"/>
      <c r="U1583" s="33"/>
      <c r="V1583" s="33"/>
      <c r="W1583" s="33"/>
      <c r="X1583" s="33"/>
      <c r="Y1583" s="33"/>
      <c r="Z1583" s="33"/>
      <c r="AA1583" s="33"/>
    </row>
    <row r="1584" spans="2:39" s="29" customFormat="1">
      <c r="B1584" s="11"/>
      <c r="C1584" s="11">
        <v>9</v>
      </c>
      <c r="D1584" s="334"/>
      <c r="E1584" s="334"/>
      <c r="F1584" s="334"/>
      <c r="G1584" s="334"/>
      <c r="H1584" s="334"/>
      <c r="I1584" s="334"/>
      <c r="J1584" s="334"/>
      <c r="K1584" s="86"/>
      <c r="L1584" s="651"/>
      <c r="M1584" s="86"/>
      <c r="N1584" s="651"/>
      <c r="O1584" s="86"/>
      <c r="P1584" s="651"/>
      <c r="Q1584" s="33"/>
      <c r="R1584" s="33"/>
      <c r="S1584" s="33"/>
      <c r="T1584" s="33"/>
      <c r="U1584" s="33"/>
      <c r="V1584" s="33"/>
      <c r="W1584" s="33"/>
      <c r="X1584" s="33"/>
      <c r="Y1584" s="33"/>
      <c r="Z1584" s="33"/>
      <c r="AA1584" s="33"/>
    </row>
    <row r="1585" spans="2:27" s="29" customFormat="1">
      <c r="B1585" s="11"/>
      <c r="C1585" s="11">
        <v>10</v>
      </c>
      <c r="D1585" s="334"/>
      <c r="E1585" s="334"/>
      <c r="F1585" s="334"/>
      <c r="G1585" s="334"/>
      <c r="H1585" s="334"/>
      <c r="I1585" s="334"/>
      <c r="J1585" s="334"/>
      <c r="K1585" s="86"/>
      <c r="L1585" s="651"/>
      <c r="M1585" s="86"/>
      <c r="N1585" s="651"/>
      <c r="O1585" s="86"/>
      <c r="P1585" s="651"/>
      <c r="Q1585" s="33"/>
      <c r="R1585" s="33"/>
      <c r="S1585" s="33"/>
      <c r="T1585" s="33"/>
      <c r="U1585" s="33"/>
      <c r="V1585" s="33"/>
      <c r="W1585" s="33"/>
      <c r="X1585" s="33"/>
      <c r="Y1585" s="33"/>
      <c r="Z1585" s="33"/>
      <c r="AA1585" s="33"/>
    </row>
    <row r="1586" spans="2:27" s="29" customFormat="1">
      <c r="B1586" s="11"/>
      <c r="C1586" s="11">
        <v>11</v>
      </c>
      <c r="D1586" s="334"/>
      <c r="E1586" s="334"/>
      <c r="F1586" s="334"/>
      <c r="G1586" s="334"/>
      <c r="H1586" s="334"/>
      <c r="I1586" s="334"/>
      <c r="J1586" s="334"/>
      <c r="K1586" s="78"/>
      <c r="L1586" s="652"/>
      <c r="M1586" s="78"/>
      <c r="N1586" s="652"/>
      <c r="O1586" s="78"/>
      <c r="P1586" s="652"/>
      <c r="Q1586" s="33"/>
      <c r="R1586" s="33"/>
      <c r="S1586" s="33"/>
      <c r="T1586" s="33"/>
      <c r="U1586" s="33"/>
      <c r="V1586" s="33"/>
      <c r="W1586" s="33"/>
      <c r="X1586" s="33"/>
      <c r="Y1586" s="33"/>
      <c r="Z1586" s="33"/>
      <c r="AA1586" s="33"/>
    </row>
    <row r="1587" spans="2:27" s="29" customFormat="1">
      <c r="B1587" s="11"/>
      <c r="C1587" s="11">
        <v>12</v>
      </c>
      <c r="D1587" s="334"/>
      <c r="E1587" s="334"/>
      <c r="F1587" s="334"/>
      <c r="G1587" s="334"/>
      <c r="H1587" s="334"/>
      <c r="I1587" s="334"/>
      <c r="J1587" s="334"/>
      <c r="K1587" s="78"/>
      <c r="L1587" s="651"/>
      <c r="M1587" s="78"/>
      <c r="N1587" s="651"/>
      <c r="O1587" s="78"/>
      <c r="P1587" s="651"/>
      <c r="Q1587" s="33"/>
      <c r="R1587" s="33"/>
      <c r="S1587" s="33"/>
      <c r="T1587" s="33"/>
      <c r="U1587" s="33"/>
      <c r="V1587" s="33"/>
      <c r="W1587" s="33"/>
      <c r="X1587" s="33"/>
      <c r="Y1587" s="33"/>
      <c r="Z1587" s="33"/>
      <c r="AA1587" s="33"/>
    </row>
    <row r="1588" spans="2:27" s="29" customFormat="1">
      <c r="B1588" s="11"/>
      <c r="C1588" s="11">
        <v>13</v>
      </c>
      <c r="D1588" s="334"/>
      <c r="E1588" s="334"/>
      <c r="F1588" s="334"/>
      <c r="G1588" s="334"/>
      <c r="H1588" s="334"/>
      <c r="I1588" s="334"/>
      <c r="J1588" s="334"/>
      <c r="K1588" s="86"/>
      <c r="L1588" s="651"/>
      <c r="M1588" s="86"/>
      <c r="N1588" s="651"/>
      <c r="O1588" s="86"/>
      <c r="P1588" s="651"/>
      <c r="Q1588" s="33"/>
      <c r="R1588" s="33"/>
      <c r="S1588" s="33"/>
      <c r="T1588" s="33"/>
      <c r="U1588" s="33"/>
      <c r="V1588" s="33"/>
      <c r="W1588" s="33"/>
      <c r="X1588" s="33"/>
      <c r="Y1588" s="33"/>
      <c r="Z1588" s="33"/>
      <c r="AA1588" s="33"/>
    </row>
    <row r="1589" spans="2:27" s="29" customFormat="1">
      <c r="B1589" s="11"/>
      <c r="C1589" s="11">
        <v>14</v>
      </c>
      <c r="D1589" s="334"/>
      <c r="E1589" s="334"/>
      <c r="F1589" s="334"/>
      <c r="G1589" s="334"/>
      <c r="H1589" s="334"/>
      <c r="I1589" s="334"/>
      <c r="J1589" s="334"/>
      <c r="K1589" s="86"/>
      <c r="L1589" s="651"/>
      <c r="M1589" s="86"/>
      <c r="N1589" s="651"/>
      <c r="O1589" s="86"/>
      <c r="P1589" s="651"/>
      <c r="Q1589" s="33"/>
      <c r="R1589" s="33"/>
      <c r="S1589" s="33"/>
      <c r="T1589" s="33"/>
      <c r="U1589" s="33"/>
      <c r="V1589" s="33"/>
      <c r="W1589" s="33"/>
      <c r="X1589" s="33"/>
      <c r="Y1589" s="33"/>
      <c r="Z1589" s="33"/>
      <c r="AA1589" s="33"/>
    </row>
    <row r="1590" spans="2:27" s="29" customFormat="1">
      <c r="B1590" s="11"/>
      <c r="C1590" s="11">
        <v>15</v>
      </c>
      <c r="D1590" s="334"/>
      <c r="E1590" s="334"/>
      <c r="F1590" s="334"/>
      <c r="G1590" s="334"/>
      <c r="H1590" s="334"/>
      <c r="I1590" s="334"/>
      <c r="J1590" s="334"/>
      <c r="K1590" s="78"/>
      <c r="L1590" s="652"/>
      <c r="M1590" s="78"/>
      <c r="N1590" s="652"/>
      <c r="O1590" s="78"/>
      <c r="P1590" s="652"/>
      <c r="Q1590" s="33"/>
      <c r="R1590" s="33"/>
      <c r="S1590" s="33"/>
      <c r="T1590" s="33"/>
      <c r="U1590" s="33"/>
      <c r="V1590" s="33"/>
      <c r="W1590" s="33"/>
      <c r="X1590" s="33"/>
      <c r="Y1590" s="33"/>
      <c r="Z1590" s="33"/>
      <c r="AA1590" s="33"/>
    </row>
    <row r="1591" spans="2:27" s="29" customFormat="1">
      <c r="B1591" s="11"/>
      <c r="C1591" s="11">
        <v>16</v>
      </c>
      <c r="D1591" s="334"/>
      <c r="E1591" s="334"/>
      <c r="F1591" s="334"/>
      <c r="G1591" s="334"/>
      <c r="H1591" s="334"/>
      <c r="I1591" s="334"/>
      <c r="J1591" s="334"/>
      <c r="K1591" s="78"/>
      <c r="L1591" s="651"/>
      <c r="M1591" s="78"/>
      <c r="N1591" s="651"/>
      <c r="O1591" s="78"/>
      <c r="P1591" s="651"/>
      <c r="Q1591" s="33"/>
      <c r="R1591" s="33"/>
      <c r="S1591" s="33"/>
      <c r="T1591" s="33"/>
      <c r="U1591" s="33"/>
      <c r="V1591" s="33"/>
      <c r="W1591" s="33"/>
      <c r="X1591" s="33"/>
      <c r="Y1591" s="33"/>
      <c r="Z1591" s="33"/>
      <c r="AA1591" s="33"/>
    </row>
    <row r="1592" spans="2:27" s="29" customFormat="1">
      <c r="B1592" s="11"/>
      <c r="C1592" s="11">
        <v>17</v>
      </c>
      <c r="D1592" s="334"/>
      <c r="E1592" s="334"/>
      <c r="F1592" s="334"/>
      <c r="G1592" s="334"/>
      <c r="H1592" s="334"/>
      <c r="I1592" s="334"/>
      <c r="J1592" s="334"/>
      <c r="K1592" s="86"/>
      <c r="L1592" s="651"/>
      <c r="M1592" s="86"/>
      <c r="N1592" s="651"/>
      <c r="O1592" s="86"/>
      <c r="P1592" s="651"/>
      <c r="Q1592" s="33"/>
      <c r="R1592" s="33"/>
      <c r="S1592" s="33"/>
      <c r="T1592" s="33"/>
      <c r="U1592" s="33"/>
      <c r="V1592" s="33"/>
      <c r="W1592" s="33"/>
      <c r="X1592" s="33"/>
      <c r="Y1592" s="33"/>
      <c r="Z1592" s="33"/>
      <c r="AA1592" s="33"/>
    </row>
    <row r="1593" spans="2:27" s="29" customFormat="1">
      <c r="B1593" s="11"/>
      <c r="C1593" s="11">
        <v>18</v>
      </c>
      <c r="D1593" s="334"/>
      <c r="E1593" s="334"/>
      <c r="F1593" s="334"/>
      <c r="G1593" s="334"/>
      <c r="H1593" s="334"/>
      <c r="I1593" s="334"/>
      <c r="J1593" s="334"/>
      <c r="K1593" s="86"/>
      <c r="L1593" s="651"/>
      <c r="M1593" s="86"/>
      <c r="N1593" s="651"/>
      <c r="O1593" s="86"/>
      <c r="P1593" s="651"/>
      <c r="Q1593" s="33"/>
      <c r="R1593" s="33"/>
      <c r="S1593" s="33"/>
      <c r="T1593" s="33"/>
      <c r="U1593" s="33"/>
      <c r="V1593" s="33"/>
      <c r="W1593" s="33"/>
      <c r="X1593" s="33"/>
      <c r="Y1593" s="33"/>
      <c r="Z1593" s="33"/>
      <c r="AA1593" s="33"/>
    </row>
    <row r="1594" spans="2:27" s="29" customFormat="1">
      <c r="B1594" s="11"/>
      <c r="C1594" s="11">
        <v>19</v>
      </c>
      <c r="D1594" s="334"/>
      <c r="E1594" s="334"/>
      <c r="F1594" s="334"/>
      <c r="G1594" s="334"/>
      <c r="H1594" s="334"/>
      <c r="I1594" s="334"/>
      <c r="J1594" s="334"/>
      <c r="K1594" s="78"/>
      <c r="L1594" s="652"/>
      <c r="M1594" s="78"/>
      <c r="N1594" s="652"/>
      <c r="O1594" s="78"/>
      <c r="P1594" s="652"/>
      <c r="Q1594" s="33"/>
      <c r="R1594" s="33"/>
      <c r="S1594" s="33"/>
      <c r="T1594" s="33"/>
      <c r="U1594" s="33"/>
      <c r="V1594" s="33"/>
      <c r="W1594" s="33"/>
      <c r="X1594" s="33"/>
      <c r="Y1594" s="33"/>
      <c r="Z1594" s="33"/>
      <c r="AA1594" s="33"/>
    </row>
    <row r="1595" spans="2:27" s="29" customFormat="1">
      <c r="B1595" s="11"/>
      <c r="C1595" s="11">
        <v>20</v>
      </c>
      <c r="D1595" s="334"/>
      <c r="E1595" s="334"/>
      <c r="F1595" s="334"/>
      <c r="G1595" s="334"/>
      <c r="H1595" s="334"/>
      <c r="I1595" s="334"/>
      <c r="J1595" s="334"/>
      <c r="K1595" s="78"/>
      <c r="L1595" s="651"/>
      <c r="M1595" s="78"/>
      <c r="N1595" s="651"/>
      <c r="O1595" s="78"/>
      <c r="P1595" s="651"/>
      <c r="Q1595" s="33"/>
      <c r="R1595" s="33"/>
      <c r="S1595" s="33"/>
      <c r="T1595" s="33"/>
      <c r="U1595" s="33"/>
      <c r="V1595" s="33"/>
      <c r="W1595" s="33"/>
      <c r="X1595" s="33"/>
      <c r="Y1595" s="33"/>
      <c r="Z1595" s="33"/>
      <c r="AA1595" s="33"/>
    </row>
    <row r="1596" spans="2:27" s="29" customFormat="1">
      <c r="B1596" s="11"/>
      <c r="C1596" s="11">
        <v>21</v>
      </c>
      <c r="D1596" s="334"/>
      <c r="E1596" s="334"/>
      <c r="F1596" s="334"/>
      <c r="G1596" s="334"/>
      <c r="H1596" s="334"/>
      <c r="I1596" s="334"/>
      <c r="J1596" s="334"/>
      <c r="K1596" s="86"/>
      <c r="L1596" s="651"/>
      <c r="M1596" s="86"/>
      <c r="N1596" s="651"/>
      <c r="O1596" s="86"/>
      <c r="P1596" s="651"/>
      <c r="Q1596" s="33"/>
      <c r="R1596" s="33"/>
      <c r="S1596" s="33"/>
      <c r="T1596" s="33"/>
      <c r="U1596" s="33"/>
      <c r="V1596" s="33"/>
      <c r="W1596" s="33"/>
      <c r="X1596" s="33"/>
      <c r="Y1596" s="33"/>
      <c r="Z1596" s="33"/>
      <c r="AA1596" s="33"/>
    </row>
    <row r="1597" spans="2:27" s="29" customFormat="1">
      <c r="B1597" s="11"/>
      <c r="C1597" s="11">
        <v>22</v>
      </c>
      <c r="D1597" s="334"/>
      <c r="E1597" s="334"/>
      <c r="F1597" s="334"/>
      <c r="G1597" s="334"/>
      <c r="H1597" s="334"/>
      <c r="I1597" s="334"/>
      <c r="J1597" s="334"/>
      <c r="K1597" s="653"/>
      <c r="L1597" s="651"/>
      <c r="M1597" s="653"/>
      <c r="N1597" s="651"/>
      <c r="O1597" s="653"/>
      <c r="P1597" s="651"/>
      <c r="Q1597" s="33"/>
      <c r="R1597" s="33"/>
      <c r="S1597" s="33"/>
      <c r="T1597" s="33"/>
      <c r="U1597" s="33"/>
      <c r="V1597" s="33"/>
      <c r="W1597" s="33"/>
      <c r="X1597" s="33"/>
      <c r="Y1597" s="33"/>
      <c r="Z1597" s="33"/>
      <c r="AA1597" s="33"/>
    </row>
    <row r="1598" spans="2:27" s="29" customFormat="1">
      <c r="B1598" s="11">
        <v>71</v>
      </c>
      <c r="C1598" s="11">
        <v>1</v>
      </c>
      <c r="D1598" s="334"/>
      <c r="E1598" s="334"/>
      <c r="F1598" s="334"/>
      <c r="G1598" s="334"/>
      <c r="H1598" s="334"/>
      <c r="I1598" s="334"/>
      <c r="J1598" s="334"/>
      <c r="K1598" s="78"/>
      <c r="L1598" s="647"/>
      <c r="M1598" s="78"/>
      <c r="N1598" s="647"/>
      <c r="O1598" s="78"/>
      <c r="P1598" s="647"/>
      <c r="Q1598" s="33"/>
      <c r="R1598" s="33"/>
      <c r="S1598" s="33"/>
      <c r="T1598" s="33"/>
      <c r="U1598" s="33"/>
      <c r="V1598" s="33"/>
      <c r="W1598" s="33"/>
      <c r="X1598" s="33"/>
      <c r="Y1598" s="33"/>
      <c r="Z1598" s="33"/>
      <c r="AA1598" s="33"/>
    </row>
    <row r="1599" spans="2:27" s="29" customFormat="1">
      <c r="B1599" s="11"/>
      <c r="C1599" s="11">
        <v>2</v>
      </c>
      <c r="D1599" s="334"/>
      <c r="E1599" s="334"/>
      <c r="F1599" s="334"/>
      <c r="G1599" s="334"/>
      <c r="H1599" s="334"/>
      <c r="I1599" s="334"/>
      <c r="J1599" s="334"/>
      <c r="K1599" s="78"/>
      <c r="L1599" s="647"/>
      <c r="M1599" s="78"/>
      <c r="N1599" s="647"/>
      <c r="O1599" s="78"/>
      <c r="P1599" s="647"/>
      <c r="Q1599" s="33"/>
      <c r="R1599" s="33"/>
      <c r="S1599" s="33"/>
      <c r="T1599" s="33"/>
      <c r="U1599" s="33"/>
      <c r="V1599" s="33"/>
      <c r="W1599" s="33"/>
      <c r="X1599" s="33"/>
      <c r="Y1599" s="33"/>
      <c r="Z1599" s="33"/>
      <c r="AA1599" s="33"/>
    </row>
    <row r="1600" spans="2:27" s="29" customFormat="1">
      <c r="B1600" s="30"/>
      <c r="C1600" s="11">
        <v>3</v>
      </c>
      <c r="D1600" s="334"/>
      <c r="E1600" s="334"/>
      <c r="F1600" s="334"/>
      <c r="G1600" s="334"/>
      <c r="H1600" s="334"/>
      <c r="I1600" s="334"/>
      <c r="J1600" s="334"/>
      <c r="K1600" s="78"/>
      <c r="L1600" s="647"/>
      <c r="M1600" s="78"/>
      <c r="N1600" s="647"/>
      <c r="O1600" s="78"/>
      <c r="P1600" s="647"/>
      <c r="Q1600" s="33"/>
      <c r="R1600" s="33"/>
      <c r="S1600" s="33"/>
      <c r="T1600" s="33"/>
      <c r="U1600" s="33"/>
      <c r="V1600" s="33"/>
      <c r="W1600" s="33"/>
      <c r="X1600" s="33"/>
      <c r="Y1600" s="33"/>
      <c r="Z1600" s="33"/>
      <c r="AA1600" s="33"/>
    </row>
    <row r="1601" spans="2:39">
      <c r="B1601" s="30"/>
      <c r="C1601" s="11">
        <v>4</v>
      </c>
      <c r="D1601" s="334"/>
      <c r="E1601" s="334"/>
      <c r="F1601" s="334"/>
      <c r="G1601" s="334"/>
      <c r="H1601" s="334"/>
      <c r="I1601" s="334"/>
      <c r="K1601" s="78"/>
      <c r="L1601" s="189"/>
      <c r="M1601" s="78"/>
      <c r="N1601" s="189"/>
      <c r="O1601" s="78"/>
      <c r="P1601" s="189"/>
      <c r="Q1601" s="334"/>
      <c r="R1601" s="334"/>
      <c r="S1601" s="334"/>
      <c r="AB1601" s="335"/>
      <c r="AC1601" s="335"/>
      <c r="AD1601" s="335"/>
      <c r="AE1601" s="335"/>
      <c r="AF1601" s="335"/>
      <c r="AG1601" s="335"/>
      <c r="AH1601" s="335"/>
      <c r="AI1601" s="335"/>
      <c r="AJ1601" s="335"/>
      <c r="AK1601" s="335"/>
      <c r="AL1601" s="335"/>
      <c r="AM1601" s="335"/>
    </row>
    <row r="1602" spans="2:39" s="29" customFormat="1">
      <c r="B1602" s="30"/>
      <c r="C1602" s="11">
        <v>5</v>
      </c>
      <c r="D1602" s="334"/>
      <c r="E1602" s="334"/>
      <c r="F1602" s="334"/>
      <c r="G1602" s="334"/>
      <c r="H1602" s="334"/>
      <c r="I1602" s="334"/>
      <c r="J1602" s="334"/>
      <c r="K1602" s="86"/>
      <c r="L1602" s="651"/>
      <c r="M1602" s="86"/>
      <c r="N1602" s="651"/>
      <c r="O1602" s="86"/>
      <c r="P1602" s="651"/>
      <c r="Q1602" s="33"/>
      <c r="R1602" s="33"/>
      <c r="S1602" s="33"/>
      <c r="T1602" s="33"/>
      <c r="U1602" s="33"/>
      <c r="V1602" s="33"/>
      <c r="W1602" s="33"/>
      <c r="X1602" s="33"/>
      <c r="Y1602" s="33"/>
      <c r="Z1602" s="33"/>
      <c r="AA1602" s="33"/>
    </row>
    <row r="1603" spans="2:39" s="29" customFormat="1">
      <c r="B1603" s="30"/>
      <c r="C1603" s="11">
        <v>6</v>
      </c>
      <c r="D1603" s="334"/>
      <c r="E1603" s="334"/>
      <c r="F1603" s="334"/>
      <c r="G1603" s="334"/>
      <c r="H1603" s="334"/>
      <c r="I1603" s="334"/>
      <c r="J1603" s="334"/>
      <c r="K1603" s="86"/>
      <c r="L1603" s="651"/>
      <c r="M1603" s="86"/>
      <c r="N1603" s="651"/>
      <c r="O1603" s="86"/>
      <c r="P1603" s="651"/>
      <c r="Q1603" s="33"/>
      <c r="R1603" s="33"/>
      <c r="S1603" s="33"/>
      <c r="T1603" s="33"/>
      <c r="U1603" s="33"/>
      <c r="V1603" s="33"/>
      <c r="W1603" s="33"/>
      <c r="X1603" s="33"/>
      <c r="Y1603" s="33"/>
      <c r="Z1603" s="33"/>
      <c r="AA1603" s="33"/>
    </row>
    <row r="1604" spans="2:39" s="29" customFormat="1">
      <c r="B1604" s="30"/>
      <c r="C1604" s="11">
        <v>7</v>
      </c>
      <c r="D1604" s="334"/>
      <c r="E1604" s="334"/>
      <c r="F1604" s="334"/>
      <c r="G1604" s="334"/>
      <c r="H1604" s="334"/>
      <c r="I1604" s="334"/>
      <c r="J1604" s="334"/>
      <c r="K1604" s="78"/>
      <c r="L1604" s="652"/>
      <c r="M1604" s="78"/>
      <c r="N1604" s="652"/>
      <c r="O1604" s="78"/>
      <c r="P1604" s="652"/>
      <c r="Q1604" s="33"/>
      <c r="R1604" s="33"/>
      <c r="S1604" s="33"/>
      <c r="T1604" s="33"/>
      <c r="U1604" s="33"/>
      <c r="V1604" s="33"/>
      <c r="W1604" s="33"/>
      <c r="X1604" s="33"/>
      <c r="Y1604" s="33"/>
      <c r="Z1604" s="33"/>
      <c r="AA1604" s="33"/>
    </row>
    <row r="1605" spans="2:39" s="29" customFormat="1">
      <c r="B1605" s="30"/>
      <c r="C1605" s="11">
        <v>8</v>
      </c>
      <c r="D1605" s="334"/>
      <c r="E1605" s="334"/>
      <c r="F1605" s="334"/>
      <c r="G1605" s="334"/>
      <c r="H1605" s="334"/>
      <c r="I1605" s="334"/>
      <c r="J1605" s="334"/>
      <c r="K1605" s="78"/>
      <c r="L1605" s="651"/>
      <c r="M1605" s="78"/>
      <c r="N1605" s="651"/>
      <c r="O1605" s="78"/>
      <c r="P1605" s="651"/>
      <c r="Q1605" s="33"/>
      <c r="R1605" s="33"/>
      <c r="S1605" s="33"/>
      <c r="T1605" s="33"/>
      <c r="U1605" s="33"/>
      <c r="V1605" s="33"/>
      <c r="W1605" s="33"/>
      <c r="X1605" s="33"/>
      <c r="Y1605" s="33"/>
      <c r="Z1605" s="33"/>
      <c r="AA1605" s="33"/>
    </row>
    <row r="1606" spans="2:39" s="29" customFormat="1">
      <c r="B1606" s="30"/>
      <c r="C1606" s="11">
        <v>9</v>
      </c>
      <c r="D1606" s="334"/>
      <c r="E1606" s="334"/>
      <c r="F1606" s="334"/>
      <c r="G1606" s="334"/>
      <c r="H1606" s="334"/>
      <c r="I1606" s="334"/>
      <c r="J1606" s="334"/>
      <c r="K1606" s="86"/>
      <c r="L1606" s="651"/>
      <c r="M1606" s="86"/>
      <c r="N1606" s="651"/>
      <c r="O1606" s="86"/>
      <c r="P1606" s="651"/>
      <c r="Q1606" s="33"/>
      <c r="R1606" s="33"/>
      <c r="S1606" s="33"/>
      <c r="T1606" s="33"/>
      <c r="U1606" s="33"/>
      <c r="V1606" s="33"/>
      <c r="W1606" s="33"/>
      <c r="X1606" s="33"/>
      <c r="Y1606" s="33"/>
      <c r="Z1606" s="33"/>
      <c r="AA1606" s="33"/>
    </row>
    <row r="1607" spans="2:39" s="29" customFormat="1">
      <c r="B1607" s="30"/>
      <c r="C1607" s="11">
        <v>10</v>
      </c>
      <c r="D1607" s="334"/>
      <c r="E1607" s="334"/>
      <c r="F1607" s="334"/>
      <c r="G1607" s="334"/>
      <c r="H1607" s="334"/>
      <c r="I1607" s="334"/>
      <c r="J1607" s="334"/>
      <c r="K1607" s="86"/>
      <c r="L1607" s="651"/>
      <c r="M1607" s="86"/>
      <c r="N1607" s="651"/>
      <c r="O1607" s="86"/>
      <c r="P1607" s="651"/>
      <c r="Q1607" s="33"/>
      <c r="R1607" s="33"/>
      <c r="S1607" s="33"/>
      <c r="T1607" s="33"/>
      <c r="U1607" s="33"/>
      <c r="V1607" s="33"/>
      <c r="W1607" s="33"/>
      <c r="X1607" s="33"/>
      <c r="Y1607" s="33"/>
      <c r="Z1607" s="33"/>
      <c r="AA1607" s="33"/>
    </row>
    <row r="1608" spans="2:39" s="29" customFormat="1">
      <c r="B1608" s="11"/>
      <c r="C1608" s="11">
        <v>11</v>
      </c>
      <c r="D1608" s="334"/>
      <c r="E1608" s="334"/>
      <c r="F1608" s="334"/>
      <c r="G1608" s="334"/>
      <c r="H1608" s="334"/>
      <c r="I1608" s="334"/>
      <c r="J1608" s="334"/>
      <c r="K1608" s="78"/>
      <c r="L1608" s="652"/>
      <c r="M1608" s="78"/>
      <c r="N1608" s="652"/>
      <c r="O1608" s="78"/>
      <c r="P1608" s="652"/>
      <c r="Q1608" s="33"/>
      <c r="R1608" s="33"/>
      <c r="S1608" s="33"/>
      <c r="T1608" s="33"/>
      <c r="U1608" s="33"/>
      <c r="V1608" s="33"/>
      <c r="W1608" s="33"/>
      <c r="X1608" s="33"/>
      <c r="Y1608" s="33"/>
      <c r="Z1608" s="33"/>
      <c r="AA1608" s="33"/>
    </row>
    <row r="1609" spans="2:39" s="29" customFormat="1">
      <c r="B1609" s="11"/>
      <c r="C1609" s="11">
        <v>12</v>
      </c>
      <c r="D1609" s="334"/>
      <c r="E1609" s="334"/>
      <c r="F1609" s="334"/>
      <c r="G1609" s="334"/>
      <c r="H1609" s="334"/>
      <c r="I1609" s="334"/>
      <c r="J1609" s="334"/>
      <c r="K1609" s="78"/>
      <c r="L1609" s="651"/>
      <c r="M1609" s="78"/>
      <c r="N1609" s="651"/>
      <c r="O1609" s="78"/>
      <c r="P1609" s="651"/>
      <c r="Q1609" s="33"/>
      <c r="R1609" s="33"/>
      <c r="S1609" s="33"/>
      <c r="T1609" s="33"/>
      <c r="U1609" s="33"/>
      <c r="V1609" s="33"/>
      <c r="W1609" s="33"/>
      <c r="X1609" s="33"/>
      <c r="Y1609" s="33"/>
      <c r="Z1609" s="33"/>
      <c r="AA1609" s="33"/>
    </row>
    <row r="1610" spans="2:39" s="29" customFormat="1">
      <c r="B1610" s="11"/>
      <c r="C1610" s="11">
        <v>13</v>
      </c>
      <c r="D1610" s="334"/>
      <c r="E1610" s="334"/>
      <c r="F1610" s="334"/>
      <c r="G1610" s="334"/>
      <c r="H1610" s="334"/>
      <c r="I1610" s="334"/>
      <c r="J1610" s="334"/>
      <c r="K1610" s="86"/>
      <c r="L1610" s="651"/>
      <c r="M1610" s="86"/>
      <c r="N1610" s="651"/>
      <c r="O1610" s="86"/>
      <c r="P1610" s="651"/>
      <c r="Q1610" s="33"/>
      <c r="R1610" s="33"/>
      <c r="S1610" s="33"/>
      <c r="T1610" s="33"/>
      <c r="U1610" s="33"/>
      <c r="V1610" s="33"/>
      <c r="W1610" s="33"/>
      <c r="X1610" s="33"/>
      <c r="Y1610" s="33"/>
      <c r="Z1610" s="33"/>
      <c r="AA1610" s="33"/>
    </row>
    <row r="1611" spans="2:39" s="29" customFormat="1">
      <c r="B1611" s="11"/>
      <c r="C1611" s="11">
        <v>14</v>
      </c>
      <c r="D1611" s="334"/>
      <c r="E1611" s="334"/>
      <c r="F1611" s="334"/>
      <c r="G1611" s="334"/>
      <c r="H1611" s="334"/>
      <c r="I1611" s="334"/>
      <c r="J1611" s="334"/>
      <c r="K1611" s="86"/>
      <c r="L1611" s="651"/>
      <c r="M1611" s="86"/>
      <c r="N1611" s="651"/>
      <c r="O1611" s="86"/>
      <c r="P1611" s="651"/>
      <c r="Q1611" s="33"/>
      <c r="R1611" s="33"/>
      <c r="S1611" s="33"/>
      <c r="T1611" s="33"/>
      <c r="U1611" s="33"/>
      <c r="V1611" s="33"/>
      <c r="W1611" s="33"/>
      <c r="X1611" s="33"/>
      <c r="Y1611" s="33"/>
      <c r="Z1611" s="33"/>
      <c r="AA1611" s="33"/>
    </row>
    <row r="1612" spans="2:39" s="29" customFormat="1">
      <c r="B1612" s="11"/>
      <c r="C1612" s="11">
        <v>15</v>
      </c>
      <c r="D1612" s="334"/>
      <c r="E1612" s="334"/>
      <c r="F1612" s="334"/>
      <c r="G1612" s="334"/>
      <c r="H1612" s="334"/>
      <c r="I1612" s="334"/>
      <c r="J1612" s="334"/>
      <c r="K1612" s="78"/>
      <c r="L1612" s="652"/>
      <c r="M1612" s="78"/>
      <c r="N1612" s="652"/>
      <c r="O1612" s="78"/>
      <c r="P1612" s="652"/>
      <c r="Q1612" s="33"/>
      <c r="R1612" s="33"/>
      <c r="S1612" s="33"/>
      <c r="T1612" s="33"/>
      <c r="U1612" s="33"/>
      <c r="V1612" s="33"/>
      <c r="W1612" s="33"/>
      <c r="X1612" s="33"/>
      <c r="Y1612" s="33"/>
      <c r="Z1612" s="33"/>
      <c r="AA1612" s="33"/>
    </row>
    <row r="1613" spans="2:39" s="29" customFormat="1">
      <c r="B1613" s="11"/>
      <c r="C1613" s="11">
        <v>16</v>
      </c>
      <c r="D1613" s="334"/>
      <c r="E1613" s="334"/>
      <c r="F1613" s="334"/>
      <c r="G1613" s="334"/>
      <c r="H1613" s="334"/>
      <c r="I1613" s="334"/>
      <c r="J1613" s="334"/>
      <c r="K1613" s="78"/>
      <c r="L1613" s="651"/>
      <c r="M1613" s="78"/>
      <c r="N1613" s="651"/>
      <c r="O1613" s="78"/>
      <c r="P1613" s="651"/>
      <c r="Q1613" s="33"/>
      <c r="R1613" s="33"/>
      <c r="S1613" s="33"/>
      <c r="T1613" s="33"/>
      <c r="U1613" s="33"/>
      <c r="V1613" s="33"/>
      <c r="W1613" s="33"/>
      <c r="X1613" s="33"/>
      <c r="Y1613" s="33"/>
      <c r="Z1613" s="33"/>
      <c r="AA1613" s="33"/>
    </row>
    <row r="1614" spans="2:39" s="29" customFormat="1">
      <c r="B1614" s="11"/>
      <c r="C1614" s="11">
        <v>17</v>
      </c>
      <c r="D1614" s="334"/>
      <c r="E1614" s="334"/>
      <c r="F1614" s="334"/>
      <c r="G1614" s="334"/>
      <c r="H1614" s="334"/>
      <c r="I1614" s="334"/>
      <c r="J1614" s="334"/>
      <c r="K1614" s="86"/>
      <c r="L1614" s="651"/>
      <c r="M1614" s="86"/>
      <c r="N1614" s="651"/>
      <c r="O1614" s="86"/>
      <c r="P1614" s="651"/>
      <c r="Q1614" s="33"/>
      <c r="R1614" s="33"/>
      <c r="S1614" s="33"/>
      <c r="T1614" s="33"/>
      <c r="U1614" s="33"/>
      <c r="V1614" s="33"/>
      <c r="W1614" s="33"/>
      <c r="X1614" s="33"/>
      <c r="Y1614" s="33"/>
      <c r="Z1614" s="33"/>
      <c r="AA1614" s="33"/>
    </row>
    <row r="1615" spans="2:39" s="29" customFormat="1">
      <c r="B1615" s="11"/>
      <c r="C1615" s="11">
        <v>18</v>
      </c>
      <c r="D1615" s="334"/>
      <c r="E1615" s="334"/>
      <c r="F1615" s="334"/>
      <c r="G1615" s="334"/>
      <c r="H1615" s="334"/>
      <c r="I1615" s="334"/>
      <c r="J1615" s="334"/>
      <c r="K1615" s="86"/>
      <c r="L1615" s="651"/>
      <c r="M1615" s="86"/>
      <c r="N1615" s="651"/>
      <c r="O1615" s="86"/>
      <c r="P1615" s="651"/>
      <c r="Q1615" s="33"/>
      <c r="R1615" s="33"/>
      <c r="S1615" s="33"/>
      <c r="T1615" s="33"/>
      <c r="U1615" s="33"/>
      <c r="V1615" s="33"/>
      <c r="W1615" s="33"/>
      <c r="X1615" s="33"/>
      <c r="Y1615" s="33"/>
      <c r="Z1615" s="33"/>
      <c r="AA1615" s="33"/>
    </row>
    <row r="1616" spans="2:39" s="29" customFormat="1">
      <c r="B1616" s="11"/>
      <c r="C1616" s="11">
        <v>19</v>
      </c>
      <c r="D1616" s="334"/>
      <c r="E1616" s="334"/>
      <c r="F1616" s="334"/>
      <c r="G1616" s="334"/>
      <c r="H1616" s="334"/>
      <c r="I1616" s="334"/>
      <c r="J1616" s="334"/>
      <c r="K1616" s="78"/>
      <c r="L1616" s="652"/>
      <c r="M1616" s="78"/>
      <c r="N1616" s="652"/>
      <c r="O1616" s="78"/>
      <c r="P1616" s="652"/>
      <c r="Q1616" s="33"/>
      <c r="R1616" s="33"/>
      <c r="S1616" s="33"/>
      <c r="T1616" s="33"/>
      <c r="U1616" s="33"/>
      <c r="V1616" s="33"/>
      <c r="W1616" s="33"/>
      <c r="X1616" s="33"/>
      <c r="Y1616" s="33"/>
      <c r="Z1616" s="33"/>
      <c r="AA1616" s="33"/>
    </row>
    <row r="1617" spans="2:39" s="29" customFormat="1">
      <c r="B1617" s="11"/>
      <c r="C1617" s="11">
        <v>20</v>
      </c>
      <c r="D1617" s="334"/>
      <c r="E1617" s="334"/>
      <c r="F1617" s="334"/>
      <c r="G1617" s="334"/>
      <c r="H1617" s="334"/>
      <c r="I1617" s="334"/>
      <c r="J1617" s="334"/>
      <c r="K1617" s="78"/>
      <c r="L1617" s="651"/>
      <c r="M1617" s="78"/>
      <c r="N1617" s="651"/>
      <c r="O1617" s="78"/>
      <c r="P1617" s="651"/>
      <c r="Q1617" s="33"/>
      <c r="R1617" s="33"/>
      <c r="S1617" s="33"/>
      <c r="T1617" s="33"/>
      <c r="U1617" s="33"/>
      <c r="V1617" s="33"/>
      <c r="W1617" s="33"/>
      <c r="X1617" s="33"/>
      <c r="Y1617" s="33"/>
      <c r="Z1617" s="33"/>
      <c r="AA1617" s="33"/>
    </row>
    <row r="1618" spans="2:39" s="29" customFormat="1">
      <c r="B1618" s="11"/>
      <c r="C1618" s="11">
        <v>21</v>
      </c>
      <c r="D1618" s="334"/>
      <c r="E1618" s="334"/>
      <c r="F1618" s="334"/>
      <c r="G1618" s="334"/>
      <c r="H1618" s="334"/>
      <c r="I1618" s="334"/>
      <c r="J1618" s="334"/>
      <c r="K1618" s="86"/>
      <c r="L1618" s="651"/>
      <c r="M1618" s="86"/>
      <c r="N1618" s="651"/>
      <c r="O1618" s="86"/>
      <c r="P1618" s="651"/>
      <c r="Q1618" s="33"/>
      <c r="R1618" s="33"/>
      <c r="S1618" s="33"/>
      <c r="T1618" s="33"/>
      <c r="U1618" s="33"/>
      <c r="V1618" s="33"/>
      <c r="W1618" s="33"/>
      <c r="X1618" s="33"/>
      <c r="Y1618" s="33"/>
      <c r="Z1618" s="33"/>
      <c r="AA1618" s="33"/>
    </row>
    <row r="1619" spans="2:39" s="29" customFormat="1">
      <c r="B1619" s="11"/>
      <c r="C1619" s="11">
        <v>22</v>
      </c>
      <c r="D1619" s="334"/>
      <c r="E1619" s="334"/>
      <c r="F1619" s="334"/>
      <c r="G1619" s="334"/>
      <c r="H1619" s="334"/>
      <c r="I1619" s="334"/>
      <c r="J1619" s="334"/>
      <c r="K1619" s="653"/>
      <c r="L1619" s="651"/>
      <c r="M1619" s="653"/>
      <c r="N1619" s="651"/>
      <c r="O1619" s="653"/>
      <c r="P1619" s="651"/>
      <c r="Q1619" s="33"/>
      <c r="R1619" s="33"/>
      <c r="S1619" s="33"/>
      <c r="T1619" s="33"/>
      <c r="U1619" s="33"/>
      <c r="V1619" s="33"/>
      <c r="W1619" s="33"/>
      <c r="X1619" s="33"/>
      <c r="Y1619" s="33"/>
      <c r="Z1619" s="33"/>
      <c r="AA1619" s="33"/>
    </row>
    <row r="1620" spans="2:39" s="29" customFormat="1">
      <c r="B1620" s="11">
        <v>72</v>
      </c>
      <c r="C1620" s="11">
        <v>1</v>
      </c>
      <c r="D1620" s="334"/>
      <c r="E1620" s="334"/>
      <c r="F1620" s="334"/>
      <c r="G1620" s="334"/>
      <c r="H1620" s="334"/>
      <c r="I1620" s="334"/>
      <c r="J1620" s="334"/>
      <c r="K1620" s="78"/>
      <c r="L1620" s="647"/>
      <c r="M1620" s="78"/>
      <c r="N1620" s="647"/>
      <c r="O1620" s="78"/>
      <c r="P1620" s="647"/>
      <c r="Q1620" s="33"/>
      <c r="R1620" s="33"/>
      <c r="S1620" s="33"/>
      <c r="T1620" s="33"/>
      <c r="U1620" s="33"/>
      <c r="V1620" s="33"/>
      <c r="W1620" s="33"/>
      <c r="X1620" s="33"/>
      <c r="Y1620" s="33"/>
      <c r="Z1620" s="33"/>
      <c r="AA1620" s="33"/>
    </row>
    <row r="1621" spans="2:39" s="29" customFormat="1">
      <c r="B1621" s="11"/>
      <c r="C1621" s="11">
        <v>2</v>
      </c>
      <c r="D1621" s="334"/>
      <c r="E1621" s="334"/>
      <c r="F1621" s="334"/>
      <c r="G1621" s="334"/>
      <c r="H1621" s="334"/>
      <c r="I1621" s="334"/>
      <c r="J1621" s="334"/>
      <c r="K1621" s="78"/>
      <c r="L1621" s="647"/>
      <c r="M1621" s="78"/>
      <c r="N1621" s="647"/>
      <c r="O1621" s="78"/>
      <c r="P1621" s="647"/>
      <c r="Q1621" s="33"/>
      <c r="R1621" s="33"/>
      <c r="S1621" s="33"/>
      <c r="T1621" s="33"/>
      <c r="U1621" s="33"/>
      <c r="V1621" s="33"/>
      <c r="W1621" s="33"/>
      <c r="X1621" s="33"/>
      <c r="Y1621" s="33"/>
      <c r="Z1621" s="33"/>
      <c r="AA1621" s="33"/>
    </row>
    <row r="1622" spans="2:39" s="29" customFormat="1">
      <c r="B1622" s="11"/>
      <c r="C1622" s="11">
        <v>3</v>
      </c>
      <c r="D1622" s="334"/>
      <c r="E1622" s="334"/>
      <c r="F1622" s="334"/>
      <c r="G1622" s="334"/>
      <c r="H1622" s="334"/>
      <c r="I1622" s="334"/>
      <c r="J1622" s="334"/>
      <c r="K1622" s="78"/>
      <c r="L1622" s="647"/>
      <c r="M1622" s="78"/>
      <c r="N1622" s="647"/>
      <c r="O1622" s="78"/>
      <c r="P1622" s="647"/>
      <c r="Q1622" s="33"/>
      <c r="R1622" s="33"/>
      <c r="S1622" s="33"/>
      <c r="T1622" s="33"/>
      <c r="U1622" s="33"/>
      <c r="V1622" s="33"/>
      <c r="W1622" s="33"/>
      <c r="X1622" s="33"/>
      <c r="Y1622" s="33"/>
      <c r="Z1622" s="33"/>
      <c r="AA1622" s="33"/>
    </row>
    <row r="1623" spans="2:39">
      <c r="B1623" s="11"/>
      <c r="C1623" s="11">
        <v>4</v>
      </c>
      <c r="D1623" s="334"/>
      <c r="E1623" s="334"/>
      <c r="F1623" s="334"/>
      <c r="G1623" s="334"/>
      <c r="H1623" s="334"/>
      <c r="I1623" s="334"/>
      <c r="K1623" s="78"/>
      <c r="L1623" s="189"/>
      <c r="M1623" s="78"/>
      <c r="N1623" s="189"/>
      <c r="O1623" s="78"/>
      <c r="P1623" s="189"/>
      <c r="Q1623" s="334"/>
      <c r="R1623" s="334"/>
      <c r="S1623" s="334"/>
      <c r="AB1623" s="335"/>
      <c r="AC1623" s="335"/>
      <c r="AD1623" s="335"/>
      <c r="AE1623" s="335"/>
      <c r="AF1623" s="335"/>
      <c r="AG1623" s="335"/>
      <c r="AH1623" s="335"/>
      <c r="AI1623" s="335"/>
      <c r="AJ1623" s="335"/>
      <c r="AK1623" s="335"/>
      <c r="AL1623" s="335"/>
      <c r="AM1623" s="335"/>
    </row>
    <row r="1624" spans="2:39" s="29" customFormat="1">
      <c r="B1624" s="11"/>
      <c r="C1624" s="11">
        <v>5</v>
      </c>
      <c r="D1624" s="334"/>
      <c r="E1624" s="334"/>
      <c r="F1624" s="334"/>
      <c r="G1624" s="334"/>
      <c r="H1624" s="334"/>
      <c r="I1624" s="334"/>
      <c r="J1624" s="334"/>
      <c r="K1624" s="86"/>
      <c r="L1624" s="651"/>
      <c r="M1624" s="86"/>
      <c r="N1624" s="651"/>
      <c r="O1624" s="86"/>
      <c r="P1624" s="651"/>
      <c r="Q1624" s="33"/>
      <c r="R1624" s="33"/>
      <c r="S1624" s="33"/>
      <c r="T1624" s="33"/>
      <c r="U1624" s="33"/>
      <c r="V1624" s="33"/>
      <c r="W1624" s="33"/>
      <c r="X1624" s="33"/>
      <c r="Y1624" s="33"/>
      <c r="Z1624" s="33"/>
      <c r="AA1624" s="33"/>
    </row>
    <row r="1625" spans="2:39" s="29" customFormat="1">
      <c r="B1625" s="11"/>
      <c r="C1625" s="11">
        <v>6</v>
      </c>
      <c r="D1625" s="334"/>
      <c r="E1625" s="334"/>
      <c r="F1625" s="334"/>
      <c r="G1625" s="334"/>
      <c r="H1625" s="334"/>
      <c r="I1625" s="334"/>
      <c r="J1625" s="334"/>
      <c r="K1625" s="86"/>
      <c r="L1625" s="651"/>
      <c r="M1625" s="86"/>
      <c r="N1625" s="651"/>
      <c r="O1625" s="86"/>
      <c r="P1625" s="651"/>
      <c r="Q1625" s="33"/>
      <c r="R1625" s="33"/>
      <c r="S1625" s="33"/>
      <c r="T1625" s="33"/>
      <c r="U1625" s="33"/>
      <c r="V1625" s="33"/>
      <c r="W1625" s="33"/>
      <c r="X1625" s="33"/>
      <c r="Y1625" s="33"/>
      <c r="Z1625" s="33"/>
      <c r="AA1625" s="33"/>
    </row>
    <row r="1626" spans="2:39" s="29" customFormat="1">
      <c r="B1626" s="11"/>
      <c r="C1626" s="11">
        <v>7</v>
      </c>
      <c r="D1626" s="334"/>
      <c r="E1626" s="334"/>
      <c r="F1626" s="334"/>
      <c r="G1626" s="334"/>
      <c r="H1626" s="334"/>
      <c r="I1626" s="334"/>
      <c r="J1626" s="334"/>
      <c r="K1626" s="78"/>
      <c r="L1626" s="652"/>
      <c r="M1626" s="78"/>
      <c r="N1626" s="652"/>
      <c r="O1626" s="78"/>
      <c r="P1626" s="652"/>
      <c r="Q1626" s="33"/>
      <c r="R1626" s="33"/>
      <c r="S1626" s="33"/>
      <c r="T1626" s="33"/>
      <c r="U1626" s="33"/>
      <c r="V1626" s="33"/>
      <c r="W1626" s="33"/>
      <c r="X1626" s="33"/>
      <c r="Y1626" s="33"/>
      <c r="Z1626" s="33"/>
      <c r="AA1626" s="33"/>
    </row>
    <row r="1627" spans="2:39" s="29" customFormat="1">
      <c r="B1627" s="11"/>
      <c r="C1627" s="11">
        <v>8</v>
      </c>
      <c r="D1627" s="334"/>
      <c r="E1627" s="334"/>
      <c r="F1627" s="334"/>
      <c r="G1627" s="334"/>
      <c r="H1627" s="334"/>
      <c r="I1627" s="334"/>
      <c r="J1627" s="334"/>
      <c r="K1627" s="78"/>
      <c r="L1627" s="651"/>
      <c r="M1627" s="78"/>
      <c r="N1627" s="651"/>
      <c r="O1627" s="78"/>
      <c r="P1627" s="651"/>
      <c r="Q1627" s="33"/>
      <c r="R1627" s="33"/>
      <c r="S1627" s="33"/>
      <c r="T1627" s="33"/>
      <c r="U1627" s="33"/>
      <c r="V1627" s="33"/>
      <c r="W1627" s="33"/>
      <c r="X1627" s="33"/>
      <c r="Y1627" s="33"/>
      <c r="Z1627" s="33"/>
      <c r="AA1627" s="33"/>
    </row>
    <row r="1628" spans="2:39" s="29" customFormat="1">
      <c r="B1628" s="11"/>
      <c r="C1628" s="11">
        <v>9</v>
      </c>
      <c r="D1628" s="334"/>
      <c r="E1628" s="334"/>
      <c r="F1628" s="334"/>
      <c r="G1628" s="334"/>
      <c r="H1628" s="334"/>
      <c r="I1628" s="334"/>
      <c r="J1628" s="334"/>
      <c r="K1628" s="86"/>
      <c r="L1628" s="651"/>
      <c r="M1628" s="86"/>
      <c r="N1628" s="651"/>
      <c r="O1628" s="86"/>
      <c r="P1628" s="651"/>
      <c r="Q1628" s="33"/>
      <c r="R1628" s="33"/>
      <c r="S1628" s="33"/>
      <c r="T1628" s="33"/>
      <c r="U1628" s="33"/>
      <c r="V1628" s="33"/>
      <c r="W1628" s="33"/>
      <c r="X1628" s="33"/>
      <c r="Y1628" s="33"/>
      <c r="Z1628" s="33"/>
      <c r="AA1628" s="33"/>
    </row>
    <row r="1629" spans="2:39" s="29" customFormat="1">
      <c r="B1629" s="11"/>
      <c r="C1629" s="11">
        <v>10</v>
      </c>
      <c r="D1629" s="334"/>
      <c r="E1629" s="334"/>
      <c r="F1629" s="334"/>
      <c r="G1629" s="334"/>
      <c r="H1629" s="334"/>
      <c r="I1629" s="334"/>
      <c r="J1629" s="334"/>
      <c r="K1629" s="86"/>
      <c r="L1629" s="651"/>
      <c r="M1629" s="86"/>
      <c r="N1629" s="651"/>
      <c r="O1629" s="86"/>
      <c r="P1629" s="651"/>
      <c r="Q1629" s="33"/>
      <c r="R1629" s="33"/>
      <c r="S1629" s="33"/>
      <c r="T1629" s="33"/>
      <c r="U1629" s="33"/>
      <c r="V1629" s="33"/>
      <c r="W1629" s="33"/>
      <c r="X1629" s="33"/>
      <c r="Y1629" s="33"/>
      <c r="Z1629" s="33"/>
      <c r="AA1629" s="33"/>
    </row>
    <row r="1630" spans="2:39" s="29" customFormat="1">
      <c r="B1630" s="11"/>
      <c r="C1630" s="11">
        <v>11</v>
      </c>
      <c r="D1630" s="334"/>
      <c r="E1630" s="334"/>
      <c r="F1630" s="334"/>
      <c r="G1630" s="334"/>
      <c r="H1630" s="334"/>
      <c r="I1630" s="334"/>
      <c r="J1630" s="334"/>
      <c r="K1630" s="78"/>
      <c r="L1630" s="652"/>
      <c r="M1630" s="78"/>
      <c r="N1630" s="652"/>
      <c r="O1630" s="78"/>
      <c r="P1630" s="652"/>
      <c r="Q1630" s="33"/>
      <c r="R1630" s="33"/>
      <c r="S1630" s="33"/>
      <c r="T1630" s="33"/>
      <c r="U1630" s="33"/>
      <c r="V1630" s="33"/>
      <c r="W1630" s="33"/>
      <c r="X1630" s="33"/>
      <c r="Y1630" s="33"/>
      <c r="Z1630" s="33"/>
      <c r="AA1630" s="33"/>
    </row>
    <row r="1631" spans="2:39" s="29" customFormat="1">
      <c r="B1631" s="11"/>
      <c r="C1631" s="11">
        <v>12</v>
      </c>
      <c r="D1631" s="334"/>
      <c r="E1631" s="334"/>
      <c r="F1631" s="334"/>
      <c r="G1631" s="334"/>
      <c r="H1631" s="334"/>
      <c r="I1631" s="334"/>
      <c r="J1631" s="334"/>
      <c r="K1631" s="78"/>
      <c r="L1631" s="651"/>
      <c r="M1631" s="78"/>
      <c r="N1631" s="651"/>
      <c r="O1631" s="78"/>
      <c r="P1631" s="651"/>
      <c r="Q1631" s="33"/>
      <c r="R1631" s="33"/>
      <c r="S1631" s="33"/>
      <c r="T1631" s="33"/>
      <c r="U1631" s="33"/>
      <c r="V1631" s="33"/>
      <c r="W1631" s="33"/>
      <c r="X1631" s="33"/>
      <c r="Y1631" s="33"/>
      <c r="Z1631" s="33"/>
      <c r="AA1631" s="33"/>
    </row>
    <row r="1632" spans="2:39" s="29" customFormat="1">
      <c r="B1632" s="11"/>
      <c r="C1632" s="11">
        <v>13</v>
      </c>
      <c r="D1632" s="334"/>
      <c r="E1632" s="334"/>
      <c r="F1632" s="334"/>
      <c r="G1632" s="334"/>
      <c r="H1632" s="334"/>
      <c r="I1632" s="334"/>
      <c r="J1632" s="334"/>
      <c r="K1632" s="86"/>
      <c r="L1632" s="651"/>
      <c r="M1632" s="86"/>
      <c r="N1632" s="651"/>
      <c r="O1632" s="86"/>
      <c r="P1632" s="651"/>
      <c r="Q1632" s="33"/>
      <c r="R1632" s="33"/>
      <c r="S1632" s="33"/>
      <c r="T1632" s="33"/>
      <c r="U1632" s="33"/>
      <c r="V1632" s="33"/>
      <c r="W1632" s="33"/>
      <c r="X1632" s="33"/>
      <c r="Y1632" s="33"/>
      <c r="Z1632" s="33"/>
      <c r="AA1632" s="33"/>
    </row>
    <row r="1633" spans="2:39" s="29" customFormat="1">
      <c r="B1633" s="11"/>
      <c r="C1633" s="11">
        <v>14</v>
      </c>
      <c r="D1633" s="334"/>
      <c r="E1633" s="334"/>
      <c r="F1633" s="334"/>
      <c r="G1633" s="334"/>
      <c r="H1633" s="334"/>
      <c r="I1633" s="334"/>
      <c r="J1633" s="334"/>
      <c r="K1633" s="86"/>
      <c r="L1633" s="651"/>
      <c r="M1633" s="86"/>
      <c r="N1633" s="651"/>
      <c r="O1633" s="86"/>
      <c r="P1633" s="651"/>
      <c r="Q1633" s="33"/>
      <c r="R1633" s="33"/>
      <c r="S1633" s="33"/>
      <c r="T1633" s="33"/>
      <c r="U1633" s="33"/>
      <c r="V1633" s="33"/>
      <c r="W1633" s="33"/>
      <c r="X1633" s="33"/>
      <c r="Y1633" s="33"/>
      <c r="Z1633" s="33"/>
      <c r="AA1633" s="33"/>
    </row>
    <row r="1634" spans="2:39" s="29" customFormat="1">
      <c r="B1634" s="11"/>
      <c r="C1634" s="11">
        <v>15</v>
      </c>
      <c r="D1634" s="334"/>
      <c r="E1634" s="334"/>
      <c r="F1634" s="334"/>
      <c r="G1634" s="334"/>
      <c r="H1634" s="334"/>
      <c r="I1634" s="334"/>
      <c r="J1634" s="334"/>
      <c r="K1634" s="78"/>
      <c r="L1634" s="652"/>
      <c r="M1634" s="78"/>
      <c r="N1634" s="652"/>
      <c r="O1634" s="78"/>
      <c r="P1634" s="652"/>
      <c r="Q1634" s="33"/>
      <c r="R1634" s="33"/>
      <c r="S1634" s="33"/>
      <c r="T1634" s="33"/>
      <c r="U1634" s="33"/>
      <c r="V1634" s="33"/>
      <c r="W1634" s="33"/>
      <c r="X1634" s="33"/>
      <c r="Y1634" s="33"/>
      <c r="Z1634" s="33"/>
      <c r="AA1634" s="33"/>
    </row>
    <row r="1635" spans="2:39" s="29" customFormat="1">
      <c r="B1635" s="11"/>
      <c r="C1635" s="11">
        <v>16</v>
      </c>
      <c r="D1635" s="334"/>
      <c r="E1635" s="334"/>
      <c r="F1635" s="334"/>
      <c r="G1635" s="334"/>
      <c r="H1635" s="334"/>
      <c r="I1635" s="334"/>
      <c r="J1635" s="334"/>
      <c r="K1635" s="78"/>
      <c r="L1635" s="651"/>
      <c r="M1635" s="78"/>
      <c r="N1635" s="651"/>
      <c r="O1635" s="78"/>
      <c r="P1635" s="651"/>
      <c r="Q1635" s="33"/>
      <c r="R1635" s="33"/>
      <c r="S1635" s="33"/>
      <c r="T1635" s="33"/>
      <c r="U1635" s="33"/>
      <c r="V1635" s="33"/>
      <c r="W1635" s="33"/>
      <c r="X1635" s="33"/>
      <c r="Y1635" s="33"/>
      <c r="Z1635" s="33"/>
      <c r="AA1635" s="33"/>
    </row>
    <row r="1636" spans="2:39" s="29" customFormat="1">
      <c r="B1636" s="11"/>
      <c r="C1636" s="11">
        <v>17</v>
      </c>
      <c r="D1636" s="334"/>
      <c r="E1636" s="334"/>
      <c r="F1636" s="334"/>
      <c r="G1636" s="334"/>
      <c r="H1636" s="334"/>
      <c r="I1636" s="334"/>
      <c r="J1636" s="334"/>
      <c r="K1636" s="86"/>
      <c r="L1636" s="651"/>
      <c r="M1636" s="86"/>
      <c r="N1636" s="651"/>
      <c r="O1636" s="86"/>
      <c r="P1636" s="651"/>
      <c r="Q1636" s="33"/>
      <c r="R1636" s="33"/>
      <c r="S1636" s="33"/>
      <c r="T1636" s="33"/>
      <c r="U1636" s="33"/>
      <c r="V1636" s="33"/>
      <c r="W1636" s="33"/>
      <c r="X1636" s="33"/>
      <c r="Y1636" s="33"/>
      <c r="Z1636" s="33"/>
      <c r="AA1636" s="33"/>
    </row>
    <row r="1637" spans="2:39" s="29" customFormat="1">
      <c r="B1637" s="11"/>
      <c r="C1637" s="11">
        <v>18</v>
      </c>
      <c r="D1637" s="334"/>
      <c r="E1637" s="334"/>
      <c r="F1637" s="334"/>
      <c r="G1637" s="334"/>
      <c r="H1637" s="334"/>
      <c r="I1637" s="334"/>
      <c r="J1637" s="334"/>
      <c r="K1637" s="86"/>
      <c r="L1637" s="651"/>
      <c r="M1637" s="86"/>
      <c r="N1637" s="651"/>
      <c r="O1637" s="86"/>
      <c r="P1637" s="651"/>
      <c r="Q1637" s="33"/>
      <c r="R1637" s="33"/>
      <c r="S1637" s="33"/>
      <c r="T1637" s="33"/>
      <c r="U1637" s="33"/>
      <c r="V1637" s="33"/>
      <c r="W1637" s="33"/>
      <c r="X1637" s="33"/>
      <c r="Y1637" s="33"/>
      <c r="Z1637" s="33"/>
      <c r="AA1637" s="33"/>
    </row>
    <row r="1638" spans="2:39" s="29" customFormat="1">
      <c r="B1638" s="11"/>
      <c r="C1638" s="11">
        <v>19</v>
      </c>
      <c r="D1638" s="334"/>
      <c r="E1638" s="334"/>
      <c r="F1638" s="334"/>
      <c r="G1638" s="334"/>
      <c r="H1638" s="334"/>
      <c r="I1638" s="334"/>
      <c r="J1638" s="334"/>
      <c r="K1638" s="78"/>
      <c r="L1638" s="652"/>
      <c r="M1638" s="78"/>
      <c r="N1638" s="652"/>
      <c r="O1638" s="78"/>
      <c r="P1638" s="652"/>
      <c r="Q1638" s="33"/>
      <c r="R1638" s="33"/>
      <c r="S1638" s="33"/>
      <c r="T1638" s="33"/>
      <c r="U1638" s="33"/>
      <c r="V1638" s="33"/>
      <c r="W1638" s="33"/>
      <c r="X1638" s="33"/>
      <c r="Y1638" s="33"/>
      <c r="Z1638" s="33"/>
      <c r="AA1638" s="33"/>
    </row>
    <row r="1639" spans="2:39" s="29" customFormat="1">
      <c r="B1639" s="11"/>
      <c r="C1639" s="11">
        <v>20</v>
      </c>
      <c r="D1639" s="334"/>
      <c r="E1639" s="334"/>
      <c r="F1639" s="334"/>
      <c r="G1639" s="334"/>
      <c r="H1639" s="334"/>
      <c r="I1639" s="334"/>
      <c r="J1639" s="334"/>
      <c r="K1639" s="78"/>
      <c r="L1639" s="651"/>
      <c r="M1639" s="78"/>
      <c r="N1639" s="651"/>
      <c r="O1639" s="78"/>
      <c r="P1639" s="651"/>
      <c r="Q1639" s="33"/>
      <c r="R1639" s="33"/>
      <c r="S1639" s="33"/>
      <c r="T1639" s="33"/>
      <c r="U1639" s="33"/>
      <c r="V1639" s="33"/>
      <c r="W1639" s="33"/>
      <c r="X1639" s="33"/>
      <c r="Y1639" s="33"/>
      <c r="Z1639" s="33"/>
      <c r="AA1639" s="33"/>
    </row>
    <row r="1640" spans="2:39" s="29" customFormat="1">
      <c r="B1640" s="11"/>
      <c r="C1640" s="11">
        <v>21</v>
      </c>
      <c r="D1640" s="334"/>
      <c r="E1640" s="334"/>
      <c r="F1640" s="334"/>
      <c r="G1640" s="334"/>
      <c r="H1640" s="334"/>
      <c r="I1640" s="334"/>
      <c r="J1640" s="334"/>
      <c r="K1640" s="86"/>
      <c r="L1640" s="651"/>
      <c r="M1640" s="86"/>
      <c r="N1640" s="651"/>
      <c r="O1640" s="86"/>
      <c r="P1640" s="651"/>
      <c r="Q1640" s="33"/>
      <c r="R1640" s="33"/>
      <c r="S1640" s="33"/>
      <c r="T1640" s="33"/>
      <c r="U1640" s="33"/>
      <c r="V1640" s="33"/>
      <c r="W1640" s="33"/>
      <c r="X1640" s="33"/>
      <c r="Y1640" s="33"/>
      <c r="Z1640" s="33"/>
      <c r="AA1640" s="33"/>
    </row>
    <row r="1641" spans="2:39" s="29" customFormat="1">
      <c r="B1641" s="11"/>
      <c r="C1641" s="11">
        <v>22</v>
      </c>
      <c r="D1641" s="334"/>
      <c r="E1641" s="334"/>
      <c r="F1641" s="334"/>
      <c r="G1641" s="334"/>
      <c r="H1641" s="334"/>
      <c r="I1641" s="334"/>
      <c r="J1641" s="334"/>
      <c r="K1641" s="653"/>
      <c r="L1641" s="651"/>
      <c r="M1641" s="653"/>
      <c r="N1641" s="651"/>
      <c r="O1641" s="653"/>
      <c r="P1641" s="651"/>
      <c r="Q1641" s="33"/>
      <c r="R1641" s="33"/>
      <c r="S1641" s="33"/>
      <c r="T1641" s="33"/>
      <c r="U1641" s="33"/>
      <c r="V1641" s="33"/>
      <c r="W1641" s="33"/>
      <c r="X1641" s="33"/>
      <c r="Y1641" s="33"/>
      <c r="Z1641" s="33"/>
      <c r="AA1641" s="33"/>
    </row>
    <row r="1642" spans="2:39" s="29" customFormat="1">
      <c r="B1642" s="11">
        <v>73</v>
      </c>
      <c r="C1642" s="11">
        <v>1</v>
      </c>
      <c r="D1642" s="334"/>
      <c r="E1642" s="334"/>
      <c r="F1642" s="334"/>
      <c r="G1642" s="334"/>
      <c r="H1642" s="334"/>
      <c r="I1642" s="334"/>
      <c r="J1642" s="334"/>
      <c r="K1642" s="78"/>
      <c r="L1642" s="647"/>
      <c r="M1642" s="78"/>
      <c r="N1642" s="647"/>
      <c r="O1642" s="78"/>
      <c r="P1642" s="647"/>
      <c r="Q1642" s="33"/>
      <c r="R1642" s="33"/>
      <c r="S1642" s="33"/>
      <c r="T1642" s="33"/>
      <c r="U1642" s="33"/>
      <c r="V1642" s="33"/>
      <c r="W1642" s="33"/>
      <c r="X1642" s="33"/>
      <c r="Y1642" s="33"/>
      <c r="Z1642" s="33"/>
      <c r="AA1642" s="33"/>
    </row>
    <row r="1643" spans="2:39" s="29" customFormat="1">
      <c r="B1643" s="11"/>
      <c r="C1643" s="11">
        <v>2</v>
      </c>
      <c r="D1643" s="334"/>
      <c r="E1643" s="334"/>
      <c r="F1643" s="334"/>
      <c r="G1643" s="334"/>
      <c r="H1643" s="334"/>
      <c r="I1643" s="334"/>
      <c r="J1643" s="334"/>
      <c r="K1643" s="78"/>
      <c r="L1643" s="647"/>
      <c r="M1643" s="78"/>
      <c r="N1643" s="647"/>
      <c r="O1643" s="78"/>
      <c r="P1643" s="647"/>
      <c r="Q1643" s="33"/>
      <c r="R1643" s="33"/>
      <c r="S1643" s="33"/>
      <c r="T1643" s="33"/>
      <c r="U1643" s="33"/>
      <c r="V1643" s="33"/>
      <c r="W1643" s="33"/>
      <c r="X1643" s="33"/>
      <c r="Y1643" s="33"/>
      <c r="Z1643" s="33"/>
      <c r="AA1643" s="33"/>
    </row>
    <row r="1644" spans="2:39" s="29" customFormat="1">
      <c r="B1644" s="11"/>
      <c r="C1644" s="11">
        <v>3</v>
      </c>
      <c r="D1644" s="334"/>
      <c r="E1644" s="334"/>
      <c r="F1644" s="334"/>
      <c r="G1644" s="334"/>
      <c r="H1644" s="334"/>
      <c r="I1644" s="334"/>
      <c r="J1644" s="334"/>
      <c r="K1644" s="78"/>
      <c r="L1644" s="647"/>
      <c r="M1644" s="78"/>
      <c r="N1644" s="647"/>
      <c r="O1644" s="78"/>
      <c r="P1644" s="647"/>
      <c r="Q1644" s="33"/>
      <c r="R1644" s="33"/>
      <c r="S1644" s="33"/>
      <c r="T1644" s="33"/>
      <c r="U1644" s="33"/>
      <c r="V1644" s="33"/>
      <c r="W1644" s="33"/>
      <c r="X1644" s="33"/>
      <c r="Y1644" s="33"/>
      <c r="Z1644" s="33"/>
      <c r="AA1644" s="33"/>
    </row>
    <row r="1645" spans="2:39">
      <c r="B1645" s="11"/>
      <c r="C1645" s="11">
        <v>4</v>
      </c>
      <c r="D1645" s="334"/>
      <c r="E1645" s="334"/>
      <c r="F1645" s="334"/>
      <c r="G1645" s="334"/>
      <c r="H1645" s="334"/>
      <c r="I1645" s="334"/>
      <c r="K1645" s="78"/>
      <c r="L1645" s="189"/>
      <c r="M1645" s="78"/>
      <c r="N1645" s="189"/>
      <c r="O1645" s="78"/>
      <c r="P1645" s="189"/>
      <c r="Q1645" s="334"/>
      <c r="R1645" s="334"/>
      <c r="S1645" s="334"/>
      <c r="AB1645" s="335"/>
      <c r="AC1645" s="335"/>
      <c r="AD1645" s="335"/>
      <c r="AE1645" s="335"/>
      <c r="AF1645" s="335"/>
      <c r="AG1645" s="335"/>
      <c r="AH1645" s="335"/>
      <c r="AI1645" s="335"/>
      <c r="AJ1645" s="335"/>
      <c r="AK1645" s="335"/>
      <c r="AL1645" s="335"/>
      <c r="AM1645" s="335"/>
    </row>
    <row r="1646" spans="2:39" s="29" customFormat="1">
      <c r="B1646" s="11"/>
      <c r="C1646" s="11">
        <v>5</v>
      </c>
      <c r="D1646" s="334"/>
      <c r="E1646" s="334"/>
      <c r="F1646" s="334"/>
      <c r="G1646" s="334"/>
      <c r="H1646" s="334"/>
      <c r="I1646" s="334"/>
      <c r="J1646" s="334"/>
      <c r="K1646" s="86"/>
      <c r="L1646" s="651"/>
      <c r="M1646" s="86"/>
      <c r="N1646" s="651"/>
      <c r="O1646" s="86"/>
      <c r="P1646" s="651"/>
      <c r="Q1646" s="33"/>
      <c r="R1646" s="33"/>
      <c r="S1646" s="33"/>
      <c r="T1646" s="33"/>
      <c r="U1646" s="33"/>
      <c r="V1646" s="33"/>
      <c r="W1646" s="33"/>
      <c r="X1646" s="33"/>
      <c r="Y1646" s="33"/>
      <c r="Z1646" s="33"/>
      <c r="AA1646" s="33"/>
    </row>
    <row r="1647" spans="2:39" s="29" customFormat="1">
      <c r="B1647" s="11"/>
      <c r="C1647" s="11">
        <v>6</v>
      </c>
      <c r="D1647" s="334"/>
      <c r="E1647" s="334"/>
      <c r="F1647" s="334"/>
      <c r="G1647" s="334"/>
      <c r="H1647" s="334"/>
      <c r="I1647" s="334"/>
      <c r="J1647" s="334"/>
      <c r="K1647" s="86"/>
      <c r="L1647" s="651"/>
      <c r="M1647" s="86"/>
      <c r="N1647" s="651"/>
      <c r="O1647" s="86"/>
      <c r="P1647" s="651"/>
      <c r="Q1647" s="33"/>
      <c r="R1647" s="33"/>
      <c r="S1647" s="33"/>
      <c r="T1647" s="33"/>
      <c r="U1647" s="33"/>
      <c r="V1647" s="33"/>
      <c r="W1647" s="33"/>
      <c r="X1647" s="33"/>
      <c r="Y1647" s="33"/>
      <c r="Z1647" s="33"/>
      <c r="AA1647" s="33"/>
    </row>
    <row r="1648" spans="2:39" s="29" customFormat="1">
      <c r="B1648" s="11"/>
      <c r="C1648" s="11">
        <v>7</v>
      </c>
      <c r="D1648" s="334"/>
      <c r="E1648" s="334"/>
      <c r="F1648" s="334"/>
      <c r="G1648" s="334"/>
      <c r="H1648" s="334"/>
      <c r="I1648" s="334"/>
      <c r="J1648" s="334"/>
      <c r="K1648" s="78"/>
      <c r="L1648" s="652"/>
      <c r="M1648" s="78"/>
      <c r="N1648" s="652"/>
      <c r="O1648" s="78"/>
      <c r="P1648" s="652"/>
      <c r="Q1648" s="33"/>
      <c r="R1648" s="33"/>
      <c r="S1648" s="33"/>
      <c r="T1648" s="33"/>
      <c r="U1648" s="33"/>
      <c r="V1648" s="33"/>
      <c r="W1648" s="33"/>
      <c r="X1648" s="33"/>
      <c r="Y1648" s="33"/>
      <c r="Z1648" s="33"/>
      <c r="AA1648" s="33"/>
    </row>
    <row r="1649" spans="2:27" s="29" customFormat="1">
      <c r="B1649" s="11"/>
      <c r="C1649" s="11">
        <v>8</v>
      </c>
      <c r="D1649" s="334"/>
      <c r="E1649" s="334"/>
      <c r="F1649" s="334"/>
      <c r="G1649" s="334"/>
      <c r="H1649" s="334"/>
      <c r="I1649" s="334"/>
      <c r="J1649" s="334"/>
      <c r="K1649" s="78"/>
      <c r="L1649" s="651"/>
      <c r="M1649" s="78"/>
      <c r="N1649" s="651"/>
      <c r="O1649" s="78"/>
      <c r="P1649" s="651"/>
      <c r="Q1649" s="33"/>
      <c r="R1649" s="33"/>
      <c r="S1649" s="33"/>
      <c r="T1649" s="33"/>
      <c r="U1649" s="33"/>
      <c r="V1649" s="33"/>
      <c r="W1649" s="33"/>
      <c r="X1649" s="33"/>
      <c r="Y1649" s="33"/>
      <c r="Z1649" s="33"/>
      <c r="AA1649" s="33"/>
    </row>
    <row r="1650" spans="2:27" s="29" customFormat="1">
      <c r="B1650" s="11"/>
      <c r="C1650" s="11">
        <v>9</v>
      </c>
      <c r="D1650" s="334"/>
      <c r="E1650" s="334"/>
      <c r="F1650" s="334"/>
      <c r="G1650" s="334"/>
      <c r="H1650" s="334"/>
      <c r="I1650" s="334"/>
      <c r="J1650" s="334"/>
      <c r="K1650" s="86"/>
      <c r="L1650" s="651"/>
      <c r="M1650" s="86"/>
      <c r="N1650" s="651"/>
      <c r="O1650" s="86"/>
      <c r="P1650" s="651"/>
      <c r="Q1650" s="33"/>
      <c r="R1650" s="33"/>
      <c r="S1650" s="33"/>
      <c r="T1650" s="33"/>
      <c r="U1650" s="33"/>
      <c r="V1650" s="33"/>
      <c r="W1650" s="33"/>
      <c r="X1650" s="33"/>
      <c r="Y1650" s="33"/>
      <c r="Z1650" s="33"/>
      <c r="AA1650" s="33"/>
    </row>
    <row r="1651" spans="2:27" s="29" customFormat="1">
      <c r="B1651" s="11"/>
      <c r="C1651" s="11">
        <v>10</v>
      </c>
      <c r="D1651" s="334"/>
      <c r="E1651" s="334"/>
      <c r="F1651" s="334"/>
      <c r="G1651" s="334"/>
      <c r="H1651" s="334"/>
      <c r="I1651" s="334"/>
      <c r="J1651" s="334"/>
      <c r="K1651" s="86"/>
      <c r="L1651" s="651"/>
      <c r="M1651" s="86"/>
      <c r="N1651" s="651"/>
      <c r="O1651" s="86"/>
      <c r="P1651" s="651"/>
      <c r="Q1651" s="33"/>
      <c r="R1651" s="33"/>
      <c r="S1651" s="33"/>
      <c r="T1651" s="33"/>
      <c r="U1651" s="33"/>
      <c r="V1651" s="33"/>
      <c r="W1651" s="33"/>
      <c r="X1651" s="33"/>
      <c r="Y1651" s="33"/>
      <c r="Z1651" s="33"/>
      <c r="AA1651" s="33"/>
    </row>
    <row r="1652" spans="2:27" s="29" customFormat="1">
      <c r="B1652" s="11"/>
      <c r="C1652" s="11">
        <v>11</v>
      </c>
      <c r="D1652" s="334"/>
      <c r="E1652" s="334"/>
      <c r="F1652" s="334"/>
      <c r="G1652" s="334"/>
      <c r="H1652" s="334"/>
      <c r="I1652" s="334"/>
      <c r="J1652" s="334"/>
      <c r="K1652" s="78"/>
      <c r="L1652" s="652"/>
      <c r="M1652" s="78"/>
      <c r="N1652" s="652"/>
      <c r="O1652" s="78"/>
      <c r="P1652" s="652"/>
      <c r="Q1652" s="33"/>
      <c r="R1652" s="33"/>
      <c r="S1652" s="33"/>
      <c r="T1652" s="33"/>
      <c r="U1652" s="33"/>
      <c r="V1652" s="33"/>
      <c r="W1652" s="33"/>
      <c r="X1652" s="33"/>
      <c r="Y1652" s="33"/>
      <c r="Z1652" s="33"/>
      <c r="AA1652" s="33"/>
    </row>
    <row r="1653" spans="2:27" s="29" customFormat="1">
      <c r="B1653" s="11"/>
      <c r="C1653" s="11">
        <v>12</v>
      </c>
      <c r="D1653" s="334"/>
      <c r="E1653" s="334"/>
      <c r="F1653" s="334"/>
      <c r="G1653" s="334"/>
      <c r="H1653" s="334"/>
      <c r="I1653" s="334"/>
      <c r="J1653" s="334"/>
      <c r="K1653" s="78"/>
      <c r="L1653" s="651"/>
      <c r="M1653" s="78"/>
      <c r="N1653" s="651"/>
      <c r="O1653" s="78"/>
      <c r="P1653" s="651"/>
      <c r="Q1653" s="33"/>
      <c r="R1653" s="33"/>
      <c r="S1653" s="33"/>
      <c r="T1653" s="33"/>
      <c r="U1653" s="33"/>
      <c r="V1653" s="33"/>
      <c r="W1653" s="33"/>
      <c r="X1653" s="33"/>
      <c r="Y1653" s="33"/>
      <c r="Z1653" s="33"/>
      <c r="AA1653" s="33"/>
    </row>
    <row r="1654" spans="2:27" s="29" customFormat="1">
      <c r="B1654" s="11"/>
      <c r="C1654" s="11">
        <v>13</v>
      </c>
      <c r="D1654" s="334"/>
      <c r="E1654" s="334"/>
      <c r="F1654" s="334"/>
      <c r="G1654" s="334"/>
      <c r="H1654" s="334"/>
      <c r="I1654" s="334"/>
      <c r="J1654" s="334"/>
      <c r="K1654" s="86"/>
      <c r="L1654" s="651"/>
      <c r="M1654" s="86"/>
      <c r="N1654" s="651"/>
      <c r="O1654" s="86"/>
      <c r="P1654" s="651"/>
      <c r="Q1654" s="33"/>
      <c r="R1654" s="33"/>
      <c r="S1654" s="33"/>
      <c r="T1654" s="33"/>
      <c r="U1654" s="33"/>
      <c r="V1654" s="33"/>
      <c r="W1654" s="33"/>
      <c r="X1654" s="33"/>
      <c r="Y1654" s="33"/>
      <c r="Z1654" s="33"/>
      <c r="AA1654" s="33"/>
    </row>
    <row r="1655" spans="2:27" s="29" customFormat="1">
      <c r="B1655" s="11"/>
      <c r="C1655" s="11">
        <v>14</v>
      </c>
      <c r="D1655" s="334"/>
      <c r="E1655" s="334"/>
      <c r="F1655" s="334"/>
      <c r="G1655" s="334"/>
      <c r="H1655" s="334"/>
      <c r="I1655" s="334"/>
      <c r="J1655" s="334"/>
      <c r="K1655" s="86"/>
      <c r="L1655" s="651"/>
      <c r="M1655" s="86"/>
      <c r="N1655" s="651"/>
      <c r="O1655" s="86"/>
      <c r="P1655" s="651"/>
      <c r="Q1655" s="33"/>
      <c r="R1655" s="33"/>
      <c r="S1655" s="33"/>
      <c r="T1655" s="33"/>
      <c r="U1655" s="33"/>
      <c r="V1655" s="33"/>
      <c r="W1655" s="33"/>
      <c r="X1655" s="33"/>
      <c r="Y1655" s="33"/>
      <c r="Z1655" s="33"/>
      <c r="AA1655" s="33"/>
    </row>
    <row r="1656" spans="2:27" s="29" customFormat="1">
      <c r="B1656" s="11"/>
      <c r="C1656" s="11">
        <v>15</v>
      </c>
      <c r="D1656" s="334"/>
      <c r="E1656" s="334"/>
      <c r="F1656" s="334"/>
      <c r="G1656" s="334"/>
      <c r="H1656" s="334"/>
      <c r="I1656" s="334"/>
      <c r="J1656" s="334"/>
      <c r="K1656" s="78"/>
      <c r="L1656" s="652"/>
      <c r="M1656" s="78"/>
      <c r="N1656" s="652"/>
      <c r="O1656" s="78"/>
      <c r="P1656" s="652"/>
      <c r="Q1656" s="33"/>
      <c r="R1656" s="33"/>
      <c r="S1656" s="33"/>
      <c r="T1656" s="33"/>
      <c r="U1656" s="33"/>
      <c r="V1656" s="33"/>
      <c r="W1656" s="33"/>
      <c r="X1656" s="33"/>
      <c r="Y1656" s="33"/>
      <c r="Z1656" s="33"/>
      <c r="AA1656" s="33"/>
    </row>
    <row r="1657" spans="2:27" s="29" customFormat="1">
      <c r="B1657" s="11"/>
      <c r="C1657" s="11">
        <v>16</v>
      </c>
      <c r="D1657" s="334"/>
      <c r="E1657" s="334"/>
      <c r="F1657" s="334"/>
      <c r="G1657" s="334"/>
      <c r="H1657" s="334"/>
      <c r="I1657" s="334"/>
      <c r="J1657" s="334"/>
      <c r="K1657" s="78"/>
      <c r="L1657" s="651"/>
      <c r="M1657" s="78"/>
      <c r="N1657" s="651"/>
      <c r="O1657" s="78"/>
      <c r="P1657" s="651"/>
      <c r="Q1657" s="33"/>
      <c r="R1657" s="33"/>
      <c r="S1657" s="33"/>
      <c r="T1657" s="33"/>
      <c r="U1657" s="33"/>
      <c r="V1657" s="33"/>
      <c r="W1657" s="33"/>
      <c r="X1657" s="33"/>
      <c r="Y1657" s="33"/>
      <c r="Z1657" s="33"/>
      <c r="AA1657" s="33"/>
    </row>
    <row r="1658" spans="2:27" s="29" customFormat="1">
      <c r="B1658" s="11"/>
      <c r="C1658" s="11">
        <v>17</v>
      </c>
      <c r="D1658" s="334"/>
      <c r="E1658" s="334"/>
      <c r="F1658" s="334"/>
      <c r="G1658" s="334"/>
      <c r="H1658" s="334"/>
      <c r="I1658" s="334"/>
      <c r="J1658" s="334"/>
      <c r="K1658" s="86"/>
      <c r="L1658" s="651"/>
      <c r="M1658" s="86"/>
      <c r="N1658" s="651"/>
      <c r="O1658" s="86"/>
      <c r="P1658" s="651"/>
      <c r="Q1658" s="33"/>
      <c r="R1658" s="33"/>
      <c r="S1658" s="33"/>
      <c r="T1658" s="33"/>
      <c r="U1658" s="33"/>
      <c r="V1658" s="33"/>
      <c r="W1658" s="33"/>
      <c r="X1658" s="33"/>
      <c r="Y1658" s="33"/>
      <c r="Z1658" s="33"/>
      <c r="AA1658" s="33"/>
    </row>
    <row r="1659" spans="2:27" s="29" customFormat="1">
      <c r="B1659" s="11"/>
      <c r="C1659" s="11">
        <v>18</v>
      </c>
      <c r="D1659" s="334"/>
      <c r="E1659" s="334"/>
      <c r="F1659" s="334"/>
      <c r="G1659" s="334"/>
      <c r="H1659" s="334"/>
      <c r="I1659" s="334"/>
      <c r="J1659" s="334"/>
      <c r="K1659" s="86"/>
      <c r="L1659" s="651"/>
      <c r="M1659" s="86"/>
      <c r="N1659" s="651"/>
      <c r="O1659" s="86"/>
      <c r="P1659" s="651"/>
      <c r="Q1659" s="33"/>
      <c r="R1659" s="33"/>
      <c r="S1659" s="33"/>
      <c r="T1659" s="33"/>
      <c r="U1659" s="33"/>
      <c r="V1659" s="33"/>
      <c r="W1659" s="33"/>
      <c r="X1659" s="33"/>
      <c r="Y1659" s="33"/>
      <c r="Z1659" s="33"/>
      <c r="AA1659" s="33"/>
    </row>
    <row r="1660" spans="2:27" s="29" customFormat="1">
      <c r="B1660" s="11"/>
      <c r="C1660" s="11">
        <v>19</v>
      </c>
      <c r="D1660" s="334"/>
      <c r="E1660" s="334"/>
      <c r="F1660" s="334"/>
      <c r="G1660" s="334"/>
      <c r="H1660" s="334"/>
      <c r="I1660" s="334"/>
      <c r="J1660" s="334"/>
      <c r="K1660" s="78"/>
      <c r="L1660" s="652"/>
      <c r="M1660" s="78"/>
      <c r="N1660" s="652"/>
      <c r="O1660" s="78"/>
      <c r="P1660" s="652"/>
      <c r="Q1660" s="33"/>
      <c r="R1660" s="33"/>
      <c r="S1660" s="33"/>
      <c r="T1660" s="33"/>
      <c r="U1660" s="33"/>
      <c r="V1660" s="33"/>
      <c r="W1660" s="33"/>
      <c r="X1660" s="33"/>
      <c r="Y1660" s="33"/>
      <c r="Z1660" s="33"/>
      <c r="AA1660" s="33"/>
    </row>
    <row r="1661" spans="2:27" s="29" customFormat="1">
      <c r="B1661" s="11"/>
      <c r="C1661" s="11">
        <v>20</v>
      </c>
      <c r="D1661" s="334"/>
      <c r="E1661" s="334"/>
      <c r="F1661" s="334"/>
      <c r="G1661" s="334"/>
      <c r="H1661" s="334"/>
      <c r="I1661" s="334"/>
      <c r="J1661" s="334"/>
      <c r="K1661" s="78"/>
      <c r="L1661" s="651"/>
      <c r="M1661" s="78"/>
      <c r="N1661" s="651"/>
      <c r="O1661" s="78"/>
      <c r="P1661" s="651"/>
      <c r="Q1661" s="33"/>
      <c r="R1661" s="33"/>
      <c r="S1661" s="33"/>
      <c r="T1661" s="33"/>
      <c r="U1661" s="33"/>
      <c r="V1661" s="33"/>
      <c r="W1661" s="33"/>
      <c r="X1661" s="33"/>
      <c r="Y1661" s="33"/>
      <c r="Z1661" s="33"/>
      <c r="AA1661" s="33"/>
    </row>
    <row r="1662" spans="2:27" s="29" customFormat="1">
      <c r="B1662" s="11"/>
      <c r="C1662" s="11">
        <v>21</v>
      </c>
      <c r="D1662" s="334"/>
      <c r="E1662" s="334"/>
      <c r="F1662" s="334"/>
      <c r="G1662" s="334"/>
      <c r="H1662" s="334"/>
      <c r="I1662" s="334"/>
      <c r="J1662" s="334"/>
      <c r="K1662" s="86"/>
      <c r="L1662" s="651"/>
      <c r="M1662" s="86"/>
      <c r="N1662" s="651"/>
      <c r="O1662" s="86"/>
      <c r="P1662" s="651"/>
      <c r="Q1662" s="33"/>
      <c r="R1662" s="33"/>
      <c r="S1662" s="33"/>
      <c r="T1662" s="33"/>
      <c r="U1662" s="33"/>
      <c r="V1662" s="33"/>
      <c r="W1662" s="33"/>
      <c r="X1662" s="33"/>
      <c r="Y1662" s="33"/>
      <c r="Z1662" s="33"/>
      <c r="AA1662" s="33"/>
    </row>
    <row r="1663" spans="2:27" s="29" customFormat="1">
      <c r="B1663" s="11"/>
      <c r="C1663" s="11">
        <v>22</v>
      </c>
      <c r="D1663" s="334"/>
      <c r="E1663" s="334"/>
      <c r="F1663" s="334"/>
      <c r="G1663" s="334"/>
      <c r="H1663" s="334"/>
      <c r="I1663" s="334"/>
      <c r="J1663" s="334"/>
      <c r="K1663" s="653"/>
      <c r="L1663" s="651"/>
      <c r="M1663" s="653"/>
      <c r="N1663" s="651"/>
      <c r="O1663" s="653"/>
      <c r="P1663" s="651"/>
      <c r="Q1663" s="33"/>
      <c r="R1663" s="33"/>
      <c r="S1663" s="33"/>
      <c r="T1663" s="33"/>
      <c r="U1663" s="33"/>
      <c r="V1663" s="33"/>
      <c r="W1663" s="33"/>
      <c r="X1663" s="33"/>
      <c r="Y1663" s="33"/>
      <c r="Z1663" s="33"/>
      <c r="AA1663" s="33"/>
    </row>
    <row r="1664" spans="2:27" s="29" customFormat="1">
      <c r="B1664" s="11">
        <v>74</v>
      </c>
      <c r="C1664" s="11">
        <v>1</v>
      </c>
      <c r="D1664" s="334"/>
      <c r="E1664" s="334"/>
      <c r="F1664" s="334"/>
      <c r="G1664" s="334"/>
      <c r="H1664" s="334"/>
      <c r="I1664" s="334"/>
      <c r="J1664" s="334"/>
      <c r="K1664" s="78"/>
      <c r="L1664" s="647"/>
      <c r="M1664" s="78"/>
      <c r="N1664" s="647"/>
      <c r="O1664" s="78"/>
      <c r="P1664" s="647"/>
      <c r="Q1664" s="33"/>
      <c r="R1664" s="33"/>
      <c r="S1664" s="33"/>
      <c r="T1664" s="33"/>
      <c r="U1664" s="33"/>
      <c r="V1664" s="33"/>
      <c r="W1664" s="33"/>
      <c r="X1664" s="33"/>
      <c r="Y1664" s="33"/>
      <c r="Z1664" s="33"/>
      <c r="AA1664" s="33"/>
    </row>
    <row r="1665" spans="2:39" s="29" customFormat="1">
      <c r="B1665" s="11"/>
      <c r="C1665" s="11">
        <v>2</v>
      </c>
      <c r="D1665" s="334"/>
      <c r="E1665" s="334"/>
      <c r="F1665" s="334"/>
      <c r="G1665" s="334"/>
      <c r="H1665" s="334"/>
      <c r="I1665" s="334"/>
      <c r="J1665" s="334"/>
      <c r="K1665" s="78"/>
      <c r="L1665" s="647"/>
      <c r="M1665" s="78"/>
      <c r="N1665" s="647"/>
      <c r="O1665" s="78"/>
      <c r="P1665" s="647"/>
      <c r="Q1665" s="33"/>
      <c r="R1665" s="33"/>
      <c r="S1665" s="33"/>
      <c r="T1665" s="33"/>
      <c r="U1665" s="33"/>
      <c r="V1665" s="33"/>
      <c r="W1665" s="33"/>
      <c r="X1665" s="33"/>
      <c r="Y1665" s="33"/>
      <c r="Z1665" s="33"/>
      <c r="AA1665" s="33"/>
    </row>
    <row r="1666" spans="2:39" s="29" customFormat="1">
      <c r="B1666" s="11"/>
      <c r="C1666" s="11">
        <v>3</v>
      </c>
      <c r="D1666" s="334"/>
      <c r="E1666" s="334"/>
      <c r="F1666" s="334"/>
      <c r="G1666" s="334"/>
      <c r="H1666" s="334"/>
      <c r="I1666" s="334"/>
      <c r="J1666" s="334"/>
      <c r="K1666" s="78"/>
      <c r="L1666" s="647"/>
      <c r="M1666" s="78"/>
      <c r="N1666" s="647"/>
      <c r="O1666" s="78"/>
      <c r="P1666" s="647"/>
      <c r="Q1666" s="33"/>
      <c r="R1666" s="33"/>
      <c r="S1666" s="33"/>
      <c r="T1666" s="33"/>
      <c r="U1666" s="33"/>
      <c r="V1666" s="33"/>
      <c r="W1666" s="33"/>
      <c r="X1666" s="33"/>
      <c r="Y1666" s="33"/>
      <c r="Z1666" s="33"/>
      <c r="AA1666" s="33"/>
    </row>
    <row r="1667" spans="2:39">
      <c r="B1667" s="11"/>
      <c r="C1667" s="11">
        <v>4</v>
      </c>
      <c r="D1667" s="334"/>
      <c r="E1667" s="334"/>
      <c r="F1667" s="334"/>
      <c r="G1667" s="334"/>
      <c r="H1667" s="334"/>
      <c r="I1667" s="334"/>
      <c r="K1667" s="78"/>
      <c r="L1667" s="189"/>
      <c r="M1667" s="78"/>
      <c r="N1667" s="189"/>
      <c r="O1667" s="78"/>
      <c r="P1667" s="189"/>
      <c r="Q1667" s="334"/>
      <c r="R1667" s="334"/>
      <c r="S1667" s="334"/>
      <c r="AB1667" s="335"/>
      <c r="AC1667" s="335"/>
      <c r="AD1667" s="335"/>
      <c r="AE1667" s="335"/>
      <c r="AF1667" s="335"/>
      <c r="AG1667" s="335"/>
      <c r="AH1667" s="335"/>
      <c r="AI1667" s="335"/>
      <c r="AJ1667" s="335"/>
      <c r="AK1667" s="335"/>
      <c r="AL1667" s="335"/>
      <c r="AM1667" s="335"/>
    </row>
    <row r="1668" spans="2:39" s="29" customFormat="1">
      <c r="B1668" s="11"/>
      <c r="C1668" s="11">
        <v>5</v>
      </c>
      <c r="D1668" s="334"/>
      <c r="E1668" s="334"/>
      <c r="F1668" s="334"/>
      <c r="G1668" s="334"/>
      <c r="H1668" s="334"/>
      <c r="I1668" s="334"/>
      <c r="J1668" s="334"/>
      <c r="K1668" s="86"/>
      <c r="L1668" s="651"/>
      <c r="M1668" s="86"/>
      <c r="N1668" s="651"/>
      <c r="O1668" s="86"/>
      <c r="P1668" s="651"/>
      <c r="Q1668" s="33"/>
      <c r="R1668" s="33"/>
      <c r="S1668" s="33"/>
      <c r="T1668" s="33"/>
      <c r="U1668" s="33"/>
      <c r="V1668" s="33"/>
      <c r="W1668" s="33"/>
      <c r="X1668" s="33"/>
      <c r="Y1668" s="33"/>
      <c r="Z1668" s="33"/>
      <c r="AA1668" s="33"/>
    </row>
    <row r="1669" spans="2:39" s="29" customFormat="1">
      <c r="B1669" s="11"/>
      <c r="C1669" s="11">
        <v>6</v>
      </c>
      <c r="D1669" s="334"/>
      <c r="E1669" s="334"/>
      <c r="F1669" s="334"/>
      <c r="G1669" s="334"/>
      <c r="H1669" s="334"/>
      <c r="I1669" s="334"/>
      <c r="J1669" s="334"/>
      <c r="K1669" s="86"/>
      <c r="L1669" s="651"/>
      <c r="M1669" s="86"/>
      <c r="N1669" s="651"/>
      <c r="O1669" s="86"/>
      <c r="P1669" s="651"/>
      <c r="Q1669" s="33"/>
      <c r="R1669" s="33"/>
      <c r="S1669" s="33"/>
      <c r="T1669" s="33"/>
      <c r="U1669" s="33"/>
      <c r="V1669" s="33"/>
      <c r="W1669" s="33"/>
      <c r="X1669" s="33"/>
      <c r="Y1669" s="33"/>
      <c r="Z1669" s="33"/>
      <c r="AA1669" s="33"/>
    </row>
    <row r="1670" spans="2:39" s="29" customFormat="1">
      <c r="B1670" s="11"/>
      <c r="C1670" s="11">
        <v>7</v>
      </c>
      <c r="D1670" s="334"/>
      <c r="E1670" s="334"/>
      <c r="F1670" s="334"/>
      <c r="G1670" s="334"/>
      <c r="H1670" s="334"/>
      <c r="I1670" s="334"/>
      <c r="J1670" s="334"/>
      <c r="K1670" s="78"/>
      <c r="L1670" s="652"/>
      <c r="M1670" s="78"/>
      <c r="N1670" s="652"/>
      <c r="O1670" s="78"/>
      <c r="P1670" s="652"/>
      <c r="Q1670" s="33"/>
      <c r="R1670" s="33"/>
      <c r="S1670" s="33"/>
      <c r="T1670" s="33"/>
      <c r="U1670" s="33"/>
      <c r="V1670" s="33"/>
      <c r="W1670" s="33"/>
      <c r="X1670" s="33"/>
      <c r="Y1670" s="33"/>
      <c r="Z1670" s="33"/>
      <c r="AA1670" s="33"/>
    </row>
    <row r="1671" spans="2:39" s="29" customFormat="1">
      <c r="B1671" s="11"/>
      <c r="C1671" s="11">
        <v>8</v>
      </c>
      <c r="D1671" s="334"/>
      <c r="E1671" s="334"/>
      <c r="F1671" s="334"/>
      <c r="G1671" s="334"/>
      <c r="H1671" s="334"/>
      <c r="I1671" s="334"/>
      <c r="J1671" s="334"/>
      <c r="K1671" s="78"/>
      <c r="L1671" s="651"/>
      <c r="M1671" s="78"/>
      <c r="N1671" s="651"/>
      <c r="O1671" s="78"/>
      <c r="P1671" s="651"/>
      <c r="Q1671" s="33"/>
      <c r="R1671" s="33"/>
      <c r="S1671" s="33"/>
      <c r="T1671" s="33"/>
      <c r="U1671" s="33"/>
      <c r="V1671" s="33"/>
      <c r="W1671" s="33"/>
      <c r="X1671" s="33"/>
      <c r="Y1671" s="33"/>
      <c r="Z1671" s="33"/>
      <c r="AA1671" s="33"/>
    </row>
    <row r="1672" spans="2:39" s="29" customFormat="1">
      <c r="B1672" s="11"/>
      <c r="C1672" s="11">
        <v>9</v>
      </c>
      <c r="D1672" s="334"/>
      <c r="E1672" s="334"/>
      <c r="F1672" s="334"/>
      <c r="G1672" s="334"/>
      <c r="H1672" s="334"/>
      <c r="I1672" s="334"/>
      <c r="J1672" s="334"/>
      <c r="K1672" s="86"/>
      <c r="L1672" s="651"/>
      <c r="M1672" s="86"/>
      <c r="N1672" s="651"/>
      <c r="O1672" s="86"/>
      <c r="P1672" s="651"/>
      <c r="Q1672" s="33"/>
      <c r="R1672" s="33"/>
      <c r="S1672" s="33"/>
      <c r="T1672" s="33"/>
      <c r="U1672" s="33"/>
      <c r="V1672" s="33"/>
      <c r="W1672" s="33"/>
      <c r="X1672" s="33"/>
      <c r="Y1672" s="33"/>
      <c r="Z1672" s="33"/>
      <c r="AA1672" s="33"/>
    </row>
    <row r="1673" spans="2:39" s="29" customFormat="1">
      <c r="B1673" s="11"/>
      <c r="C1673" s="11">
        <v>10</v>
      </c>
      <c r="D1673" s="334"/>
      <c r="E1673" s="334"/>
      <c r="F1673" s="334"/>
      <c r="G1673" s="334"/>
      <c r="H1673" s="334"/>
      <c r="I1673" s="334"/>
      <c r="J1673" s="334"/>
      <c r="K1673" s="86"/>
      <c r="L1673" s="651"/>
      <c r="M1673" s="86"/>
      <c r="N1673" s="651"/>
      <c r="O1673" s="86"/>
      <c r="P1673" s="651"/>
      <c r="Q1673" s="33"/>
      <c r="R1673" s="33"/>
      <c r="S1673" s="33"/>
      <c r="T1673" s="33"/>
      <c r="U1673" s="33"/>
      <c r="V1673" s="33"/>
      <c r="W1673" s="33"/>
      <c r="X1673" s="33"/>
      <c r="Y1673" s="33"/>
      <c r="Z1673" s="33"/>
      <c r="AA1673" s="33"/>
    </row>
    <row r="1674" spans="2:39" s="29" customFormat="1">
      <c r="B1674" s="11"/>
      <c r="C1674" s="11">
        <v>11</v>
      </c>
      <c r="D1674" s="334"/>
      <c r="E1674" s="334"/>
      <c r="F1674" s="334"/>
      <c r="G1674" s="334"/>
      <c r="H1674" s="334"/>
      <c r="I1674" s="334"/>
      <c r="J1674" s="334"/>
      <c r="K1674" s="78"/>
      <c r="L1674" s="652"/>
      <c r="M1674" s="78"/>
      <c r="N1674" s="652"/>
      <c r="O1674" s="78"/>
      <c r="P1674" s="652"/>
      <c r="Q1674" s="33"/>
      <c r="R1674" s="33"/>
      <c r="S1674" s="33"/>
      <c r="T1674" s="33"/>
      <c r="U1674" s="33"/>
      <c r="V1674" s="33"/>
      <c r="W1674" s="33"/>
      <c r="X1674" s="33"/>
      <c r="Y1674" s="33"/>
      <c r="Z1674" s="33"/>
      <c r="AA1674" s="33"/>
    </row>
    <row r="1675" spans="2:39" s="29" customFormat="1">
      <c r="B1675" s="11"/>
      <c r="C1675" s="11">
        <v>12</v>
      </c>
      <c r="D1675" s="334"/>
      <c r="E1675" s="334"/>
      <c r="F1675" s="334"/>
      <c r="G1675" s="334"/>
      <c r="H1675" s="334"/>
      <c r="I1675" s="334"/>
      <c r="J1675" s="334"/>
      <c r="K1675" s="78"/>
      <c r="L1675" s="651"/>
      <c r="M1675" s="78"/>
      <c r="N1675" s="651"/>
      <c r="O1675" s="78"/>
      <c r="P1675" s="651"/>
      <c r="Q1675" s="33"/>
      <c r="R1675" s="33"/>
      <c r="S1675" s="33"/>
      <c r="T1675" s="33"/>
      <c r="U1675" s="33"/>
      <c r="V1675" s="33"/>
      <c r="W1675" s="33"/>
      <c r="X1675" s="33"/>
      <c r="Y1675" s="33"/>
      <c r="Z1675" s="33"/>
      <c r="AA1675" s="33"/>
    </row>
    <row r="1676" spans="2:39" s="29" customFormat="1">
      <c r="B1676" s="11"/>
      <c r="C1676" s="11">
        <v>13</v>
      </c>
      <c r="D1676" s="334"/>
      <c r="E1676" s="334"/>
      <c r="F1676" s="334"/>
      <c r="G1676" s="334"/>
      <c r="H1676" s="334"/>
      <c r="I1676" s="334"/>
      <c r="J1676" s="334"/>
      <c r="K1676" s="86"/>
      <c r="L1676" s="651"/>
      <c r="M1676" s="86"/>
      <c r="N1676" s="651"/>
      <c r="O1676" s="86"/>
      <c r="P1676" s="651"/>
      <c r="Q1676" s="33"/>
      <c r="R1676" s="33"/>
      <c r="S1676" s="33"/>
      <c r="T1676" s="33"/>
      <c r="U1676" s="33"/>
      <c r="V1676" s="33"/>
      <c r="W1676" s="33"/>
      <c r="X1676" s="33"/>
      <c r="Y1676" s="33"/>
      <c r="Z1676" s="33"/>
      <c r="AA1676" s="33"/>
    </row>
    <row r="1677" spans="2:39" s="29" customFormat="1">
      <c r="B1677" s="11"/>
      <c r="C1677" s="11">
        <v>14</v>
      </c>
      <c r="D1677" s="334"/>
      <c r="E1677" s="334"/>
      <c r="F1677" s="334"/>
      <c r="G1677" s="334"/>
      <c r="H1677" s="334"/>
      <c r="I1677" s="334"/>
      <c r="J1677" s="334"/>
      <c r="K1677" s="86"/>
      <c r="L1677" s="651"/>
      <c r="M1677" s="86"/>
      <c r="N1677" s="651"/>
      <c r="O1677" s="86"/>
      <c r="P1677" s="651"/>
      <c r="Q1677" s="33"/>
      <c r="R1677" s="33"/>
      <c r="S1677" s="33"/>
      <c r="T1677" s="33"/>
      <c r="U1677" s="33"/>
      <c r="V1677" s="33"/>
      <c r="W1677" s="33"/>
      <c r="X1677" s="33"/>
      <c r="Y1677" s="33"/>
      <c r="Z1677" s="33"/>
      <c r="AA1677" s="33"/>
    </row>
    <row r="1678" spans="2:39" s="29" customFormat="1">
      <c r="B1678" s="11"/>
      <c r="C1678" s="11">
        <v>15</v>
      </c>
      <c r="D1678" s="334"/>
      <c r="E1678" s="334"/>
      <c r="F1678" s="334"/>
      <c r="G1678" s="334"/>
      <c r="H1678" s="334"/>
      <c r="I1678" s="334"/>
      <c r="J1678" s="334"/>
      <c r="K1678" s="78"/>
      <c r="L1678" s="652"/>
      <c r="M1678" s="78"/>
      <c r="N1678" s="652"/>
      <c r="O1678" s="78"/>
      <c r="P1678" s="652"/>
      <c r="Q1678" s="33"/>
      <c r="R1678" s="33"/>
      <c r="S1678" s="33"/>
      <c r="T1678" s="33"/>
      <c r="U1678" s="33"/>
      <c r="V1678" s="33"/>
      <c r="W1678" s="33"/>
      <c r="X1678" s="33"/>
      <c r="Y1678" s="33"/>
      <c r="Z1678" s="33"/>
      <c r="AA1678" s="33"/>
    </row>
    <row r="1679" spans="2:39" s="29" customFormat="1">
      <c r="B1679" s="11"/>
      <c r="C1679" s="11">
        <v>16</v>
      </c>
      <c r="D1679" s="334"/>
      <c r="E1679" s="334"/>
      <c r="F1679" s="334"/>
      <c r="G1679" s="334"/>
      <c r="H1679" s="334"/>
      <c r="I1679" s="334"/>
      <c r="J1679" s="334"/>
      <c r="K1679" s="78"/>
      <c r="L1679" s="651"/>
      <c r="M1679" s="78"/>
      <c r="N1679" s="651"/>
      <c r="O1679" s="78"/>
      <c r="P1679" s="651"/>
      <c r="Q1679" s="33"/>
      <c r="R1679" s="33"/>
      <c r="S1679" s="33"/>
      <c r="T1679" s="33"/>
      <c r="U1679" s="33"/>
      <c r="V1679" s="33"/>
      <c r="W1679" s="33"/>
      <c r="X1679" s="33"/>
      <c r="Y1679" s="33"/>
      <c r="Z1679" s="33"/>
      <c r="AA1679" s="33"/>
    </row>
    <row r="1680" spans="2:39" s="29" customFormat="1">
      <c r="B1680" s="11"/>
      <c r="C1680" s="11">
        <v>17</v>
      </c>
      <c r="D1680" s="334"/>
      <c r="E1680" s="334"/>
      <c r="F1680" s="334"/>
      <c r="G1680" s="334"/>
      <c r="H1680" s="334"/>
      <c r="I1680" s="334"/>
      <c r="J1680" s="334"/>
      <c r="K1680" s="86"/>
      <c r="L1680" s="651"/>
      <c r="M1680" s="86"/>
      <c r="N1680" s="651"/>
      <c r="O1680" s="86"/>
      <c r="P1680" s="651"/>
      <c r="Q1680" s="33"/>
      <c r="R1680" s="33"/>
      <c r="S1680" s="33"/>
      <c r="T1680" s="33"/>
      <c r="U1680" s="33"/>
      <c r="V1680" s="33"/>
      <c r="W1680" s="33"/>
      <c r="X1680" s="33"/>
      <c r="Y1680" s="33"/>
      <c r="Z1680" s="33"/>
      <c r="AA1680" s="33"/>
    </row>
    <row r="1681" spans="2:39" s="29" customFormat="1">
      <c r="B1681" s="11"/>
      <c r="C1681" s="11">
        <v>18</v>
      </c>
      <c r="D1681" s="334"/>
      <c r="E1681" s="334"/>
      <c r="F1681" s="334"/>
      <c r="G1681" s="334"/>
      <c r="H1681" s="334"/>
      <c r="I1681" s="334"/>
      <c r="J1681" s="334"/>
      <c r="K1681" s="86"/>
      <c r="L1681" s="651"/>
      <c r="M1681" s="86"/>
      <c r="N1681" s="651"/>
      <c r="O1681" s="86"/>
      <c r="P1681" s="651"/>
      <c r="Q1681" s="33"/>
      <c r="R1681" s="33"/>
      <c r="S1681" s="33"/>
      <c r="T1681" s="33"/>
      <c r="U1681" s="33"/>
      <c r="V1681" s="33"/>
      <c r="W1681" s="33"/>
      <c r="X1681" s="33"/>
      <c r="Y1681" s="33"/>
      <c r="Z1681" s="33"/>
      <c r="AA1681" s="33"/>
    </row>
    <row r="1682" spans="2:39" s="29" customFormat="1">
      <c r="B1682" s="11"/>
      <c r="C1682" s="11">
        <v>19</v>
      </c>
      <c r="D1682" s="334"/>
      <c r="E1682" s="334"/>
      <c r="F1682" s="334"/>
      <c r="G1682" s="334"/>
      <c r="H1682" s="334"/>
      <c r="I1682" s="334"/>
      <c r="J1682" s="334"/>
      <c r="K1682" s="78"/>
      <c r="L1682" s="652"/>
      <c r="M1682" s="78"/>
      <c r="N1682" s="652"/>
      <c r="O1682" s="78"/>
      <c r="P1682" s="652"/>
      <c r="Q1682" s="33"/>
      <c r="R1682" s="33"/>
      <c r="S1682" s="33"/>
      <c r="T1682" s="33"/>
      <c r="U1682" s="33"/>
      <c r="V1682" s="33"/>
      <c r="W1682" s="33"/>
      <c r="X1682" s="33"/>
      <c r="Y1682" s="33"/>
      <c r="Z1682" s="33"/>
      <c r="AA1682" s="33"/>
    </row>
    <row r="1683" spans="2:39" s="29" customFormat="1">
      <c r="B1683" s="11"/>
      <c r="C1683" s="11">
        <v>20</v>
      </c>
      <c r="D1683" s="334"/>
      <c r="E1683" s="334"/>
      <c r="F1683" s="334"/>
      <c r="G1683" s="334"/>
      <c r="H1683" s="334"/>
      <c r="I1683" s="334"/>
      <c r="J1683" s="334"/>
      <c r="K1683" s="78"/>
      <c r="L1683" s="651"/>
      <c r="M1683" s="78"/>
      <c r="N1683" s="651"/>
      <c r="O1683" s="78"/>
      <c r="P1683" s="651"/>
      <c r="Q1683" s="33"/>
      <c r="R1683" s="33"/>
      <c r="S1683" s="33"/>
      <c r="T1683" s="33"/>
      <c r="U1683" s="33"/>
      <c r="V1683" s="33"/>
      <c r="W1683" s="33"/>
      <c r="X1683" s="33"/>
      <c r="Y1683" s="33"/>
      <c r="Z1683" s="33"/>
      <c r="AA1683" s="33"/>
    </row>
    <row r="1684" spans="2:39" s="29" customFormat="1">
      <c r="B1684" s="11"/>
      <c r="C1684" s="11">
        <v>21</v>
      </c>
      <c r="D1684" s="334"/>
      <c r="E1684" s="334"/>
      <c r="F1684" s="334"/>
      <c r="G1684" s="334"/>
      <c r="H1684" s="334"/>
      <c r="I1684" s="334"/>
      <c r="J1684" s="334"/>
      <c r="K1684" s="86"/>
      <c r="L1684" s="651"/>
      <c r="M1684" s="86"/>
      <c r="N1684" s="651"/>
      <c r="O1684" s="86"/>
      <c r="P1684" s="651"/>
      <c r="Q1684" s="33"/>
      <c r="R1684" s="33"/>
      <c r="S1684" s="33"/>
      <c r="T1684" s="33"/>
      <c r="U1684" s="33"/>
      <c r="V1684" s="33"/>
      <c r="W1684" s="33"/>
      <c r="X1684" s="33"/>
      <c r="Y1684" s="33"/>
      <c r="Z1684" s="33"/>
      <c r="AA1684" s="33"/>
    </row>
    <row r="1685" spans="2:39" s="29" customFormat="1">
      <c r="B1685" s="11"/>
      <c r="C1685" s="11">
        <v>22</v>
      </c>
      <c r="D1685" s="334"/>
      <c r="E1685" s="334"/>
      <c r="F1685" s="334"/>
      <c r="G1685" s="334"/>
      <c r="H1685" s="334"/>
      <c r="I1685" s="334"/>
      <c r="J1685" s="334"/>
      <c r="K1685" s="653"/>
      <c r="L1685" s="651"/>
      <c r="M1685" s="653"/>
      <c r="N1685" s="651"/>
      <c r="O1685" s="653"/>
      <c r="P1685" s="651"/>
      <c r="Q1685" s="33"/>
      <c r="R1685" s="33"/>
      <c r="S1685" s="33"/>
      <c r="T1685" s="33"/>
      <c r="U1685" s="33"/>
      <c r="V1685" s="33"/>
      <c r="W1685" s="33"/>
      <c r="X1685" s="33"/>
      <c r="Y1685" s="33"/>
      <c r="Z1685" s="33"/>
      <c r="AA1685" s="33"/>
    </row>
    <row r="1686" spans="2:39" s="29" customFormat="1">
      <c r="B1686" s="11">
        <v>75</v>
      </c>
      <c r="C1686" s="11">
        <v>1</v>
      </c>
      <c r="D1686" s="334"/>
      <c r="E1686" s="334"/>
      <c r="F1686" s="334"/>
      <c r="G1686" s="334"/>
      <c r="H1686" s="334"/>
      <c r="I1686" s="334"/>
      <c r="J1686" s="334"/>
      <c r="K1686" s="78"/>
      <c r="L1686" s="647"/>
      <c r="M1686" s="78"/>
      <c r="N1686" s="647"/>
      <c r="O1686" s="78"/>
      <c r="P1686" s="647"/>
      <c r="Q1686" s="33"/>
      <c r="R1686" s="33"/>
      <c r="S1686" s="33"/>
      <c r="T1686" s="33"/>
      <c r="U1686" s="33"/>
      <c r="V1686" s="33"/>
      <c r="W1686" s="33"/>
      <c r="X1686" s="33"/>
      <c r="Y1686" s="33"/>
      <c r="Z1686" s="33"/>
      <c r="AA1686" s="33"/>
    </row>
    <row r="1687" spans="2:39" s="29" customFormat="1">
      <c r="B1687" s="11"/>
      <c r="C1687" s="11">
        <v>2</v>
      </c>
      <c r="D1687" s="334"/>
      <c r="E1687" s="334"/>
      <c r="F1687" s="334"/>
      <c r="G1687" s="334"/>
      <c r="H1687" s="334"/>
      <c r="I1687" s="334"/>
      <c r="J1687" s="334"/>
      <c r="K1687" s="78"/>
      <c r="L1687" s="647"/>
      <c r="M1687" s="78"/>
      <c r="N1687" s="647"/>
      <c r="O1687" s="78"/>
      <c r="P1687" s="647"/>
      <c r="Q1687" s="33"/>
      <c r="R1687" s="33"/>
      <c r="S1687" s="33"/>
      <c r="T1687" s="33"/>
      <c r="U1687" s="33"/>
      <c r="V1687" s="33"/>
      <c r="W1687" s="33"/>
      <c r="X1687" s="33"/>
      <c r="Y1687" s="33"/>
      <c r="Z1687" s="33"/>
      <c r="AA1687" s="33"/>
    </row>
    <row r="1688" spans="2:39" s="29" customFormat="1">
      <c r="B1688" s="11"/>
      <c r="C1688" s="11">
        <v>3</v>
      </c>
      <c r="D1688" s="334"/>
      <c r="E1688" s="334"/>
      <c r="F1688" s="334"/>
      <c r="G1688" s="334"/>
      <c r="H1688" s="334"/>
      <c r="I1688" s="334"/>
      <c r="J1688" s="334"/>
      <c r="K1688" s="78"/>
      <c r="L1688" s="647"/>
      <c r="M1688" s="78"/>
      <c r="N1688" s="647"/>
      <c r="O1688" s="78"/>
      <c r="P1688" s="647"/>
      <c r="Q1688" s="33"/>
      <c r="R1688" s="33"/>
      <c r="S1688" s="33"/>
      <c r="T1688" s="33"/>
      <c r="U1688" s="33"/>
      <c r="V1688" s="33"/>
      <c r="W1688" s="33"/>
      <c r="X1688" s="33"/>
      <c r="Y1688" s="33"/>
      <c r="Z1688" s="33"/>
      <c r="AA1688" s="33"/>
    </row>
    <row r="1689" spans="2:39">
      <c r="B1689" s="11"/>
      <c r="C1689" s="11">
        <v>4</v>
      </c>
      <c r="D1689" s="334"/>
      <c r="E1689" s="334"/>
      <c r="F1689" s="334"/>
      <c r="G1689" s="334"/>
      <c r="H1689" s="334"/>
      <c r="I1689" s="334"/>
      <c r="K1689" s="78"/>
      <c r="L1689" s="189"/>
      <c r="M1689" s="78"/>
      <c r="N1689" s="189"/>
      <c r="O1689" s="78"/>
      <c r="P1689" s="189"/>
      <c r="Q1689" s="334"/>
      <c r="R1689" s="334"/>
      <c r="S1689" s="334"/>
      <c r="AB1689" s="335"/>
      <c r="AC1689" s="335"/>
      <c r="AD1689" s="335"/>
      <c r="AE1689" s="335"/>
      <c r="AF1689" s="335"/>
      <c r="AG1689" s="335"/>
      <c r="AH1689" s="335"/>
      <c r="AI1689" s="335"/>
      <c r="AJ1689" s="335"/>
      <c r="AK1689" s="335"/>
      <c r="AL1689" s="335"/>
      <c r="AM1689" s="335"/>
    </row>
    <row r="1690" spans="2:39" s="29" customFormat="1">
      <c r="B1690" s="11"/>
      <c r="C1690" s="11">
        <v>5</v>
      </c>
      <c r="D1690" s="334"/>
      <c r="E1690" s="334"/>
      <c r="F1690" s="334"/>
      <c r="G1690" s="334"/>
      <c r="H1690" s="334"/>
      <c r="I1690" s="334"/>
      <c r="J1690" s="334"/>
      <c r="K1690" s="86"/>
      <c r="L1690" s="651"/>
      <c r="M1690" s="86"/>
      <c r="N1690" s="651"/>
      <c r="O1690" s="86"/>
      <c r="P1690" s="651"/>
      <c r="Q1690" s="33"/>
      <c r="R1690" s="33"/>
      <c r="S1690" s="33"/>
      <c r="T1690" s="33"/>
      <c r="U1690" s="33"/>
      <c r="V1690" s="33"/>
      <c r="W1690" s="33"/>
      <c r="X1690" s="33"/>
      <c r="Y1690" s="33"/>
      <c r="Z1690" s="33"/>
      <c r="AA1690" s="33"/>
    </row>
    <row r="1691" spans="2:39" s="29" customFormat="1">
      <c r="B1691" s="11"/>
      <c r="C1691" s="11">
        <v>6</v>
      </c>
      <c r="D1691" s="334"/>
      <c r="E1691" s="334"/>
      <c r="F1691" s="334"/>
      <c r="G1691" s="334"/>
      <c r="H1691" s="334"/>
      <c r="I1691" s="334"/>
      <c r="J1691" s="334"/>
      <c r="K1691" s="86"/>
      <c r="L1691" s="651"/>
      <c r="M1691" s="86"/>
      <c r="N1691" s="651"/>
      <c r="O1691" s="86"/>
      <c r="P1691" s="651"/>
      <c r="Q1691" s="33"/>
      <c r="R1691" s="33"/>
      <c r="S1691" s="33"/>
      <c r="T1691" s="33"/>
      <c r="U1691" s="33"/>
      <c r="V1691" s="33"/>
      <c r="W1691" s="33"/>
      <c r="X1691" s="33"/>
      <c r="Y1691" s="33"/>
      <c r="Z1691" s="33"/>
      <c r="AA1691" s="33"/>
    </row>
    <row r="1692" spans="2:39" s="29" customFormat="1">
      <c r="B1692" s="11"/>
      <c r="C1692" s="11">
        <v>7</v>
      </c>
      <c r="D1692" s="334"/>
      <c r="E1692" s="334"/>
      <c r="F1692" s="334"/>
      <c r="G1692" s="334"/>
      <c r="H1692" s="334"/>
      <c r="I1692" s="334"/>
      <c r="J1692" s="334"/>
      <c r="K1692" s="78"/>
      <c r="L1692" s="652"/>
      <c r="M1692" s="78"/>
      <c r="N1692" s="652"/>
      <c r="O1692" s="78"/>
      <c r="P1692" s="652"/>
      <c r="Q1692" s="33"/>
      <c r="R1692" s="33"/>
      <c r="S1692" s="33"/>
      <c r="T1692" s="33"/>
      <c r="U1692" s="33"/>
      <c r="V1692" s="33"/>
      <c r="W1692" s="33"/>
      <c r="X1692" s="33"/>
      <c r="Y1692" s="33"/>
      <c r="Z1692" s="33"/>
      <c r="AA1692" s="33"/>
    </row>
    <row r="1693" spans="2:39" s="29" customFormat="1">
      <c r="B1693" s="11"/>
      <c r="C1693" s="11">
        <v>8</v>
      </c>
      <c r="D1693" s="334"/>
      <c r="E1693" s="334"/>
      <c r="F1693" s="334"/>
      <c r="G1693" s="334"/>
      <c r="H1693" s="334"/>
      <c r="I1693" s="334"/>
      <c r="J1693" s="334"/>
      <c r="K1693" s="78"/>
      <c r="L1693" s="651"/>
      <c r="M1693" s="78"/>
      <c r="N1693" s="651"/>
      <c r="O1693" s="78"/>
      <c r="P1693" s="651"/>
      <c r="Q1693" s="33"/>
      <c r="R1693" s="33"/>
      <c r="S1693" s="33"/>
      <c r="T1693" s="33"/>
      <c r="U1693" s="33"/>
      <c r="V1693" s="33"/>
      <c r="W1693" s="33"/>
      <c r="X1693" s="33"/>
      <c r="Y1693" s="33"/>
      <c r="Z1693" s="33"/>
      <c r="AA1693" s="33"/>
    </row>
    <row r="1694" spans="2:39" s="29" customFormat="1">
      <c r="B1694" s="11"/>
      <c r="C1694" s="11">
        <v>9</v>
      </c>
      <c r="D1694" s="334"/>
      <c r="E1694" s="334"/>
      <c r="F1694" s="334"/>
      <c r="G1694" s="334"/>
      <c r="H1694" s="334"/>
      <c r="I1694" s="334"/>
      <c r="J1694" s="334"/>
      <c r="K1694" s="86"/>
      <c r="L1694" s="651"/>
      <c r="M1694" s="86"/>
      <c r="N1694" s="651"/>
      <c r="O1694" s="86"/>
      <c r="P1694" s="651"/>
      <c r="Q1694" s="33"/>
      <c r="R1694" s="33"/>
      <c r="S1694" s="33"/>
      <c r="T1694" s="33"/>
      <c r="U1694" s="33"/>
      <c r="V1694" s="33"/>
      <c r="W1694" s="33"/>
      <c r="X1694" s="33"/>
      <c r="Y1694" s="33"/>
      <c r="Z1694" s="33"/>
      <c r="AA1694" s="33"/>
    </row>
    <row r="1695" spans="2:39" s="29" customFormat="1">
      <c r="B1695" s="11"/>
      <c r="C1695" s="11">
        <v>10</v>
      </c>
      <c r="D1695" s="334"/>
      <c r="E1695" s="334"/>
      <c r="F1695" s="334"/>
      <c r="G1695" s="334"/>
      <c r="H1695" s="334"/>
      <c r="I1695" s="334"/>
      <c r="J1695" s="334"/>
      <c r="K1695" s="86"/>
      <c r="L1695" s="651"/>
      <c r="M1695" s="86"/>
      <c r="N1695" s="651"/>
      <c r="O1695" s="86"/>
      <c r="P1695" s="651"/>
      <c r="Q1695" s="33"/>
      <c r="R1695" s="33"/>
      <c r="S1695" s="33"/>
      <c r="T1695" s="33"/>
      <c r="U1695" s="33"/>
      <c r="V1695" s="33"/>
      <c r="W1695" s="33"/>
      <c r="X1695" s="33"/>
      <c r="Y1695" s="33"/>
      <c r="Z1695" s="33"/>
      <c r="AA1695" s="33"/>
    </row>
    <row r="1696" spans="2:39" s="29" customFormat="1">
      <c r="B1696" s="11"/>
      <c r="C1696" s="11">
        <v>11</v>
      </c>
      <c r="D1696" s="334"/>
      <c r="E1696" s="334"/>
      <c r="F1696" s="334"/>
      <c r="G1696" s="334"/>
      <c r="H1696" s="334"/>
      <c r="I1696" s="334"/>
      <c r="J1696" s="334"/>
      <c r="K1696" s="78"/>
      <c r="L1696" s="652"/>
      <c r="M1696" s="78"/>
      <c r="N1696" s="652"/>
      <c r="O1696" s="78"/>
      <c r="P1696" s="652"/>
      <c r="Q1696" s="33"/>
      <c r="R1696" s="33"/>
      <c r="S1696" s="33"/>
      <c r="T1696" s="33"/>
      <c r="U1696" s="33"/>
      <c r="V1696" s="33"/>
      <c r="W1696" s="33"/>
      <c r="X1696" s="33"/>
      <c r="Y1696" s="33"/>
      <c r="Z1696" s="33"/>
      <c r="AA1696" s="33"/>
    </row>
    <row r="1697" spans="2:39" s="29" customFormat="1">
      <c r="B1697" s="11"/>
      <c r="C1697" s="11">
        <v>12</v>
      </c>
      <c r="D1697" s="334"/>
      <c r="E1697" s="334"/>
      <c r="F1697" s="334"/>
      <c r="G1697" s="334"/>
      <c r="H1697" s="334"/>
      <c r="I1697" s="334"/>
      <c r="J1697" s="334"/>
      <c r="K1697" s="78"/>
      <c r="L1697" s="651"/>
      <c r="M1697" s="78"/>
      <c r="N1697" s="651"/>
      <c r="O1697" s="78"/>
      <c r="P1697" s="651"/>
      <c r="Q1697" s="33"/>
      <c r="R1697" s="33"/>
      <c r="S1697" s="33"/>
      <c r="T1697" s="33"/>
      <c r="U1697" s="33"/>
      <c r="V1697" s="33"/>
      <c r="W1697" s="33"/>
      <c r="X1697" s="33"/>
      <c r="Y1697" s="33"/>
      <c r="Z1697" s="33"/>
      <c r="AA1697" s="33"/>
    </row>
    <row r="1698" spans="2:39" s="29" customFormat="1">
      <c r="B1698" s="11"/>
      <c r="C1698" s="11">
        <v>13</v>
      </c>
      <c r="D1698" s="334"/>
      <c r="E1698" s="334"/>
      <c r="F1698" s="334"/>
      <c r="G1698" s="334"/>
      <c r="H1698" s="334"/>
      <c r="I1698" s="334"/>
      <c r="J1698" s="334"/>
      <c r="K1698" s="86"/>
      <c r="L1698" s="651"/>
      <c r="M1698" s="86"/>
      <c r="N1698" s="651"/>
      <c r="O1698" s="86"/>
      <c r="P1698" s="651"/>
      <c r="Q1698" s="33"/>
      <c r="R1698" s="33"/>
      <c r="S1698" s="33"/>
      <c r="T1698" s="33"/>
      <c r="U1698" s="33"/>
      <c r="V1698" s="33"/>
      <c r="W1698" s="33"/>
      <c r="X1698" s="33"/>
      <c r="Y1698" s="33"/>
      <c r="Z1698" s="33"/>
      <c r="AA1698" s="33"/>
    </row>
    <row r="1699" spans="2:39" s="29" customFormat="1">
      <c r="B1699" s="11"/>
      <c r="C1699" s="11">
        <v>14</v>
      </c>
      <c r="D1699" s="334"/>
      <c r="E1699" s="334"/>
      <c r="F1699" s="334"/>
      <c r="G1699" s="334"/>
      <c r="H1699" s="334"/>
      <c r="I1699" s="334"/>
      <c r="J1699" s="334"/>
      <c r="K1699" s="86"/>
      <c r="L1699" s="651"/>
      <c r="M1699" s="86"/>
      <c r="N1699" s="651"/>
      <c r="O1699" s="86"/>
      <c r="P1699" s="651"/>
      <c r="Q1699" s="33"/>
      <c r="R1699" s="33"/>
      <c r="S1699" s="33"/>
      <c r="T1699" s="33"/>
      <c r="U1699" s="33"/>
      <c r="V1699" s="33"/>
      <c r="W1699" s="33"/>
      <c r="X1699" s="33"/>
      <c r="Y1699" s="33"/>
      <c r="Z1699" s="33"/>
      <c r="AA1699" s="33"/>
    </row>
    <row r="1700" spans="2:39" s="29" customFormat="1">
      <c r="B1700" s="11"/>
      <c r="C1700" s="11">
        <v>15</v>
      </c>
      <c r="D1700" s="334"/>
      <c r="E1700" s="334"/>
      <c r="F1700" s="334"/>
      <c r="G1700" s="334"/>
      <c r="H1700" s="334"/>
      <c r="I1700" s="334"/>
      <c r="J1700" s="334"/>
      <c r="K1700" s="78"/>
      <c r="L1700" s="652"/>
      <c r="M1700" s="78"/>
      <c r="N1700" s="652"/>
      <c r="O1700" s="78"/>
      <c r="P1700" s="652"/>
      <c r="Q1700" s="33"/>
      <c r="R1700" s="33"/>
      <c r="S1700" s="33"/>
      <c r="T1700" s="33"/>
      <c r="U1700" s="33"/>
      <c r="V1700" s="33"/>
      <c r="W1700" s="33"/>
      <c r="X1700" s="33"/>
      <c r="Y1700" s="33"/>
      <c r="Z1700" s="33"/>
      <c r="AA1700" s="33"/>
    </row>
    <row r="1701" spans="2:39" s="29" customFormat="1">
      <c r="B1701" s="11"/>
      <c r="C1701" s="11">
        <v>16</v>
      </c>
      <c r="D1701" s="334"/>
      <c r="E1701" s="334"/>
      <c r="F1701" s="334"/>
      <c r="G1701" s="334"/>
      <c r="H1701" s="334"/>
      <c r="I1701" s="334"/>
      <c r="J1701" s="334"/>
      <c r="K1701" s="78"/>
      <c r="L1701" s="651"/>
      <c r="M1701" s="78"/>
      <c r="N1701" s="651"/>
      <c r="O1701" s="78"/>
      <c r="P1701" s="651"/>
      <c r="Q1701" s="33"/>
      <c r="R1701" s="33"/>
      <c r="S1701" s="33"/>
      <c r="T1701" s="33"/>
      <c r="U1701" s="33"/>
      <c r="V1701" s="33"/>
      <c r="W1701" s="33"/>
      <c r="X1701" s="33"/>
      <c r="Y1701" s="33"/>
      <c r="Z1701" s="33"/>
      <c r="AA1701" s="33"/>
    </row>
    <row r="1702" spans="2:39" s="29" customFormat="1">
      <c r="B1702" s="11"/>
      <c r="C1702" s="11">
        <v>17</v>
      </c>
      <c r="D1702" s="334"/>
      <c r="E1702" s="334"/>
      <c r="F1702" s="334"/>
      <c r="G1702" s="334"/>
      <c r="H1702" s="334"/>
      <c r="I1702" s="334"/>
      <c r="J1702" s="334"/>
      <c r="K1702" s="86"/>
      <c r="L1702" s="651"/>
      <c r="M1702" s="86"/>
      <c r="N1702" s="651"/>
      <c r="O1702" s="86"/>
      <c r="P1702" s="651"/>
      <c r="Q1702" s="33"/>
      <c r="R1702" s="33"/>
      <c r="S1702" s="33"/>
      <c r="T1702" s="33"/>
      <c r="U1702" s="33"/>
      <c r="V1702" s="33"/>
      <c r="W1702" s="33"/>
      <c r="X1702" s="33"/>
      <c r="Y1702" s="33"/>
      <c r="Z1702" s="33"/>
      <c r="AA1702" s="33"/>
    </row>
    <row r="1703" spans="2:39" s="29" customFormat="1">
      <c r="B1703" s="11"/>
      <c r="C1703" s="11">
        <v>18</v>
      </c>
      <c r="D1703" s="334"/>
      <c r="E1703" s="334"/>
      <c r="F1703" s="334"/>
      <c r="G1703" s="334"/>
      <c r="H1703" s="334"/>
      <c r="I1703" s="334"/>
      <c r="J1703" s="334"/>
      <c r="K1703" s="86"/>
      <c r="L1703" s="651"/>
      <c r="M1703" s="86"/>
      <c r="N1703" s="651"/>
      <c r="O1703" s="86"/>
      <c r="P1703" s="651"/>
      <c r="Q1703" s="33"/>
      <c r="R1703" s="33"/>
      <c r="S1703" s="33"/>
      <c r="T1703" s="33"/>
      <c r="U1703" s="33"/>
      <c r="V1703" s="33"/>
      <c r="W1703" s="33"/>
      <c r="X1703" s="33"/>
      <c r="Y1703" s="33"/>
      <c r="Z1703" s="33"/>
      <c r="AA1703" s="33"/>
    </row>
    <row r="1704" spans="2:39" s="29" customFormat="1">
      <c r="B1704" s="11"/>
      <c r="C1704" s="11">
        <v>19</v>
      </c>
      <c r="D1704" s="334"/>
      <c r="E1704" s="334"/>
      <c r="F1704" s="334"/>
      <c r="G1704" s="334"/>
      <c r="H1704" s="334"/>
      <c r="I1704" s="334"/>
      <c r="J1704" s="334"/>
      <c r="K1704" s="78"/>
      <c r="L1704" s="652"/>
      <c r="M1704" s="78"/>
      <c r="N1704" s="652"/>
      <c r="O1704" s="78"/>
      <c r="P1704" s="652"/>
      <c r="Q1704" s="33"/>
      <c r="R1704" s="33"/>
      <c r="S1704" s="33"/>
      <c r="T1704" s="33"/>
      <c r="U1704" s="33"/>
      <c r="V1704" s="33"/>
      <c r="W1704" s="33"/>
      <c r="X1704" s="33"/>
      <c r="Y1704" s="33"/>
      <c r="Z1704" s="33"/>
      <c r="AA1704" s="33"/>
    </row>
    <row r="1705" spans="2:39" s="29" customFormat="1">
      <c r="B1705" s="11"/>
      <c r="C1705" s="11">
        <v>20</v>
      </c>
      <c r="D1705" s="334"/>
      <c r="E1705" s="334"/>
      <c r="F1705" s="334"/>
      <c r="G1705" s="334"/>
      <c r="H1705" s="334"/>
      <c r="I1705" s="334"/>
      <c r="J1705" s="334"/>
      <c r="K1705" s="78"/>
      <c r="L1705" s="651"/>
      <c r="M1705" s="78"/>
      <c r="N1705" s="651"/>
      <c r="O1705" s="78"/>
      <c r="P1705" s="651"/>
      <c r="Q1705" s="33"/>
      <c r="R1705" s="33"/>
      <c r="S1705" s="33"/>
      <c r="T1705" s="33"/>
      <c r="U1705" s="33"/>
      <c r="V1705" s="33"/>
      <c r="W1705" s="33"/>
      <c r="X1705" s="33"/>
      <c r="Y1705" s="33"/>
      <c r="Z1705" s="33"/>
      <c r="AA1705" s="33"/>
    </row>
    <row r="1706" spans="2:39" s="29" customFormat="1">
      <c r="B1706" s="11"/>
      <c r="C1706" s="11">
        <v>21</v>
      </c>
      <c r="D1706" s="334"/>
      <c r="E1706" s="334"/>
      <c r="F1706" s="334"/>
      <c r="G1706" s="334"/>
      <c r="H1706" s="334"/>
      <c r="I1706" s="334"/>
      <c r="J1706" s="334"/>
      <c r="K1706" s="86"/>
      <c r="L1706" s="651"/>
      <c r="M1706" s="86"/>
      <c r="N1706" s="651"/>
      <c r="O1706" s="86"/>
      <c r="P1706" s="651"/>
      <c r="Q1706" s="33"/>
      <c r="R1706" s="33"/>
      <c r="S1706" s="33"/>
      <c r="T1706" s="33"/>
      <c r="U1706" s="33"/>
      <c r="V1706" s="33"/>
      <c r="W1706" s="33"/>
      <c r="X1706" s="33"/>
      <c r="Y1706" s="33"/>
      <c r="Z1706" s="33"/>
      <c r="AA1706" s="33"/>
    </row>
    <row r="1707" spans="2:39" s="29" customFormat="1">
      <c r="B1707" s="11"/>
      <c r="C1707" s="11">
        <v>22</v>
      </c>
      <c r="D1707" s="334"/>
      <c r="E1707" s="334"/>
      <c r="F1707" s="334"/>
      <c r="G1707" s="334"/>
      <c r="H1707" s="334"/>
      <c r="I1707" s="334"/>
      <c r="J1707" s="334"/>
      <c r="K1707" s="653"/>
      <c r="L1707" s="651"/>
      <c r="M1707" s="653"/>
      <c r="N1707" s="651"/>
      <c r="O1707" s="653"/>
      <c r="P1707" s="651"/>
      <c r="Q1707" s="33"/>
      <c r="R1707" s="33"/>
      <c r="S1707" s="33"/>
      <c r="T1707" s="33"/>
      <c r="U1707" s="33"/>
      <c r="V1707" s="33"/>
      <c r="W1707" s="33"/>
      <c r="X1707" s="33"/>
      <c r="Y1707" s="33"/>
      <c r="Z1707" s="33"/>
      <c r="AA1707" s="33"/>
    </row>
    <row r="1708" spans="2:39" s="29" customFormat="1">
      <c r="B1708" s="11">
        <v>76</v>
      </c>
      <c r="C1708" s="11">
        <v>1</v>
      </c>
      <c r="D1708" s="334"/>
      <c r="E1708" s="334"/>
      <c r="F1708" s="334"/>
      <c r="G1708" s="334"/>
      <c r="H1708" s="334"/>
      <c r="I1708" s="334"/>
      <c r="J1708" s="334"/>
      <c r="K1708" s="78"/>
      <c r="L1708" s="647"/>
      <c r="M1708" s="78"/>
      <c r="N1708" s="647"/>
      <c r="O1708" s="78"/>
      <c r="P1708" s="647"/>
      <c r="Q1708" s="33"/>
      <c r="R1708" s="33"/>
      <c r="S1708" s="33"/>
      <c r="T1708" s="33"/>
      <c r="U1708" s="33"/>
      <c r="V1708" s="33"/>
      <c r="W1708" s="33"/>
      <c r="X1708" s="33"/>
      <c r="Y1708" s="33"/>
      <c r="Z1708" s="33"/>
      <c r="AA1708" s="33"/>
    </row>
    <row r="1709" spans="2:39" s="29" customFormat="1">
      <c r="B1709" s="11"/>
      <c r="C1709" s="11">
        <v>2</v>
      </c>
      <c r="D1709" s="334"/>
      <c r="E1709" s="334"/>
      <c r="F1709" s="334"/>
      <c r="G1709" s="334"/>
      <c r="H1709" s="334"/>
      <c r="I1709" s="334"/>
      <c r="J1709" s="334"/>
      <c r="K1709" s="78"/>
      <c r="L1709" s="647"/>
      <c r="M1709" s="78"/>
      <c r="N1709" s="647"/>
      <c r="O1709" s="78"/>
      <c r="P1709" s="647"/>
      <c r="Q1709" s="33"/>
      <c r="R1709" s="33"/>
      <c r="S1709" s="33"/>
      <c r="T1709" s="33"/>
      <c r="U1709" s="33"/>
      <c r="V1709" s="33"/>
      <c r="W1709" s="33"/>
      <c r="X1709" s="33"/>
      <c r="Y1709" s="33"/>
      <c r="Z1709" s="33"/>
      <c r="AA1709" s="33"/>
    </row>
    <row r="1710" spans="2:39" s="29" customFormat="1">
      <c r="B1710" s="11"/>
      <c r="C1710" s="11">
        <v>3</v>
      </c>
      <c r="D1710" s="334"/>
      <c r="E1710" s="334"/>
      <c r="F1710" s="334"/>
      <c r="G1710" s="334"/>
      <c r="H1710" s="334"/>
      <c r="I1710" s="334"/>
      <c r="J1710" s="334"/>
      <c r="K1710" s="78"/>
      <c r="L1710" s="647"/>
      <c r="M1710" s="78"/>
      <c r="N1710" s="647"/>
      <c r="O1710" s="78"/>
      <c r="P1710" s="647"/>
      <c r="Q1710" s="33"/>
      <c r="R1710" s="33"/>
      <c r="S1710" s="33"/>
      <c r="T1710" s="33"/>
      <c r="U1710" s="33"/>
      <c r="V1710" s="33"/>
      <c r="W1710" s="33"/>
      <c r="X1710" s="33"/>
      <c r="Y1710" s="33"/>
      <c r="Z1710" s="33"/>
      <c r="AA1710" s="33"/>
    </row>
    <row r="1711" spans="2:39">
      <c r="B1711" s="11"/>
      <c r="C1711" s="11">
        <v>4</v>
      </c>
      <c r="D1711" s="334"/>
      <c r="E1711" s="334"/>
      <c r="F1711" s="334"/>
      <c r="G1711" s="334"/>
      <c r="H1711" s="334"/>
      <c r="I1711" s="334"/>
      <c r="K1711" s="78"/>
      <c r="L1711" s="189"/>
      <c r="M1711" s="78"/>
      <c r="N1711" s="189"/>
      <c r="O1711" s="78"/>
      <c r="P1711" s="189"/>
      <c r="Q1711" s="334"/>
      <c r="R1711" s="334"/>
      <c r="S1711" s="334"/>
      <c r="AB1711" s="335"/>
      <c r="AC1711" s="335"/>
      <c r="AD1711" s="335"/>
      <c r="AE1711" s="335"/>
      <c r="AF1711" s="335"/>
      <c r="AG1711" s="335"/>
      <c r="AH1711" s="335"/>
      <c r="AI1711" s="335"/>
      <c r="AJ1711" s="335"/>
      <c r="AK1711" s="335"/>
      <c r="AL1711" s="335"/>
      <c r="AM1711" s="335"/>
    </row>
    <row r="1712" spans="2:39" s="29" customFormat="1">
      <c r="B1712" s="11"/>
      <c r="C1712" s="11">
        <v>5</v>
      </c>
      <c r="D1712" s="334"/>
      <c r="E1712" s="334"/>
      <c r="F1712" s="334"/>
      <c r="G1712" s="334"/>
      <c r="H1712" s="334"/>
      <c r="I1712" s="334"/>
      <c r="J1712" s="334"/>
      <c r="K1712" s="86"/>
      <c r="L1712" s="651"/>
      <c r="M1712" s="86"/>
      <c r="N1712" s="651"/>
      <c r="O1712" s="86"/>
      <c r="P1712" s="651"/>
      <c r="Q1712" s="33"/>
      <c r="R1712" s="33"/>
      <c r="S1712" s="33"/>
      <c r="T1712" s="33"/>
      <c r="U1712" s="33"/>
      <c r="V1712" s="33"/>
      <c r="W1712" s="33"/>
      <c r="X1712" s="33"/>
      <c r="Y1712" s="33"/>
      <c r="Z1712" s="33"/>
      <c r="AA1712" s="33"/>
    </row>
    <row r="1713" spans="2:27" s="29" customFormat="1">
      <c r="B1713" s="11"/>
      <c r="C1713" s="11">
        <v>6</v>
      </c>
      <c r="D1713" s="334"/>
      <c r="E1713" s="334"/>
      <c r="F1713" s="334"/>
      <c r="G1713" s="334"/>
      <c r="H1713" s="334"/>
      <c r="I1713" s="334"/>
      <c r="J1713" s="334"/>
      <c r="K1713" s="86"/>
      <c r="L1713" s="651"/>
      <c r="M1713" s="86"/>
      <c r="N1713" s="651"/>
      <c r="O1713" s="86"/>
      <c r="P1713" s="651"/>
      <c r="Q1713" s="33"/>
      <c r="R1713" s="33"/>
      <c r="S1713" s="33"/>
      <c r="T1713" s="33"/>
      <c r="U1713" s="33"/>
      <c r="V1713" s="33"/>
      <c r="W1713" s="33"/>
      <c r="X1713" s="33"/>
      <c r="Y1713" s="33"/>
      <c r="Z1713" s="33"/>
      <c r="AA1713" s="33"/>
    </row>
    <row r="1714" spans="2:27" s="29" customFormat="1">
      <c r="B1714" s="11"/>
      <c r="C1714" s="11">
        <v>7</v>
      </c>
      <c r="D1714" s="334"/>
      <c r="E1714" s="334"/>
      <c r="F1714" s="334"/>
      <c r="G1714" s="334"/>
      <c r="H1714" s="334"/>
      <c r="I1714" s="334"/>
      <c r="J1714" s="334"/>
      <c r="K1714" s="78"/>
      <c r="L1714" s="652"/>
      <c r="M1714" s="78"/>
      <c r="N1714" s="652"/>
      <c r="O1714" s="78"/>
      <c r="P1714" s="652"/>
      <c r="Q1714" s="33"/>
      <c r="R1714" s="33"/>
      <c r="S1714" s="33"/>
      <c r="T1714" s="33"/>
      <c r="U1714" s="33"/>
      <c r="V1714" s="33"/>
      <c r="W1714" s="33"/>
      <c r="X1714" s="33"/>
      <c r="Y1714" s="33"/>
      <c r="Z1714" s="33"/>
      <c r="AA1714" s="33"/>
    </row>
    <row r="1715" spans="2:27" s="29" customFormat="1">
      <c r="B1715" s="11"/>
      <c r="C1715" s="11">
        <v>8</v>
      </c>
      <c r="D1715" s="334"/>
      <c r="E1715" s="334"/>
      <c r="F1715" s="334"/>
      <c r="G1715" s="334"/>
      <c r="H1715" s="334"/>
      <c r="I1715" s="334"/>
      <c r="J1715" s="334"/>
      <c r="K1715" s="78"/>
      <c r="L1715" s="651"/>
      <c r="M1715" s="78"/>
      <c r="N1715" s="651"/>
      <c r="O1715" s="78"/>
      <c r="P1715" s="651"/>
      <c r="Q1715" s="33"/>
      <c r="R1715" s="33"/>
      <c r="S1715" s="33"/>
      <c r="T1715" s="33"/>
      <c r="U1715" s="33"/>
      <c r="V1715" s="33"/>
      <c r="W1715" s="33"/>
      <c r="X1715" s="33"/>
      <c r="Y1715" s="33"/>
      <c r="Z1715" s="33"/>
      <c r="AA1715" s="33"/>
    </row>
    <row r="1716" spans="2:27" s="29" customFormat="1">
      <c r="B1716" s="11"/>
      <c r="C1716" s="11">
        <v>9</v>
      </c>
      <c r="D1716" s="334"/>
      <c r="E1716" s="334"/>
      <c r="F1716" s="334"/>
      <c r="G1716" s="334"/>
      <c r="H1716" s="334"/>
      <c r="I1716" s="334"/>
      <c r="J1716" s="334"/>
      <c r="K1716" s="86"/>
      <c r="L1716" s="651"/>
      <c r="M1716" s="86"/>
      <c r="N1716" s="651"/>
      <c r="O1716" s="86"/>
      <c r="P1716" s="651"/>
      <c r="Q1716" s="33"/>
      <c r="R1716" s="33"/>
      <c r="S1716" s="33"/>
      <c r="T1716" s="33"/>
      <c r="U1716" s="33"/>
      <c r="V1716" s="33"/>
      <c r="W1716" s="33"/>
      <c r="X1716" s="33"/>
      <c r="Y1716" s="33"/>
      <c r="Z1716" s="33"/>
      <c r="AA1716" s="33"/>
    </row>
    <row r="1717" spans="2:27" s="29" customFormat="1">
      <c r="B1717" s="11"/>
      <c r="C1717" s="11">
        <v>10</v>
      </c>
      <c r="D1717" s="334"/>
      <c r="E1717" s="334"/>
      <c r="F1717" s="334"/>
      <c r="G1717" s="334"/>
      <c r="H1717" s="334"/>
      <c r="I1717" s="334"/>
      <c r="J1717" s="334"/>
      <c r="K1717" s="86"/>
      <c r="L1717" s="651"/>
      <c r="M1717" s="86"/>
      <c r="N1717" s="651"/>
      <c r="O1717" s="86"/>
      <c r="P1717" s="651"/>
      <c r="Q1717" s="33"/>
      <c r="R1717" s="33"/>
      <c r="S1717" s="33"/>
      <c r="T1717" s="33"/>
      <c r="U1717" s="33"/>
      <c r="V1717" s="33"/>
      <c r="W1717" s="33"/>
      <c r="X1717" s="33"/>
      <c r="Y1717" s="33"/>
      <c r="Z1717" s="33"/>
      <c r="AA1717" s="33"/>
    </row>
    <row r="1718" spans="2:27" s="29" customFormat="1">
      <c r="B1718" s="11"/>
      <c r="C1718" s="11">
        <v>11</v>
      </c>
      <c r="D1718" s="334"/>
      <c r="E1718" s="334"/>
      <c r="F1718" s="334"/>
      <c r="G1718" s="334"/>
      <c r="H1718" s="334"/>
      <c r="I1718" s="334"/>
      <c r="J1718" s="334"/>
      <c r="K1718" s="78"/>
      <c r="L1718" s="652"/>
      <c r="M1718" s="78"/>
      <c r="N1718" s="652"/>
      <c r="O1718" s="78"/>
      <c r="P1718" s="652"/>
      <c r="Q1718" s="33"/>
      <c r="R1718" s="33"/>
      <c r="S1718" s="33"/>
      <c r="T1718" s="33"/>
      <c r="U1718" s="33"/>
      <c r="V1718" s="33"/>
      <c r="W1718" s="33"/>
      <c r="X1718" s="33"/>
      <c r="Y1718" s="33"/>
      <c r="Z1718" s="33"/>
      <c r="AA1718" s="33"/>
    </row>
    <row r="1719" spans="2:27" s="29" customFormat="1">
      <c r="B1719" s="11"/>
      <c r="C1719" s="11">
        <v>12</v>
      </c>
      <c r="D1719" s="334"/>
      <c r="E1719" s="334"/>
      <c r="F1719" s="334"/>
      <c r="G1719" s="334"/>
      <c r="H1719" s="334"/>
      <c r="I1719" s="334"/>
      <c r="J1719" s="334"/>
      <c r="K1719" s="78"/>
      <c r="L1719" s="651"/>
      <c r="M1719" s="78"/>
      <c r="N1719" s="651"/>
      <c r="O1719" s="78"/>
      <c r="P1719" s="651"/>
      <c r="Q1719" s="33"/>
      <c r="R1719" s="33"/>
      <c r="S1719" s="33"/>
      <c r="T1719" s="33"/>
      <c r="U1719" s="33"/>
      <c r="V1719" s="33"/>
      <c r="W1719" s="33"/>
      <c r="X1719" s="33"/>
      <c r="Y1719" s="33"/>
      <c r="Z1719" s="33"/>
      <c r="AA1719" s="33"/>
    </row>
    <row r="1720" spans="2:27" s="29" customFormat="1">
      <c r="B1720" s="11"/>
      <c r="C1720" s="11">
        <v>13</v>
      </c>
      <c r="D1720" s="334"/>
      <c r="E1720" s="334"/>
      <c r="F1720" s="334"/>
      <c r="G1720" s="334"/>
      <c r="H1720" s="334"/>
      <c r="I1720" s="334"/>
      <c r="J1720" s="334"/>
      <c r="K1720" s="86"/>
      <c r="L1720" s="651"/>
      <c r="M1720" s="86"/>
      <c r="N1720" s="651"/>
      <c r="O1720" s="86"/>
      <c r="P1720" s="651"/>
      <c r="Q1720" s="33"/>
      <c r="R1720" s="33"/>
      <c r="S1720" s="33"/>
      <c r="T1720" s="33"/>
      <c r="U1720" s="33"/>
      <c r="V1720" s="33"/>
      <c r="W1720" s="33"/>
      <c r="X1720" s="33"/>
      <c r="Y1720" s="33"/>
      <c r="Z1720" s="33"/>
      <c r="AA1720" s="33"/>
    </row>
    <row r="1721" spans="2:27" s="29" customFormat="1">
      <c r="B1721" s="11"/>
      <c r="C1721" s="11">
        <v>14</v>
      </c>
      <c r="D1721" s="334"/>
      <c r="E1721" s="334"/>
      <c r="F1721" s="334"/>
      <c r="G1721" s="334"/>
      <c r="H1721" s="334"/>
      <c r="I1721" s="334"/>
      <c r="J1721" s="334"/>
      <c r="K1721" s="86"/>
      <c r="L1721" s="651"/>
      <c r="M1721" s="86"/>
      <c r="N1721" s="651"/>
      <c r="O1721" s="86"/>
      <c r="P1721" s="651"/>
      <c r="Q1721" s="33"/>
      <c r="R1721" s="33"/>
      <c r="S1721" s="33"/>
      <c r="T1721" s="33"/>
      <c r="U1721" s="33"/>
      <c r="V1721" s="33"/>
      <c r="W1721" s="33"/>
      <c r="X1721" s="33"/>
      <c r="Y1721" s="33"/>
      <c r="Z1721" s="33"/>
      <c r="AA1721" s="33"/>
    </row>
    <row r="1722" spans="2:27" s="29" customFormat="1">
      <c r="B1722" s="11"/>
      <c r="C1722" s="11">
        <v>15</v>
      </c>
      <c r="D1722" s="334"/>
      <c r="E1722" s="334"/>
      <c r="F1722" s="334"/>
      <c r="G1722" s="334"/>
      <c r="H1722" s="334"/>
      <c r="I1722" s="334"/>
      <c r="J1722" s="334"/>
      <c r="K1722" s="78"/>
      <c r="L1722" s="652"/>
      <c r="M1722" s="78"/>
      <c r="N1722" s="652"/>
      <c r="O1722" s="78"/>
      <c r="P1722" s="652"/>
      <c r="Q1722" s="33"/>
      <c r="R1722" s="33"/>
      <c r="S1722" s="33"/>
      <c r="T1722" s="33"/>
      <c r="U1722" s="33"/>
      <c r="V1722" s="33"/>
      <c r="W1722" s="33"/>
      <c r="X1722" s="33"/>
      <c r="Y1722" s="33"/>
      <c r="Z1722" s="33"/>
      <c r="AA1722" s="33"/>
    </row>
    <row r="1723" spans="2:27" s="29" customFormat="1">
      <c r="B1723" s="11"/>
      <c r="C1723" s="11">
        <v>16</v>
      </c>
      <c r="D1723" s="334"/>
      <c r="E1723" s="334"/>
      <c r="F1723" s="334"/>
      <c r="G1723" s="334"/>
      <c r="H1723" s="334"/>
      <c r="I1723" s="334"/>
      <c r="J1723" s="334"/>
      <c r="K1723" s="78"/>
      <c r="L1723" s="651"/>
      <c r="M1723" s="78"/>
      <c r="N1723" s="651"/>
      <c r="O1723" s="78"/>
      <c r="P1723" s="651"/>
      <c r="Q1723" s="33"/>
      <c r="R1723" s="33"/>
      <c r="S1723" s="33"/>
      <c r="T1723" s="33"/>
      <c r="U1723" s="33"/>
      <c r="V1723" s="33"/>
      <c r="W1723" s="33"/>
      <c r="X1723" s="33"/>
      <c r="Y1723" s="33"/>
      <c r="Z1723" s="33"/>
      <c r="AA1723" s="33"/>
    </row>
    <row r="1724" spans="2:27" s="29" customFormat="1">
      <c r="B1724" s="11"/>
      <c r="C1724" s="11">
        <v>17</v>
      </c>
      <c r="D1724" s="334"/>
      <c r="E1724" s="334"/>
      <c r="F1724" s="334"/>
      <c r="G1724" s="334"/>
      <c r="H1724" s="334"/>
      <c r="I1724" s="334"/>
      <c r="J1724" s="334"/>
      <c r="K1724" s="86"/>
      <c r="L1724" s="651"/>
      <c r="M1724" s="86"/>
      <c r="N1724" s="651"/>
      <c r="O1724" s="86"/>
      <c r="P1724" s="651"/>
      <c r="Q1724" s="33"/>
      <c r="R1724" s="33"/>
      <c r="S1724" s="33"/>
      <c r="T1724" s="33"/>
      <c r="U1724" s="33"/>
      <c r="V1724" s="33"/>
      <c r="W1724" s="33"/>
      <c r="X1724" s="33"/>
      <c r="Y1724" s="33"/>
      <c r="Z1724" s="33"/>
      <c r="AA1724" s="33"/>
    </row>
    <row r="1725" spans="2:27" s="29" customFormat="1">
      <c r="B1725" s="11"/>
      <c r="C1725" s="11">
        <v>18</v>
      </c>
      <c r="D1725" s="334"/>
      <c r="E1725" s="334"/>
      <c r="F1725" s="334"/>
      <c r="G1725" s="334"/>
      <c r="H1725" s="334"/>
      <c r="I1725" s="334"/>
      <c r="J1725" s="334"/>
      <c r="K1725" s="86"/>
      <c r="L1725" s="651"/>
      <c r="M1725" s="86"/>
      <c r="N1725" s="651"/>
      <c r="O1725" s="86"/>
      <c r="P1725" s="651"/>
      <c r="Q1725" s="33"/>
      <c r="R1725" s="33"/>
      <c r="S1725" s="33"/>
      <c r="T1725" s="33"/>
      <c r="U1725" s="33"/>
      <c r="V1725" s="33"/>
      <c r="W1725" s="33"/>
      <c r="X1725" s="33"/>
      <c r="Y1725" s="33"/>
      <c r="Z1725" s="33"/>
      <c r="AA1725" s="33"/>
    </row>
    <row r="1726" spans="2:27" s="29" customFormat="1">
      <c r="B1726" s="11"/>
      <c r="C1726" s="11">
        <v>19</v>
      </c>
      <c r="D1726" s="334"/>
      <c r="E1726" s="334"/>
      <c r="F1726" s="334"/>
      <c r="G1726" s="334"/>
      <c r="H1726" s="334"/>
      <c r="I1726" s="334"/>
      <c r="J1726" s="334"/>
      <c r="K1726" s="78"/>
      <c r="L1726" s="652"/>
      <c r="M1726" s="78"/>
      <c r="N1726" s="652"/>
      <c r="O1726" s="78"/>
      <c r="P1726" s="652"/>
      <c r="Q1726" s="33"/>
      <c r="R1726" s="33"/>
      <c r="S1726" s="33"/>
      <c r="T1726" s="33"/>
      <c r="U1726" s="33"/>
      <c r="V1726" s="33"/>
      <c r="W1726" s="33"/>
      <c r="X1726" s="33"/>
      <c r="Y1726" s="33"/>
      <c r="Z1726" s="33"/>
      <c r="AA1726" s="33"/>
    </row>
    <row r="1727" spans="2:27" s="29" customFormat="1">
      <c r="B1727" s="11"/>
      <c r="C1727" s="11">
        <v>20</v>
      </c>
      <c r="D1727" s="334"/>
      <c r="E1727" s="334"/>
      <c r="F1727" s="334"/>
      <c r="G1727" s="334"/>
      <c r="H1727" s="334"/>
      <c r="I1727" s="334"/>
      <c r="J1727" s="334"/>
      <c r="K1727" s="78"/>
      <c r="L1727" s="651"/>
      <c r="M1727" s="78"/>
      <c r="N1727" s="651"/>
      <c r="O1727" s="78"/>
      <c r="P1727" s="651"/>
      <c r="Q1727" s="33"/>
      <c r="R1727" s="33"/>
      <c r="S1727" s="33"/>
      <c r="T1727" s="33"/>
      <c r="U1727" s="33"/>
      <c r="V1727" s="33"/>
      <c r="W1727" s="33"/>
      <c r="X1727" s="33"/>
      <c r="Y1727" s="33"/>
      <c r="Z1727" s="33"/>
      <c r="AA1727" s="33"/>
    </row>
    <row r="1728" spans="2:27" s="29" customFormat="1">
      <c r="B1728" s="11"/>
      <c r="C1728" s="11">
        <v>21</v>
      </c>
      <c r="D1728" s="334"/>
      <c r="E1728" s="334"/>
      <c r="F1728" s="334"/>
      <c r="G1728" s="334"/>
      <c r="H1728" s="334"/>
      <c r="I1728" s="334"/>
      <c r="J1728" s="334"/>
      <c r="K1728" s="86"/>
      <c r="L1728" s="651"/>
      <c r="M1728" s="86"/>
      <c r="N1728" s="651"/>
      <c r="O1728" s="86"/>
      <c r="P1728" s="651"/>
      <c r="Q1728" s="33"/>
      <c r="R1728" s="33"/>
      <c r="S1728" s="33"/>
      <c r="T1728" s="33"/>
      <c r="U1728" s="33"/>
      <c r="V1728" s="33"/>
      <c r="W1728" s="33"/>
      <c r="X1728" s="33"/>
      <c r="Y1728" s="33"/>
      <c r="Z1728" s="33"/>
      <c r="AA1728" s="33"/>
    </row>
    <row r="1729" spans="2:39" s="29" customFormat="1">
      <c r="B1729" s="11"/>
      <c r="C1729" s="11">
        <v>22</v>
      </c>
      <c r="D1729" s="334"/>
      <c r="E1729" s="334"/>
      <c r="F1729" s="334"/>
      <c r="G1729" s="334"/>
      <c r="H1729" s="334"/>
      <c r="I1729" s="334"/>
      <c r="J1729" s="334"/>
      <c r="K1729" s="653"/>
      <c r="L1729" s="651"/>
      <c r="M1729" s="653"/>
      <c r="N1729" s="651"/>
      <c r="O1729" s="653"/>
      <c r="P1729" s="651"/>
      <c r="Q1729" s="33"/>
      <c r="R1729" s="33"/>
      <c r="S1729" s="33"/>
      <c r="T1729" s="33"/>
      <c r="U1729" s="33"/>
      <c r="V1729" s="33"/>
      <c r="W1729" s="33"/>
      <c r="X1729" s="33"/>
      <c r="Y1729" s="33"/>
      <c r="Z1729" s="33"/>
      <c r="AA1729" s="33"/>
    </row>
    <row r="1730" spans="2:39" s="29" customFormat="1">
      <c r="B1730" s="11">
        <v>77</v>
      </c>
      <c r="C1730" s="11">
        <v>1</v>
      </c>
      <c r="D1730" s="334"/>
      <c r="E1730" s="334"/>
      <c r="F1730" s="334"/>
      <c r="G1730" s="334"/>
      <c r="H1730" s="11"/>
      <c r="I1730" s="334"/>
      <c r="J1730" s="334"/>
      <c r="K1730" s="78"/>
      <c r="L1730" s="647"/>
      <c r="M1730" s="78"/>
      <c r="N1730" s="647"/>
      <c r="O1730" s="78"/>
      <c r="P1730" s="647"/>
      <c r="Q1730" s="33"/>
      <c r="R1730" s="33"/>
      <c r="S1730" s="33"/>
      <c r="T1730" s="33"/>
      <c r="U1730" s="33"/>
      <c r="V1730" s="33"/>
      <c r="W1730" s="33"/>
      <c r="X1730" s="33"/>
      <c r="Y1730" s="33"/>
      <c r="Z1730" s="33"/>
      <c r="AA1730" s="33"/>
    </row>
    <row r="1731" spans="2:39" s="29" customFormat="1">
      <c r="B1731" s="11"/>
      <c r="C1731" s="11">
        <v>2</v>
      </c>
      <c r="D1731" s="334"/>
      <c r="E1731" s="334"/>
      <c r="F1731" s="334"/>
      <c r="G1731" s="334"/>
      <c r="H1731" s="11"/>
      <c r="I1731" s="334"/>
      <c r="J1731" s="334"/>
      <c r="K1731" s="78"/>
      <c r="L1731" s="647"/>
      <c r="M1731" s="78"/>
      <c r="N1731" s="647"/>
      <c r="O1731" s="78"/>
      <c r="P1731" s="647"/>
      <c r="Q1731" s="33"/>
      <c r="R1731" s="33"/>
      <c r="S1731" s="33"/>
      <c r="T1731" s="33"/>
      <c r="U1731" s="33"/>
      <c r="V1731" s="33"/>
      <c r="W1731" s="33"/>
      <c r="X1731" s="33"/>
      <c r="Y1731" s="33"/>
      <c r="Z1731" s="33"/>
      <c r="AA1731" s="33"/>
    </row>
    <row r="1732" spans="2:39" s="29" customFormat="1">
      <c r="B1732" s="11"/>
      <c r="C1732" s="11">
        <v>3</v>
      </c>
      <c r="D1732" s="334"/>
      <c r="E1732" s="334"/>
      <c r="F1732" s="334"/>
      <c r="G1732" s="334"/>
      <c r="H1732" s="11"/>
      <c r="I1732" s="334"/>
      <c r="J1732" s="334"/>
      <c r="K1732" s="78"/>
      <c r="L1732" s="647"/>
      <c r="M1732" s="78"/>
      <c r="N1732" s="647"/>
      <c r="O1732" s="78"/>
      <c r="P1732" s="647"/>
      <c r="Q1732" s="33"/>
      <c r="R1732" s="33"/>
      <c r="S1732" s="33"/>
      <c r="T1732" s="33"/>
      <c r="U1732" s="33"/>
      <c r="V1732" s="33"/>
      <c r="W1732" s="33"/>
      <c r="X1732" s="33"/>
      <c r="Y1732" s="33"/>
      <c r="Z1732" s="33"/>
      <c r="AA1732" s="33"/>
    </row>
    <row r="1733" spans="2:39">
      <c r="B1733" s="11"/>
      <c r="C1733" s="11">
        <v>4</v>
      </c>
      <c r="D1733" s="334"/>
      <c r="E1733" s="334"/>
      <c r="F1733" s="334"/>
      <c r="G1733" s="334"/>
      <c r="H1733" s="11"/>
      <c r="I1733" s="334"/>
      <c r="K1733" s="78"/>
      <c r="L1733" s="189"/>
      <c r="M1733" s="78"/>
      <c r="N1733" s="189"/>
      <c r="O1733" s="78"/>
      <c r="P1733" s="189"/>
      <c r="Q1733" s="334"/>
      <c r="R1733" s="334"/>
      <c r="S1733" s="334"/>
      <c r="AB1733" s="335"/>
      <c r="AC1733" s="335"/>
      <c r="AD1733" s="335"/>
      <c r="AE1733" s="335"/>
      <c r="AF1733" s="335"/>
      <c r="AG1733" s="335"/>
      <c r="AH1733" s="335"/>
      <c r="AI1733" s="335"/>
      <c r="AJ1733" s="335"/>
      <c r="AK1733" s="335"/>
      <c r="AL1733" s="335"/>
      <c r="AM1733" s="335"/>
    </row>
    <row r="1734" spans="2:39" s="29" customFormat="1">
      <c r="B1734" s="11"/>
      <c r="C1734" s="11">
        <v>5</v>
      </c>
      <c r="D1734" s="334"/>
      <c r="E1734" s="334"/>
      <c r="F1734" s="334"/>
      <c r="G1734" s="334"/>
      <c r="H1734" s="11"/>
      <c r="I1734" s="334"/>
      <c r="J1734" s="334"/>
      <c r="K1734" s="86"/>
      <c r="L1734" s="651"/>
      <c r="M1734" s="86"/>
      <c r="N1734" s="651"/>
      <c r="O1734" s="86"/>
      <c r="P1734" s="651"/>
      <c r="Q1734" s="33"/>
      <c r="R1734" s="33"/>
      <c r="S1734" s="33"/>
      <c r="T1734" s="33"/>
      <c r="U1734" s="33"/>
      <c r="V1734" s="33"/>
      <c r="W1734" s="33"/>
      <c r="X1734" s="33"/>
      <c r="Y1734" s="33"/>
      <c r="Z1734" s="33"/>
      <c r="AA1734" s="33"/>
    </row>
    <row r="1735" spans="2:39" s="29" customFormat="1">
      <c r="B1735" s="11"/>
      <c r="C1735" s="11">
        <v>6</v>
      </c>
      <c r="D1735" s="334"/>
      <c r="E1735" s="334"/>
      <c r="F1735" s="334"/>
      <c r="G1735" s="334"/>
      <c r="H1735" s="11"/>
      <c r="I1735" s="334"/>
      <c r="J1735" s="334"/>
      <c r="K1735" s="86"/>
      <c r="L1735" s="651"/>
      <c r="M1735" s="86"/>
      <c r="N1735" s="651"/>
      <c r="O1735" s="86"/>
      <c r="P1735" s="651"/>
      <c r="Q1735" s="33"/>
      <c r="R1735" s="33"/>
      <c r="S1735" s="33"/>
      <c r="T1735" s="33"/>
      <c r="U1735" s="33"/>
      <c r="V1735" s="33"/>
      <c r="W1735" s="33"/>
      <c r="X1735" s="33"/>
      <c r="Y1735" s="33"/>
      <c r="Z1735" s="33"/>
      <c r="AA1735" s="33"/>
    </row>
    <row r="1736" spans="2:39" s="29" customFormat="1">
      <c r="B1736" s="11"/>
      <c r="C1736" s="11">
        <v>7</v>
      </c>
      <c r="D1736" s="334"/>
      <c r="E1736" s="334"/>
      <c r="F1736" s="334"/>
      <c r="G1736" s="334"/>
      <c r="H1736" s="11"/>
      <c r="I1736" s="334"/>
      <c r="J1736" s="334"/>
      <c r="K1736" s="78"/>
      <c r="L1736" s="652"/>
      <c r="M1736" s="78"/>
      <c r="N1736" s="652"/>
      <c r="O1736" s="78"/>
      <c r="P1736" s="652"/>
      <c r="Q1736" s="33"/>
      <c r="R1736" s="33"/>
      <c r="S1736" s="33"/>
      <c r="T1736" s="33"/>
      <c r="U1736" s="33"/>
      <c r="V1736" s="33"/>
      <c r="W1736" s="33"/>
      <c r="X1736" s="33"/>
      <c r="Y1736" s="33"/>
      <c r="Z1736" s="33"/>
      <c r="AA1736" s="33"/>
    </row>
    <row r="1737" spans="2:39" s="29" customFormat="1">
      <c r="B1737" s="11"/>
      <c r="C1737" s="11">
        <v>8</v>
      </c>
      <c r="D1737" s="334"/>
      <c r="E1737" s="334"/>
      <c r="F1737" s="334"/>
      <c r="G1737" s="334"/>
      <c r="H1737" s="11"/>
      <c r="I1737" s="334"/>
      <c r="J1737" s="334"/>
      <c r="K1737" s="78"/>
      <c r="L1737" s="651"/>
      <c r="M1737" s="78"/>
      <c r="N1737" s="651"/>
      <c r="O1737" s="78"/>
      <c r="P1737" s="651"/>
      <c r="Q1737" s="33"/>
      <c r="R1737" s="33"/>
      <c r="S1737" s="33"/>
      <c r="T1737" s="33"/>
      <c r="U1737" s="33"/>
      <c r="V1737" s="33"/>
      <c r="W1737" s="33"/>
      <c r="X1737" s="33"/>
      <c r="Y1737" s="33"/>
      <c r="Z1737" s="33"/>
      <c r="AA1737" s="33"/>
    </row>
    <row r="1738" spans="2:39" s="29" customFormat="1">
      <c r="B1738" s="11"/>
      <c r="C1738" s="11">
        <v>9</v>
      </c>
      <c r="D1738" s="334"/>
      <c r="E1738" s="334"/>
      <c r="F1738" s="334"/>
      <c r="G1738" s="334"/>
      <c r="H1738" s="11"/>
      <c r="I1738" s="334"/>
      <c r="J1738" s="334"/>
      <c r="K1738" s="86"/>
      <c r="L1738" s="651"/>
      <c r="M1738" s="86"/>
      <c r="N1738" s="651"/>
      <c r="O1738" s="86"/>
      <c r="P1738" s="651"/>
      <c r="Q1738" s="33"/>
      <c r="R1738" s="33"/>
      <c r="S1738" s="33"/>
      <c r="T1738" s="33"/>
      <c r="U1738" s="33"/>
      <c r="V1738" s="33"/>
      <c r="W1738" s="33"/>
      <c r="X1738" s="33"/>
      <c r="Y1738" s="33"/>
      <c r="Z1738" s="33"/>
      <c r="AA1738" s="33"/>
    </row>
    <row r="1739" spans="2:39" s="29" customFormat="1">
      <c r="B1739" s="11"/>
      <c r="C1739" s="11">
        <v>10</v>
      </c>
      <c r="D1739" s="334"/>
      <c r="E1739" s="334"/>
      <c r="F1739" s="334"/>
      <c r="G1739" s="334"/>
      <c r="H1739" s="11"/>
      <c r="I1739" s="334"/>
      <c r="J1739" s="334"/>
      <c r="K1739" s="86"/>
      <c r="L1739" s="651"/>
      <c r="M1739" s="86"/>
      <c r="N1739" s="651"/>
      <c r="O1739" s="86"/>
      <c r="P1739" s="651"/>
      <c r="Q1739" s="33"/>
      <c r="R1739" s="33"/>
      <c r="S1739" s="33"/>
      <c r="T1739" s="33"/>
      <c r="U1739" s="33"/>
      <c r="V1739" s="33"/>
      <c r="W1739" s="33"/>
      <c r="X1739" s="33"/>
      <c r="Y1739" s="33"/>
      <c r="Z1739" s="33"/>
      <c r="AA1739" s="33"/>
    </row>
    <row r="1740" spans="2:39" s="29" customFormat="1">
      <c r="B1740" s="11"/>
      <c r="C1740" s="11">
        <v>11</v>
      </c>
      <c r="D1740" s="334"/>
      <c r="E1740" s="334"/>
      <c r="F1740" s="334"/>
      <c r="G1740" s="334"/>
      <c r="H1740" s="11"/>
      <c r="I1740" s="334"/>
      <c r="J1740" s="334"/>
      <c r="K1740" s="78"/>
      <c r="L1740" s="652"/>
      <c r="M1740" s="78"/>
      <c r="N1740" s="652"/>
      <c r="O1740" s="78"/>
      <c r="P1740" s="652"/>
      <c r="Q1740" s="33"/>
      <c r="R1740" s="33"/>
      <c r="S1740" s="33"/>
      <c r="T1740" s="33"/>
      <c r="U1740" s="33"/>
      <c r="V1740" s="33"/>
      <c r="W1740" s="33"/>
      <c r="X1740" s="33"/>
      <c r="Y1740" s="33"/>
      <c r="Z1740" s="33"/>
      <c r="AA1740" s="33"/>
    </row>
    <row r="1741" spans="2:39" s="29" customFormat="1">
      <c r="B1741" s="11"/>
      <c r="C1741" s="11">
        <v>12</v>
      </c>
      <c r="D1741" s="334"/>
      <c r="E1741" s="334"/>
      <c r="F1741" s="334"/>
      <c r="G1741" s="334"/>
      <c r="H1741" s="11"/>
      <c r="I1741" s="334"/>
      <c r="J1741" s="334"/>
      <c r="K1741" s="78"/>
      <c r="L1741" s="651"/>
      <c r="M1741" s="78"/>
      <c r="N1741" s="651"/>
      <c r="O1741" s="78"/>
      <c r="P1741" s="651"/>
      <c r="Q1741" s="33"/>
      <c r="R1741" s="33"/>
      <c r="S1741" s="33"/>
      <c r="T1741" s="33"/>
      <c r="U1741" s="33"/>
      <c r="V1741" s="33"/>
      <c r="W1741" s="33"/>
      <c r="X1741" s="33"/>
      <c r="Y1741" s="33"/>
      <c r="Z1741" s="33"/>
      <c r="AA1741" s="33"/>
    </row>
    <row r="1742" spans="2:39" s="29" customFormat="1">
      <c r="B1742" s="11"/>
      <c r="C1742" s="11">
        <v>13</v>
      </c>
      <c r="D1742" s="334"/>
      <c r="E1742" s="334"/>
      <c r="F1742" s="334"/>
      <c r="G1742" s="334"/>
      <c r="H1742" s="11"/>
      <c r="I1742" s="334"/>
      <c r="J1742" s="334"/>
      <c r="K1742" s="86"/>
      <c r="L1742" s="651"/>
      <c r="M1742" s="86"/>
      <c r="N1742" s="651"/>
      <c r="O1742" s="86"/>
      <c r="P1742" s="651"/>
      <c r="Q1742" s="33"/>
      <c r="R1742" s="33"/>
      <c r="S1742" s="33"/>
      <c r="T1742" s="33"/>
      <c r="U1742" s="33"/>
      <c r="V1742" s="33"/>
      <c r="W1742" s="33"/>
      <c r="X1742" s="33"/>
      <c r="Y1742" s="33"/>
      <c r="Z1742" s="33"/>
      <c r="AA1742" s="33"/>
    </row>
    <row r="1743" spans="2:39" s="29" customFormat="1">
      <c r="B1743" s="11"/>
      <c r="C1743" s="11">
        <v>14</v>
      </c>
      <c r="D1743" s="334"/>
      <c r="E1743" s="334"/>
      <c r="F1743" s="334"/>
      <c r="G1743" s="334"/>
      <c r="H1743" s="11"/>
      <c r="I1743" s="334"/>
      <c r="J1743" s="334"/>
      <c r="K1743" s="86"/>
      <c r="L1743" s="651"/>
      <c r="M1743" s="86"/>
      <c r="N1743" s="651"/>
      <c r="O1743" s="86"/>
      <c r="P1743" s="651"/>
      <c r="Q1743" s="33"/>
      <c r="R1743" s="33"/>
      <c r="S1743" s="33"/>
      <c r="T1743" s="33"/>
      <c r="U1743" s="33"/>
      <c r="V1743" s="33"/>
      <c r="W1743" s="33"/>
      <c r="X1743" s="33"/>
      <c r="Y1743" s="33"/>
      <c r="Z1743" s="33"/>
      <c r="AA1743" s="33"/>
    </row>
    <row r="1744" spans="2:39" s="29" customFormat="1">
      <c r="B1744" s="11"/>
      <c r="C1744" s="11">
        <v>15</v>
      </c>
      <c r="D1744" s="334"/>
      <c r="E1744" s="334"/>
      <c r="F1744" s="334"/>
      <c r="G1744" s="334"/>
      <c r="H1744" s="11"/>
      <c r="I1744" s="334"/>
      <c r="J1744" s="334"/>
      <c r="K1744" s="78"/>
      <c r="L1744" s="652"/>
      <c r="M1744" s="78"/>
      <c r="N1744" s="652"/>
      <c r="O1744" s="78"/>
      <c r="P1744" s="652"/>
      <c r="Q1744" s="33"/>
      <c r="R1744" s="33"/>
      <c r="S1744" s="33"/>
      <c r="T1744" s="33"/>
      <c r="U1744" s="33"/>
      <c r="V1744" s="33"/>
      <c r="W1744" s="33"/>
      <c r="X1744" s="33"/>
      <c r="Y1744" s="33"/>
      <c r="Z1744" s="33"/>
      <c r="AA1744" s="33"/>
    </row>
    <row r="1745" spans="2:39" s="29" customFormat="1">
      <c r="B1745" s="11"/>
      <c r="C1745" s="11">
        <v>16</v>
      </c>
      <c r="D1745" s="334"/>
      <c r="E1745" s="334"/>
      <c r="F1745" s="334"/>
      <c r="G1745" s="334"/>
      <c r="H1745" s="11"/>
      <c r="I1745" s="334"/>
      <c r="J1745" s="334"/>
      <c r="K1745" s="78"/>
      <c r="L1745" s="651"/>
      <c r="M1745" s="78"/>
      <c r="N1745" s="651"/>
      <c r="O1745" s="78"/>
      <c r="P1745" s="651"/>
      <c r="Q1745" s="33"/>
      <c r="R1745" s="33"/>
      <c r="S1745" s="33"/>
      <c r="T1745" s="33"/>
      <c r="U1745" s="33"/>
      <c r="V1745" s="33"/>
      <c r="W1745" s="33"/>
      <c r="X1745" s="33"/>
      <c r="Y1745" s="33"/>
      <c r="Z1745" s="33"/>
      <c r="AA1745" s="33"/>
    </row>
    <row r="1746" spans="2:39" s="29" customFormat="1">
      <c r="B1746" s="11"/>
      <c r="C1746" s="11">
        <v>17</v>
      </c>
      <c r="D1746" s="334"/>
      <c r="E1746" s="334"/>
      <c r="F1746" s="334"/>
      <c r="G1746" s="334"/>
      <c r="H1746" s="11"/>
      <c r="I1746" s="334"/>
      <c r="J1746" s="334"/>
      <c r="K1746" s="86"/>
      <c r="L1746" s="651"/>
      <c r="M1746" s="86"/>
      <c r="N1746" s="651"/>
      <c r="O1746" s="86"/>
      <c r="P1746" s="651"/>
      <c r="Q1746" s="33"/>
      <c r="R1746" s="33"/>
      <c r="S1746" s="33"/>
      <c r="T1746" s="33"/>
      <c r="U1746" s="33"/>
      <c r="V1746" s="33"/>
      <c r="W1746" s="33"/>
      <c r="X1746" s="33"/>
      <c r="Y1746" s="33"/>
      <c r="Z1746" s="33"/>
      <c r="AA1746" s="33"/>
    </row>
    <row r="1747" spans="2:39" s="29" customFormat="1">
      <c r="B1747" s="11"/>
      <c r="C1747" s="11">
        <v>18</v>
      </c>
      <c r="D1747" s="334"/>
      <c r="E1747" s="334"/>
      <c r="F1747" s="334"/>
      <c r="G1747" s="334"/>
      <c r="H1747" s="11"/>
      <c r="I1747" s="334"/>
      <c r="J1747" s="334"/>
      <c r="K1747" s="86"/>
      <c r="L1747" s="651"/>
      <c r="M1747" s="86"/>
      <c r="N1747" s="651"/>
      <c r="O1747" s="86"/>
      <c r="P1747" s="651"/>
      <c r="Q1747" s="33"/>
      <c r="R1747" s="33"/>
      <c r="S1747" s="33"/>
      <c r="T1747" s="33"/>
      <c r="U1747" s="33"/>
      <c r="V1747" s="33"/>
      <c r="W1747" s="33"/>
      <c r="X1747" s="33"/>
      <c r="Y1747" s="33"/>
      <c r="Z1747" s="33"/>
      <c r="AA1747" s="33"/>
    </row>
    <row r="1748" spans="2:39" s="29" customFormat="1">
      <c r="B1748" s="11"/>
      <c r="C1748" s="11">
        <v>19</v>
      </c>
      <c r="D1748" s="334"/>
      <c r="E1748" s="334"/>
      <c r="F1748" s="334"/>
      <c r="G1748" s="334"/>
      <c r="H1748" s="11"/>
      <c r="I1748" s="334"/>
      <c r="J1748" s="334"/>
      <c r="K1748" s="78"/>
      <c r="L1748" s="652"/>
      <c r="M1748" s="78"/>
      <c r="N1748" s="652"/>
      <c r="O1748" s="78"/>
      <c r="P1748" s="652"/>
      <c r="Q1748" s="33"/>
      <c r="R1748" s="33"/>
      <c r="S1748" s="33"/>
      <c r="T1748" s="33"/>
      <c r="U1748" s="33"/>
      <c r="V1748" s="33"/>
      <c r="W1748" s="33"/>
      <c r="X1748" s="33"/>
      <c r="Y1748" s="33"/>
      <c r="Z1748" s="33"/>
      <c r="AA1748" s="33"/>
    </row>
    <row r="1749" spans="2:39" s="29" customFormat="1">
      <c r="B1749" s="11"/>
      <c r="C1749" s="11">
        <v>20</v>
      </c>
      <c r="D1749" s="334"/>
      <c r="E1749" s="334"/>
      <c r="F1749" s="334"/>
      <c r="G1749" s="334"/>
      <c r="H1749" s="11"/>
      <c r="I1749" s="334"/>
      <c r="J1749" s="334"/>
      <c r="K1749" s="78"/>
      <c r="L1749" s="651"/>
      <c r="M1749" s="78"/>
      <c r="N1749" s="651"/>
      <c r="O1749" s="78"/>
      <c r="P1749" s="651"/>
      <c r="Q1749" s="33"/>
      <c r="R1749" s="33"/>
      <c r="S1749" s="33"/>
      <c r="T1749" s="33"/>
      <c r="U1749" s="33"/>
      <c r="V1749" s="33"/>
      <c r="W1749" s="33"/>
      <c r="X1749" s="33"/>
      <c r="Y1749" s="33"/>
      <c r="Z1749" s="33"/>
      <c r="AA1749" s="33"/>
    </row>
    <row r="1750" spans="2:39" s="29" customFormat="1">
      <c r="B1750" s="11"/>
      <c r="C1750" s="11">
        <v>21</v>
      </c>
      <c r="D1750" s="334"/>
      <c r="E1750" s="334"/>
      <c r="F1750" s="334"/>
      <c r="G1750" s="334"/>
      <c r="H1750" s="11"/>
      <c r="I1750" s="334"/>
      <c r="J1750" s="334"/>
      <c r="K1750" s="86"/>
      <c r="L1750" s="651"/>
      <c r="M1750" s="86"/>
      <c r="N1750" s="651"/>
      <c r="O1750" s="86"/>
      <c r="P1750" s="651"/>
      <c r="Q1750" s="33"/>
      <c r="R1750" s="33"/>
      <c r="S1750" s="33"/>
      <c r="T1750" s="33"/>
      <c r="U1750" s="33"/>
      <c r="V1750" s="33"/>
      <c r="W1750" s="33"/>
      <c r="X1750" s="33"/>
      <c r="Y1750" s="33"/>
      <c r="Z1750" s="33"/>
      <c r="AA1750" s="33"/>
    </row>
    <row r="1751" spans="2:39" s="29" customFormat="1">
      <c r="B1751" s="11"/>
      <c r="C1751" s="11">
        <v>22</v>
      </c>
      <c r="D1751" s="334"/>
      <c r="E1751" s="334"/>
      <c r="F1751" s="334"/>
      <c r="G1751" s="334"/>
      <c r="H1751" s="11"/>
      <c r="I1751" s="334"/>
      <c r="J1751" s="334"/>
      <c r="K1751" s="653"/>
      <c r="L1751" s="651"/>
      <c r="M1751" s="653"/>
      <c r="N1751" s="651"/>
      <c r="O1751" s="653"/>
      <c r="P1751" s="651"/>
      <c r="Q1751" s="33"/>
      <c r="R1751" s="33"/>
      <c r="S1751" s="33"/>
      <c r="T1751" s="33"/>
      <c r="U1751" s="33"/>
      <c r="V1751" s="33"/>
      <c r="W1751" s="33"/>
      <c r="X1751" s="33"/>
      <c r="Y1751" s="33"/>
      <c r="Z1751" s="33"/>
      <c r="AA1751" s="33"/>
    </row>
    <row r="1752" spans="2:39" s="29" customFormat="1">
      <c r="B1752" s="11">
        <v>78</v>
      </c>
      <c r="C1752" s="11">
        <v>1</v>
      </c>
      <c r="D1752" s="334"/>
      <c r="E1752" s="334"/>
      <c r="F1752" s="334"/>
      <c r="G1752" s="334"/>
      <c r="H1752" s="11"/>
      <c r="I1752" s="334"/>
      <c r="J1752" s="334"/>
      <c r="K1752" s="78"/>
      <c r="L1752" s="647"/>
      <c r="M1752" s="78"/>
      <c r="N1752" s="647"/>
      <c r="O1752" s="78"/>
      <c r="P1752" s="647"/>
      <c r="Q1752" s="33"/>
      <c r="R1752" s="33"/>
      <c r="S1752" s="33"/>
      <c r="T1752" s="33"/>
      <c r="U1752" s="33"/>
      <c r="V1752" s="33"/>
      <c r="W1752" s="33"/>
      <c r="X1752" s="33"/>
      <c r="Y1752" s="33"/>
      <c r="Z1752" s="33"/>
      <c r="AA1752" s="33"/>
    </row>
    <row r="1753" spans="2:39" s="29" customFormat="1">
      <c r="B1753" s="11"/>
      <c r="C1753" s="11">
        <v>2</v>
      </c>
      <c r="D1753" s="334"/>
      <c r="E1753" s="334"/>
      <c r="F1753" s="334"/>
      <c r="G1753" s="334"/>
      <c r="H1753" s="11"/>
      <c r="I1753" s="334"/>
      <c r="J1753" s="334"/>
      <c r="K1753" s="78"/>
      <c r="L1753" s="647"/>
      <c r="M1753" s="78"/>
      <c r="N1753" s="647"/>
      <c r="O1753" s="78"/>
      <c r="P1753" s="647"/>
      <c r="Q1753" s="33"/>
      <c r="R1753" s="33"/>
      <c r="S1753" s="33"/>
      <c r="T1753" s="33"/>
      <c r="U1753" s="33"/>
      <c r="V1753" s="33"/>
      <c r="W1753" s="33"/>
      <c r="X1753" s="33"/>
      <c r="Y1753" s="33"/>
      <c r="Z1753" s="33"/>
      <c r="AA1753" s="33"/>
    </row>
    <row r="1754" spans="2:39" s="29" customFormat="1">
      <c r="B1754" s="11"/>
      <c r="C1754" s="11">
        <v>3</v>
      </c>
      <c r="D1754" s="334"/>
      <c r="E1754" s="334"/>
      <c r="F1754" s="334"/>
      <c r="G1754" s="334"/>
      <c r="H1754" s="11"/>
      <c r="I1754" s="334"/>
      <c r="J1754" s="334"/>
      <c r="K1754" s="78"/>
      <c r="L1754" s="647"/>
      <c r="M1754" s="78"/>
      <c r="N1754" s="647"/>
      <c r="O1754" s="78"/>
      <c r="P1754" s="647"/>
      <c r="Q1754" s="33"/>
      <c r="R1754" s="33"/>
      <c r="S1754" s="33"/>
      <c r="T1754" s="33"/>
      <c r="U1754" s="33"/>
      <c r="V1754" s="33"/>
      <c r="W1754" s="33"/>
      <c r="X1754" s="33"/>
      <c r="Y1754" s="33"/>
      <c r="Z1754" s="33"/>
      <c r="AA1754" s="33"/>
    </row>
    <row r="1755" spans="2:39">
      <c r="B1755" s="11"/>
      <c r="C1755" s="11">
        <v>4</v>
      </c>
      <c r="D1755" s="334"/>
      <c r="E1755" s="334"/>
      <c r="F1755" s="334"/>
      <c r="G1755" s="334"/>
      <c r="H1755" s="11"/>
      <c r="I1755" s="334"/>
      <c r="K1755" s="78"/>
      <c r="L1755" s="189"/>
      <c r="M1755" s="78"/>
      <c r="N1755" s="189"/>
      <c r="O1755" s="78"/>
      <c r="P1755" s="189"/>
      <c r="Q1755" s="334"/>
      <c r="R1755" s="334"/>
      <c r="S1755" s="334"/>
      <c r="AB1755" s="335"/>
      <c r="AC1755" s="335"/>
      <c r="AD1755" s="335"/>
      <c r="AE1755" s="335"/>
      <c r="AF1755" s="335"/>
      <c r="AG1755" s="335"/>
      <c r="AH1755" s="335"/>
      <c r="AI1755" s="335"/>
      <c r="AJ1755" s="335"/>
      <c r="AK1755" s="335"/>
      <c r="AL1755" s="335"/>
      <c r="AM1755" s="335"/>
    </row>
    <row r="1756" spans="2:39" s="29" customFormat="1">
      <c r="B1756" s="11"/>
      <c r="C1756" s="11">
        <v>5</v>
      </c>
      <c r="D1756" s="334"/>
      <c r="E1756" s="334"/>
      <c r="F1756" s="334"/>
      <c r="G1756" s="334"/>
      <c r="H1756" s="11"/>
      <c r="I1756" s="334"/>
      <c r="J1756" s="334"/>
      <c r="K1756" s="86"/>
      <c r="L1756" s="651"/>
      <c r="M1756" s="86"/>
      <c r="N1756" s="651"/>
      <c r="O1756" s="86"/>
      <c r="P1756" s="651"/>
      <c r="Q1756" s="33"/>
      <c r="R1756" s="33"/>
      <c r="S1756" s="33"/>
      <c r="T1756" s="33"/>
      <c r="U1756" s="33"/>
      <c r="V1756" s="33"/>
      <c r="W1756" s="33"/>
      <c r="X1756" s="33"/>
      <c r="Y1756" s="33"/>
      <c r="Z1756" s="33"/>
      <c r="AA1756" s="33"/>
    </row>
    <row r="1757" spans="2:39" s="29" customFormat="1">
      <c r="B1757" s="11"/>
      <c r="C1757" s="11">
        <v>6</v>
      </c>
      <c r="D1757" s="334"/>
      <c r="E1757" s="334"/>
      <c r="F1757" s="334"/>
      <c r="G1757" s="334"/>
      <c r="H1757" s="11"/>
      <c r="I1757" s="334"/>
      <c r="J1757" s="334"/>
      <c r="K1757" s="86"/>
      <c r="L1757" s="651"/>
      <c r="M1757" s="86"/>
      <c r="N1757" s="651"/>
      <c r="O1757" s="86"/>
      <c r="P1757" s="651"/>
      <c r="Q1757" s="33"/>
      <c r="R1757" s="33"/>
      <c r="S1757" s="33"/>
      <c r="T1757" s="33"/>
      <c r="U1757" s="33"/>
      <c r="V1757" s="33"/>
      <c r="W1757" s="33"/>
      <c r="X1757" s="33"/>
      <c r="Y1757" s="33"/>
      <c r="Z1757" s="33"/>
      <c r="AA1757" s="33"/>
    </row>
    <row r="1758" spans="2:39" s="29" customFormat="1">
      <c r="B1758" s="11"/>
      <c r="C1758" s="11">
        <v>7</v>
      </c>
      <c r="D1758" s="334"/>
      <c r="E1758" s="334"/>
      <c r="F1758" s="334"/>
      <c r="G1758" s="334"/>
      <c r="H1758" s="11"/>
      <c r="I1758" s="334"/>
      <c r="J1758" s="334"/>
      <c r="K1758" s="78"/>
      <c r="L1758" s="652"/>
      <c r="M1758" s="78"/>
      <c r="N1758" s="652"/>
      <c r="O1758" s="78"/>
      <c r="P1758" s="652"/>
      <c r="Q1758" s="33"/>
      <c r="R1758" s="33"/>
      <c r="S1758" s="33"/>
      <c r="T1758" s="33"/>
      <c r="U1758" s="33"/>
      <c r="V1758" s="33"/>
      <c r="W1758" s="33"/>
      <c r="X1758" s="33"/>
      <c r="Y1758" s="33"/>
      <c r="Z1758" s="33"/>
      <c r="AA1758" s="33"/>
    </row>
    <row r="1759" spans="2:39" s="29" customFormat="1">
      <c r="B1759" s="11"/>
      <c r="C1759" s="11">
        <v>8</v>
      </c>
      <c r="D1759" s="334"/>
      <c r="E1759" s="334"/>
      <c r="F1759" s="334"/>
      <c r="G1759" s="334"/>
      <c r="H1759" s="11"/>
      <c r="I1759" s="334"/>
      <c r="J1759" s="334"/>
      <c r="K1759" s="78"/>
      <c r="L1759" s="651"/>
      <c r="M1759" s="78"/>
      <c r="N1759" s="651"/>
      <c r="O1759" s="78"/>
      <c r="P1759" s="651"/>
      <c r="Q1759" s="33"/>
      <c r="R1759" s="33"/>
      <c r="S1759" s="33"/>
      <c r="T1759" s="33"/>
      <c r="U1759" s="33"/>
      <c r="V1759" s="33"/>
      <c r="W1759" s="33"/>
      <c r="X1759" s="33"/>
      <c r="Y1759" s="33"/>
      <c r="Z1759" s="33"/>
      <c r="AA1759" s="33"/>
    </row>
    <row r="1760" spans="2:39" s="29" customFormat="1">
      <c r="B1760" s="11"/>
      <c r="C1760" s="11">
        <v>9</v>
      </c>
      <c r="D1760" s="334"/>
      <c r="E1760" s="334"/>
      <c r="F1760" s="334"/>
      <c r="G1760" s="334"/>
      <c r="H1760" s="11"/>
      <c r="I1760" s="334"/>
      <c r="J1760" s="334"/>
      <c r="K1760" s="86"/>
      <c r="L1760" s="651"/>
      <c r="M1760" s="86"/>
      <c r="N1760" s="651"/>
      <c r="O1760" s="86"/>
      <c r="P1760" s="651"/>
      <c r="Q1760" s="33"/>
      <c r="R1760" s="33"/>
      <c r="S1760" s="33"/>
      <c r="T1760" s="33"/>
      <c r="U1760" s="33"/>
      <c r="V1760" s="33"/>
      <c r="W1760" s="33"/>
      <c r="X1760" s="33"/>
      <c r="Y1760" s="33"/>
      <c r="Z1760" s="33"/>
      <c r="AA1760" s="33"/>
    </row>
    <row r="1761" spans="2:27" s="29" customFormat="1">
      <c r="B1761" s="11"/>
      <c r="C1761" s="11">
        <v>10</v>
      </c>
      <c r="D1761" s="334"/>
      <c r="E1761" s="334"/>
      <c r="F1761" s="334"/>
      <c r="G1761" s="334"/>
      <c r="H1761" s="11"/>
      <c r="I1761" s="334"/>
      <c r="J1761" s="334"/>
      <c r="K1761" s="86"/>
      <c r="L1761" s="651"/>
      <c r="M1761" s="86"/>
      <c r="N1761" s="651"/>
      <c r="O1761" s="86"/>
      <c r="P1761" s="651"/>
      <c r="Q1761" s="33"/>
      <c r="R1761" s="33"/>
      <c r="S1761" s="33"/>
      <c r="T1761" s="33"/>
      <c r="U1761" s="33"/>
      <c r="V1761" s="33"/>
      <c r="W1761" s="33"/>
      <c r="X1761" s="33"/>
      <c r="Y1761" s="33"/>
      <c r="Z1761" s="33"/>
      <c r="AA1761" s="33"/>
    </row>
    <row r="1762" spans="2:27" s="29" customFormat="1">
      <c r="B1762" s="11"/>
      <c r="C1762" s="11">
        <v>11</v>
      </c>
      <c r="D1762" s="334"/>
      <c r="E1762" s="334"/>
      <c r="F1762" s="334"/>
      <c r="G1762" s="334"/>
      <c r="H1762" s="11"/>
      <c r="I1762" s="334"/>
      <c r="J1762" s="334"/>
      <c r="K1762" s="78"/>
      <c r="L1762" s="652"/>
      <c r="M1762" s="78"/>
      <c r="N1762" s="652"/>
      <c r="O1762" s="78"/>
      <c r="P1762" s="652"/>
      <c r="Q1762" s="33"/>
      <c r="R1762" s="33"/>
      <c r="S1762" s="33"/>
      <c r="T1762" s="33"/>
      <c r="U1762" s="33"/>
      <c r="V1762" s="33"/>
      <c r="W1762" s="33"/>
      <c r="X1762" s="33"/>
      <c r="Y1762" s="33"/>
      <c r="Z1762" s="33"/>
      <c r="AA1762" s="33"/>
    </row>
    <row r="1763" spans="2:27" s="29" customFormat="1">
      <c r="B1763" s="11"/>
      <c r="C1763" s="11">
        <v>12</v>
      </c>
      <c r="D1763" s="334"/>
      <c r="E1763" s="334"/>
      <c r="F1763" s="334"/>
      <c r="G1763" s="334"/>
      <c r="H1763" s="11"/>
      <c r="I1763" s="334"/>
      <c r="J1763" s="334"/>
      <c r="K1763" s="78"/>
      <c r="L1763" s="651"/>
      <c r="M1763" s="78"/>
      <c r="N1763" s="651"/>
      <c r="O1763" s="78"/>
      <c r="P1763" s="651"/>
      <c r="Q1763" s="33"/>
      <c r="R1763" s="33"/>
      <c r="S1763" s="33"/>
      <c r="T1763" s="33"/>
      <c r="U1763" s="33"/>
      <c r="V1763" s="33"/>
      <c r="W1763" s="33"/>
      <c r="X1763" s="33"/>
      <c r="Y1763" s="33"/>
      <c r="Z1763" s="33"/>
      <c r="AA1763" s="33"/>
    </row>
    <row r="1764" spans="2:27" s="29" customFormat="1">
      <c r="B1764" s="11"/>
      <c r="C1764" s="11">
        <v>13</v>
      </c>
      <c r="D1764" s="334"/>
      <c r="E1764" s="334"/>
      <c r="F1764" s="334"/>
      <c r="G1764" s="334"/>
      <c r="H1764" s="11"/>
      <c r="I1764" s="334"/>
      <c r="J1764" s="334"/>
      <c r="K1764" s="86"/>
      <c r="L1764" s="651"/>
      <c r="M1764" s="86"/>
      <c r="N1764" s="651"/>
      <c r="O1764" s="86"/>
      <c r="P1764" s="651"/>
      <c r="Q1764" s="33"/>
      <c r="R1764" s="33"/>
      <c r="S1764" s="33"/>
      <c r="T1764" s="33"/>
      <c r="U1764" s="33"/>
      <c r="V1764" s="33"/>
      <c r="W1764" s="33"/>
      <c r="X1764" s="33"/>
      <c r="Y1764" s="33"/>
      <c r="Z1764" s="33"/>
      <c r="AA1764" s="33"/>
    </row>
    <row r="1765" spans="2:27" s="29" customFormat="1">
      <c r="B1765" s="11"/>
      <c r="C1765" s="11">
        <v>14</v>
      </c>
      <c r="D1765" s="334"/>
      <c r="E1765" s="334"/>
      <c r="F1765" s="334"/>
      <c r="G1765" s="334"/>
      <c r="H1765" s="11"/>
      <c r="I1765" s="334"/>
      <c r="J1765" s="334"/>
      <c r="K1765" s="86"/>
      <c r="L1765" s="651"/>
      <c r="M1765" s="86"/>
      <c r="N1765" s="651"/>
      <c r="O1765" s="86"/>
      <c r="P1765" s="651"/>
      <c r="Q1765" s="33"/>
      <c r="R1765" s="33"/>
      <c r="S1765" s="33"/>
      <c r="T1765" s="33"/>
      <c r="U1765" s="33"/>
      <c r="V1765" s="33"/>
      <c r="W1765" s="33"/>
      <c r="X1765" s="33"/>
      <c r="Y1765" s="33"/>
      <c r="Z1765" s="33"/>
      <c r="AA1765" s="33"/>
    </row>
    <row r="1766" spans="2:27" s="29" customFormat="1">
      <c r="B1766" s="11"/>
      <c r="C1766" s="11">
        <v>15</v>
      </c>
      <c r="D1766" s="334"/>
      <c r="E1766" s="334"/>
      <c r="F1766" s="334"/>
      <c r="G1766" s="334"/>
      <c r="H1766" s="11"/>
      <c r="I1766" s="334"/>
      <c r="J1766" s="334"/>
      <c r="K1766" s="78"/>
      <c r="L1766" s="652"/>
      <c r="M1766" s="78"/>
      <c r="N1766" s="652"/>
      <c r="O1766" s="78"/>
      <c r="P1766" s="652"/>
      <c r="Q1766" s="33"/>
      <c r="R1766" s="33"/>
      <c r="S1766" s="33"/>
      <c r="T1766" s="33"/>
      <c r="U1766" s="33"/>
      <c r="V1766" s="33"/>
      <c r="W1766" s="33"/>
      <c r="X1766" s="33"/>
      <c r="Y1766" s="33"/>
      <c r="Z1766" s="33"/>
      <c r="AA1766" s="33"/>
    </row>
    <row r="1767" spans="2:27" s="29" customFormat="1">
      <c r="B1767" s="11"/>
      <c r="C1767" s="11">
        <v>16</v>
      </c>
      <c r="D1767" s="334"/>
      <c r="E1767" s="334"/>
      <c r="F1767" s="334"/>
      <c r="G1767" s="334"/>
      <c r="H1767" s="11"/>
      <c r="I1767" s="334"/>
      <c r="J1767" s="334"/>
      <c r="K1767" s="78"/>
      <c r="L1767" s="651"/>
      <c r="M1767" s="78"/>
      <c r="N1767" s="651"/>
      <c r="O1767" s="78"/>
      <c r="P1767" s="651"/>
      <c r="Q1767" s="33"/>
      <c r="R1767" s="33"/>
      <c r="S1767" s="33"/>
      <c r="T1767" s="33"/>
      <c r="U1767" s="33"/>
      <c r="V1767" s="33"/>
      <c r="W1767" s="33"/>
      <c r="X1767" s="33"/>
      <c r="Y1767" s="33"/>
      <c r="Z1767" s="33"/>
      <c r="AA1767" s="33"/>
    </row>
    <row r="1768" spans="2:27" s="29" customFormat="1">
      <c r="B1768" s="11"/>
      <c r="C1768" s="11">
        <v>17</v>
      </c>
      <c r="D1768" s="334"/>
      <c r="E1768" s="334"/>
      <c r="F1768" s="334"/>
      <c r="G1768" s="334"/>
      <c r="H1768" s="11"/>
      <c r="I1768" s="334"/>
      <c r="J1768" s="334"/>
      <c r="K1768" s="86"/>
      <c r="L1768" s="651"/>
      <c r="M1768" s="86"/>
      <c r="N1768" s="651"/>
      <c r="O1768" s="86"/>
      <c r="P1768" s="651"/>
      <c r="Q1768" s="33"/>
      <c r="R1768" s="33"/>
      <c r="S1768" s="33"/>
      <c r="T1768" s="33"/>
      <c r="U1768" s="33"/>
      <c r="V1768" s="33"/>
      <c r="W1768" s="33"/>
      <c r="X1768" s="33"/>
      <c r="Y1768" s="33"/>
      <c r="Z1768" s="33"/>
      <c r="AA1768" s="33"/>
    </row>
    <row r="1769" spans="2:27" s="29" customFormat="1">
      <c r="B1769" s="11"/>
      <c r="C1769" s="11">
        <v>18</v>
      </c>
      <c r="D1769" s="334"/>
      <c r="E1769" s="334"/>
      <c r="F1769" s="334"/>
      <c r="G1769" s="334"/>
      <c r="H1769" s="11"/>
      <c r="I1769" s="334"/>
      <c r="J1769" s="334"/>
      <c r="K1769" s="86"/>
      <c r="L1769" s="651"/>
      <c r="M1769" s="86"/>
      <c r="N1769" s="651"/>
      <c r="O1769" s="86"/>
      <c r="P1769" s="651"/>
      <c r="Q1769" s="33"/>
      <c r="R1769" s="33"/>
      <c r="S1769" s="33"/>
      <c r="T1769" s="33"/>
      <c r="U1769" s="33"/>
      <c r="V1769" s="33"/>
      <c r="W1769" s="33"/>
      <c r="X1769" s="33"/>
      <c r="Y1769" s="33"/>
      <c r="Z1769" s="33"/>
      <c r="AA1769" s="33"/>
    </row>
    <row r="1770" spans="2:27" s="29" customFormat="1">
      <c r="B1770" s="11"/>
      <c r="C1770" s="11">
        <v>19</v>
      </c>
      <c r="D1770" s="334"/>
      <c r="E1770" s="334"/>
      <c r="F1770" s="334"/>
      <c r="G1770" s="334"/>
      <c r="H1770" s="11"/>
      <c r="I1770" s="334"/>
      <c r="J1770" s="334"/>
      <c r="K1770" s="78"/>
      <c r="L1770" s="652"/>
      <c r="M1770" s="78"/>
      <c r="N1770" s="652"/>
      <c r="O1770" s="78"/>
      <c r="P1770" s="652"/>
      <c r="Q1770" s="33"/>
      <c r="R1770" s="33"/>
      <c r="S1770" s="33"/>
      <c r="T1770" s="33"/>
      <c r="U1770" s="33"/>
      <c r="V1770" s="33"/>
      <c r="W1770" s="33"/>
      <c r="X1770" s="33"/>
      <c r="Y1770" s="33"/>
      <c r="Z1770" s="33"/>
      <c r="AA1770" s="33"/>
    </row>
    <row r="1771" spans="2:27" s="29" customFormat="1">
      <c r="B1771" s="11"/>
      <c r="C1771" s="11">
        <v>20</v>
      </c>
      <c r="D1771" s="334"/>
      <c r="E1771" s="334"/>
      <c r="F1771" s="334"/>
      <c r="G1771" s="334"/>
      <c r="H1771" s="11"/>
      <c r="I1771" s="334"/>
      <c r="J1771" s="334"/>
      <c r="K1771" s="78"/>
      <c r="L1771" s="651"/>
      <c r="M1771" s="78"/>
      <c r="N1771" s="651"/>
      <c r="O1771" s="78"/>
      <c r="P1771" s="651"/>
      <c r="Q1771" s="33"/>
      <c r="R1771" s="33"/>
      <c r="S1771" s="33"/>
      <c r="T1771" s="33"/>
      <c r="U1771" s="33"/>
      <c r="V1771" s="33"/>
      <c r="W1771" s="33"/>
      <c r="X1771" s="33"/>
      <c r="Y1771" s="33"/>
      <c r="Z1771" s="33"/>
      <c r="AA1771" s="33"/>
    </row>
    <row r="1772" spans="2:27" s="29" customFormat="1">
      <c r="B1772" s="11"/>
      <c r="C1772" s="11">
        <v>21</v>
      </c>
      <c r="D1772" s="334"/>
      <c r="E1772" s="334"/>
      <c r="F1772" s="334"/>
      <c r="G1772" s="334"/>
      <c r="H1772" s="11"/>
      <c r="I1772" s="334"/>
      <c r="J1772" s="334"/>
      <c r="K1772" s="86"/>
      <c r="L1772" s="651"/>
      <c r="M1772" s="86"/>
      <c r="N1772" s="651"/>
      <c r="O1772" s="86"/>
      <c r="P1772" s="651"/>
      <c r="Q1772" s="33"/>
      <c r="R1772" s="33"/>
      <c r="S1772" s="33"/>
      <c r="T1772" s="33"/>
      <c r="U1772" s="33"/>
      <c r="V1772" s="33"/>
      <c r="W1772" s="33"/>
      <c r="X1772" s="33"/>
      <c r="Y1772" s="33"/>
      <c r="Z1772" s="33"/>
      <c r="AA1772" s="33"/>
    </row>
    <row r="1773" spans="2:27" s="29" customFormat="1">
      <c r="B1773" s="11"/>
      <c r="C1773" s="11">
        <v>22</v>
      </c>
      <c r="D1773" s="334"/>
      <c r="E1773" s="334"/>
      <c r="F1773" s="334"/>
      <c r="G1773" s="334"/>
      <c r="H1773" s="11"/>
      <c r="I1773" s="334"/>
      <c r="J1773" s="334"/>
      <c r="K1773" s="653"/>
      <c r="L1773" s="651"/>
      <c r="M1773" s="653"/>
      <c r="N1773" s="651"/>
      <c r="O1773" s="653"/>
      <c r="P1773" s="651"/>
      <c r="Q1773" s="33"/>
      <c r="R1773" s="33"/>
      <c r="S1773" s="33"/>
      <c r="T1773" s="33"/>
      <c r="U1773" s="33"/>
      <c r="V1773" s="33"/>
      <c r="W1773" s="33"/>
      <c r="X1773" s="33"/>
      <c r="Y1773" s="33"/>
      <c r="Z1773" s="33"/>
      <c r="AA1773" s="33"/>
    </row>
    <row r="1774" spans="2:27" s="29" customFormat="1">
      <c r="B1774" s="11">
        <v>79</v>
      </c>
      <c r="C1774" s="11">
        <v>1</v>
      </c>
      <c r="D1774" s="334"/>
      <c r="E1774" s="334"/>
      <c r="F1774" s="334"/>
      <c r="G1774" s="334"/>
      <c r="H1774" s="11"/>
      <c r="I1774" s="11"/>
      <c r="J1774" s="11"/>
      <c r="K1774" s="78"/>
      <c r="L1774" s="647"/>
      <c r="M1774" s="78"/>
      <c r="N1774" s="647"/>
      <c r="O1774" s="78"/>
      <c r="P1774" s="647"/>
      <c r="Q1774" s="33"/>
      <c r="R1774" s="33"/>
      <c r="S1774" s="33"/>
      <c r="T1774" s="33"/>
      <c r="U1774" s="33"/>
      <c r="V1774" s="33"/>
      <c r="W1774" s="33"/>
      <c r="X1774" s="33"/>
      <c r="Y1774" s="33"/>
      <c r="Z1774" s="33"/>
      <c r="AA1774" s="33"/>
    </row>
    <row r="1775" spans="2:27" s="29" customFormat="1">
      <c r="B1775" s="11"/>
      <c r="C1775" s="11">
        <v>2</v>
      </c>
      <c r="D1775" s="334"/>
      <c r="E1775" s="334"/>
      <c r="F1775" s="334"/>
      <c r="G1775" s="334"/>
      <c r="H1775" s="11"/>
      <c r="I1775" s="11"/>
      <c r="J1775" s="11"/>
      <c r="K1775" s="78"/>
      <c r="L1775" s="647"/>
      <c r="M1775" s="78"/>
      <c r="N1775" s="647"/>
      <c r="O1775" s="78"/>
      <c r="P1775" s="647"/>
      <c r="Q1775" s="33"/>
      <c r="R1775" s="33"/>
      <c r="S1775" s="33"/>
      <c r="T1775" s="33"/>
      <c r="U1775" s="33"/>
      <c r="V1775" s="33"/>
      <c r="W1775" s="33"/>
      <c r="X1775" s="33"/>
      <c r="Y1775" s="33"/>
      <c r="Z1775" s="33"/>
      <c r="AA1775" s="33"/>
    </row>
    <row r="1776" spans="2:27" s="29" customFormat="1">
      <c r="B1776" s="11"/>
      <c r="C1776" s="11">
        <v>3</v>
      </c>
      <c r="D1776" s="334"/>
      <c r="E1776" s="334"/>
      <c r="F1776" s="334"/>
      <c r="G1776" s="334"/>
      <c r="H1776" s="11"/>
      <c r="I1776" s="11"/>
      <c r="J1776" s="11"/>
      <c r="K1776" s="78"/>
      <c r="L1776" s="647"/>
      <c r="M1776" s="78"/>
      <c r="N1776" s="647"/>
      <c r="O1776" s="78"/>
      <c r="P1776" s="647"/>
      <c r="Q1776" s="33"/>
      <c r="R1776" s="33"/>
      <c r="S1776" s="33"/>
      <c r="T1776" s="33"/>
      <c r="U1776" s="33"/>
      <c r="V1776" s="33"/>
      <c r="W1776" s="33"/>
      <c r="X1776" s="33"/>
      <c r="Y1776" s="33"/>
      <c r="Z1776" s="33"/>
      <c r="AA1776" s="33"/>
    </row>
    <row r="1777" spans="2:39">
      <c r="B1777" s="11"/>
      <c r="C1777" s="11">
        <v>4</v>
      </c>
      <c r="D1777" s="334"/>
      <c r="E1777" s="334"/>
      <c r="F1777" s="334"/>
      <c r="G1777" s="334"/>
      <c r="H1777" s="11"/>
      <c r="J1777" s="11"/>
      <c r="K1777" s="78"/>
      <c r="L1777" s="189"/>
      <c r="M1777" s="78"/>
      <c r="N1777" s="189"/>
      <c r="O1777" s="78"/>
      <c r="P1777" s="189"/>
      <c r="Q1777" s="334"/>
      <c r="R1777" s="334"/>
      <c r="S1777" s="334"/>
      <c r="AB1777" s="335"/>
      <c r="AC1777" s="335"/>
      <c r="AD1777" s="335"/>
      <c r="AE1777" s="335"/>
      <c r="AF1777" s="335"/>
      <c r="AG1777" s="335"/>
      <c r="AH1777" s="335"/>
      <c r="AI1777" s="335"/>
      <c r="AJ1777" s="335"/>
      <c r="AK1777" s="335"/>
      <c r="AL1777" s="335"/>
      <c r="AM1777" s="335"/>
    </row>
    <row r="1778" spans="2:39" s="29" customFormat="1">
      <c r="B1778" s="11"/>
      <c r="C1778" s="11">
        <v>5</v>
      </c>
      <c r="D1778" s="334"/>
      <c r="E1778" s="334"/>
      <c r="F1778" s="334"/>
      <c r="G1778" s="334"/>
      <c r="H1778" s="11"/>
      <c r="I1778" s="11"/>
      <c r="J1778" s="11"/>
      <c r="K1778" s="86"/>
      <c r="L1778" s="651"/>
      <c r="M1778" s="86"/>
      <c r="N1778" s="651"/>
      <c r="O1778" s="86"/>
      <c r="P1778" s="651"/>
      <c r="Q1778" s="33"/>
      <c r="R1778" s="33"/>
      <c r="S1778" s="33"/>
      <c r="T1778" s="33"/>
      <c r="U1778" s="33"/>
      <c r="V1778" s="33"/>
      <c r="W1778" s="33"/>
      <c r="X1778" s="33"/>
      <c r="Y1778" s="33"/>
      <c r="Z1778" s="33"/>
      <c r="AA1778" s="33"/>
    </row>
    <row r="1779" spans="2:39" s="29" customFormat="1">
      <c r="B1779" s="11"/>
      <c r="C1779" s="11">
        <v>6</v>
      </c>
      <c r="D1779" s="334"/>
      <c r="E1779" s="334"/>
      <c r="F1779" s="334"/>
      <c r="G1779" s="334"/>
      <c r="H1779" s="11"/>
      <c r="I1779" s="11"/>
      <c r="J1779" s="11"/>
      <c r="K1779" s="86"/>
      <c r="L1779" s="651"/>
      <c r="M1779" s="86"/>
      <c r="N1779" s="651"/>
      <c r="O1779" s="86"/>
      <c r="P1779" s="651"/>
      <c r="Q1779" s="33"/>
      <c r="R1779" s="33"/>
      <c r="S1779" s="33"/>
      <c r="T1779" s="33"/>
      <c r="U1779" s="33"/>
      <c r="V1779" s="33"/>
      <c r="W1779" s="33"/>
      <c r="X1779" s="33"/>
      <c r="Y1779" s="33"/>
      <c r="Z1779" s="33"/>
      <c r="AA1779" s="33"/>
    </row>
    <row r="1780" spans="2:39" s="29" customFormat="1">
      <c r="B1780" s="11"/>
      <c r="C1780" s="11">
        <v>7</v>
      </c>
      <c r="D1780" s="334"/>
      <c r="E1780" s="334"/>
      <c r="F1780" s="334"/>
      <c r="G1780" s="334"/>
      <c r="H1780" s="11"/>
      <c r="I1780" s="11"/>
      <c r="J1780" s="11"/>
      <c r="K1780" s="78"/>
      <c r="L1780" s="652"/>
      <c r="M1780" s="78"/>
      <c r="N1780" s="652"/>
      <c r="O1780" s="78"/>
      <c r="P1780" s="652"/>
      <c r="Q1780" s="33"/>
      <c r="R1780" s="33"/>
      <c r="S1780" s="33"/>
      <c r="T1780" s="33"/>
      <c r="U1780" s="33"/>
      <c r="V1780" s="33"/>
      <c r="W1780" s="33"/>
      <c r="X1780" s="33"/>
      <c r="Y1780" s="33"/>
      <c r="Z1780" s="33"/>
      <c r="AA1780" s="33"/>
    </row>
    <row r="1781" spans="2:39" s="29" customFormat="1">
      <c r="B1781" s="11"/>
      <c r="C1781" s="11">
        <v>8</v>
      </c>
      <c r="D1781" s="334"/>
      <c r="E1781" s="334"/>
      <c r="F1781" s="334"/>
      <c r="G1781" s="334"/>
      <c r="H1781" s="11"/>
      <c r="I1781" s="11"/>
      <c r="J1781" s="11"/>
      <c r="K1781" s="78"/>
      <c r="L1781" s="651"/>
      <c r="M1781" s="78"/>
      <c r="N1781" s="651"/>
      <c r="O1781" s="78"/>
      <c r="P1781" s="651"/>
      <c r="Q1781" s="33"/>
      <c r="R1781" s="33"/>
      <c r="S1781" s="33"/>
      <c r="T1781" s="33"/>
      <c r="U1781" s="33"/>
      <c r="V1781" s="33"/>
      <c r="W1781" s="33"/>
      <c r="X1781" s="33"/>
      <c r="Y1781" s="33"/>
      <c r="Z1781" s="33"/>
      <c r="AA1781" s="33"/>
    </row>
    <row r="1782" spans="2:39" s="29" customFormat="1">
      <c r="B1782" s="11"/>
      <c r="C1782" s="11">
        <v>9</v>
      </c>
      <c r="D1782" s="334"/>
      <c r="E1782" s="334"/>
      <c r="F1782" s="334"/>
      <c r="G1782" s="334"/>
      <c r="H1782" s="11"/>
      <c r="I1782" s="11"/>
      <c r="J1782" s="11"/>
      <c r="K1782" s="86"/>
      <c r="L1782" s="651"/>
      <c r="M1782" s="86"/>
      <c r="N1782" s="651"/>
      <c r="O1782" s="86"/>
      <c r="P1782" s="651"/>
      <c r="Q1782" s="33"/>
      <c r="R1782" s="33"/>
      <c r="S1782" s="33"/>
      <c r="T1782" s="33"/>
      <c r="U1782" s="33"/>
      <c r="V1782" s="33"/>
      <c r="W1782" s="33"/>
      <c r="X1782" s="33"/>
      <c r="Y1782" s="33"/>
      <c r="Z1782" s="33"/>
      <c r="AA1782" s="33"/>
    </row>
    <row r="1783" spans="2:39" s="29" customFormat="1">
      <c r="B1783" s="11"/>
      <c r="C1783" s="11">
        <v>10</v>
      </c>
      <c r="D1783" s="334"/>
      <c r="E1783" s="334"/>
      <c r="F1783" s="334"/>
      <c r="G1783" s="334"/>
      <c r="H1783" s="11"/>
      <c r="I1783" s="11"/>
      <c r="J1783" s="11"/>
      <c r="K1783" s="86"/>
      <c r="L1783" s="651"/>
      <c r="M1783" s="86"/>
      <c r="N1783" s="651"/>
      <c r="O1783" s="86"/>
      <c r="P1783" s="651"/>
      <c r="Q1783" s="33"/>
      <c r="R1783" s="33"/>
      <c r="S1783" s="33"/>
      <c r="T1783" s="33"/>
      <c r="U1783" s="33"/>
      <c r="V1783" s="33"/>
      <c r="W1783" s="33"/>
      <c r="X1783" s="33"/>
      <c r="Y1783" s="33"/>
      <c r="Z1783" s="33"/>
      <c r="AA1783" s="33"/>
    </row>
    <row r="1784" spans="2:39" s="29" customFormat="1">
      <c r="B1784" s="11"/>
      <c r="C1784" s="11">
        <v>11</v>
      </c>
      <c r="D1784" s="334"/>
      <c r="E1784" s="334"/>
      <c r="F1784" s="334"/>
      <c r="G1784" s="334"/>
      <c r="H1784" s="11"/>
      <c r="I1784" s="11"/>
      <c r="J1784" s="11"/>
      <c r="K1784" s="78"/>
      <c r="L1784" s="652"/>
      <c r="M1784" s="78"/>
      <c r="N1784" s="652"/>
      <c r="O1784" s="78"/>
      <c r="P1784" s="652"/>
      <c r="Q1784" s="33"/>
      <c r="R1784" s="33"/>
      <c r="S1784" s="33"/>
      <c r="T1784" s="33"/>
      <c r="U1784" s="33"/>
      <c r="V1784" s="33"/>
      <c r="W1784" s="33"/>
      <c r="X1784" s="33"/>
      <c r="Y1784" s="33"/>
      <c r="Z1784" s="33"/>
      <c r="AA1784" s="33"/>
    </row>
    <row r="1785" spans="2:39" s="29" customFormat="1">
      <c r="B1785" s="11"/>
      <c r="C1785" s="11">
        <v>12</v>
      </c>
      <c r="D1785" s="334"/>
      <c r="E1785" s="334"/>
      <c r="F1785" s="334"/>
      <c r="G1785" s="334"/>
      <c r="H1785" s="11"/>
      <c r="I1785" s="11"/>
      <c r="J1785" s="11"/>
      <c r="K1785" s="78"/>
      <c r="L1785" s="651"/>
      <c r="M1785" s="78"/>
      <c r="N1785" s="651"/>
      <c r="O1785" s="78"/>
      <c r="P1785" s="651"/>
      <c r="Q1785" s="33"/>
      <c r="R1785" s="33"/>
      <c r="S1785" s="33"/>
      <c r="T1785" s="33"/>
      <c r="U1785" s="33"/>
      <c r="V1785" s="33"/>
      <c r="W1785" s="33"/>
      <c r="X1785" s="33"/>
      <c r="Y1785" s="33"/>
      <c r="Z1785" s="33"/>
      <c r="AA1785" s="33"/>
    </row>
    <row r="1786" spans="2:39" s="29" customFormat="1">
      <c r="B1786" s="11"/>
      <c r="C1786" s="11">
        <v>13</v>
      </c>
      <c r="D1786" s="334"/>
      <c r="E1786" s="334"/>
      <c r="F1786" s="334"/>
      <c r="G1786" s="334"/>
      <c r="H1786" s="11"/>
      <c r="I1786" s="11"/>
      <c r="J1786" s="11"/>
      <c r="K1786" s="86"/>
      <c r="L1786" s="651"/>
      <c r="M1786" s="86"/>
      <c r="N1786" s="651"/>
      <c r="O1786" s="86"/>
      <c r="P1786" s="651"/>
      <c r="Q1786" s="33"/>
      <c r="R1786" s="33"/>
      <c r="S1786" s="33"/>
      <c r="T1786" s="33"/>
      <c r="U1786" s="33"/>
      <c r="V1786" s="33"/>
      <c r="W1786" s="33"/>
      <c r="X1786" s="33"/>
      <c r="Y1786" s="33"/>
      <c r="Z1786" s="33"/>
      <c r="AA1786" s="33"/>
    </row>
    <row r="1787" spans="2:39" s="29" customFormat="1">
      <c r="B1787" s="11"/>
      <c r="C1787" s="11">
        <v>14</v>
      </c>
      <c r="D1787" s="334"/>
      <c r="E1787" s="334"/>
      <c r="F1787" s="334"/>
      <c r="G1787" s="334"/>
      <c r="H1787" s="11"/>
      <c r="I1787" s="11"/>
      <c r="J1787" s="11"/>
      <c r="K1787" s="86"/>
      <c r="L1787" s="651"/>
      <c r="M1787" s="86"/>
      <c r="N1787" s="651"/>
      <c r="O1787" s="86"/>
      <c r="P1787" s="651"/>
      <c r="Q1787" s="33"/>
      <c r="R1787" s="33"/>
      <c r="S1787" s="33"/>
      <c r="T1787" s="33"/>
      <c r="U1787" s="33"/>
      <c r="V1787" s="33"/>
      <c r="W1787" s="33"/>
      <c r="X1787" s="33"/>
      <c r="Y1787" s="33"/>
      <c r="Z1787" s="33"/>
      <c r="AA1787" s="33"/>
    </row>
    <row r="1788" spans="2:39" s="29" customFormat="1">
      <c r="B1788" s="11"/>
      <c r="C1788" s="11">
        <v>15</v>
      </c>
      <c r="D1788" s="334"/>
      <c r="E1788" s="334"/>
      <c r="F1788" s="334"/>
      <c r="G1788" s="334"/>
      <c r="H1788" s="11"/>
      <c r="I1788" s="11"/>
      <c r="J1788" s="11"/>
      <c r="K1788" s="78"/>
      <c r="L1788" s="652"/>
      <c r="M1788" s="78"/>
      <c r="N1788" s="652"/>
      <c r="O1788" s="78"/>
      <c r="P1788" s="652"/>
      <c r="Q1788" s="33"/>
      <c r="R1788" s="33"/>
      <c r="S1788" s="33"/>
      <c r="T1788" s="33"/>
      <c r="U1788" s="33"/>
      <c r="V1788" s="33"/>
      <c r="W1788" s="33"/>
      <c r="X1788" s="33"/>
      <c r="Y1788" s="33"/>
      <c r="Z1788" s="33"/>
      <c r="AA1788" s="33"/>
    </row>
    <row r="1789" spans="2:39" s="29" customFormat="1">
      <c r="B1789" s="11"/>
      <c r="C1789" s="11">
        <v>16</v>
      </c>
      <c r="D1789" s="334"/>
      <c r="E1789" s="334"/>
      <c r="F1789" s="334"/>
      <c r="G1789" s="334"/>
      <c r="H1789" s="11"/>
      <c r="I1789" s="11"/>
      <c r="J1789" s="11"/>
      <c r="K1789" s="78"/>
      <c r="L1789" s="651"/>
      <c r="M1789" s="78"/>
      <c r="N1789" s="651"/>
      <c r="O1789" s="78"/>
      <c r="P1789" s="651"/>
      <c r="Q1789" s="33"/>
      <c r="R1789" s="33"/>
      <c r="S1789" s="33"/>
      <c r="T1789" s="33"/>
      <c r="U1789" s="33"/>
      <c r="V1789" s="33"/>
      <c r="W1789" s="33"/>
      <c r="X1789" s="33"/>
      <c r="Y1789" s="33"/>
      <c r="Z1789" s="33"/>
      <c r="AA1789" s="33"/>
    </row>
    <row r="1790" spans="2:39" s="29" customFormat="1">
      <c r="B1790" s="11"/>
      <c r="C1790" s="11">
        <v>17</v>
      </c>
      <c r="D1790" s="334"/>
      <c r="E1790" s="334"/>
      <c r="F1790" s="334"/>
      <c r="G1790" s="334"/>
      <c r="H1790" s="11"/>
      <c r="I1790" s="11"/>
      <c r="J1790" s="11"/>
      <c r="K1790" s="86"/>
      <c r="L1790" s="651"/>
      <c r="M1790" s="86"/>
      <c r="N1790" s="651"/>
      <c r="O1790" s="86"/>
      <c r="P1790" s="651"/>
      <c r="Q1790" s="33"/>
      <c r="R1790" s="33"/>
      <c r="S1790" s="33"/>
      <c r="T1790" s="33"/>
      <c r="U1790" s="33"/>
      <c r="V1790" s="33"/>
      <c r="W1790" s="33"/>
      <c r="X1790" s="33"/>
      <c r="Y1790" s="33"/>
      <c r="Z1790" s="33"/>
      <c r="AA1790" s="33"/>
    </row>
    <row r="1791" spans="2:39" s="29" customFormat="1">
      <c r="B1791" s="11"/>
      <c r="C1791" s="11">
        <v>18</v>
      </c>
      <c r="D1791" s="334"/>
      <c r="E1791" s="334"/>
      <c r="F1791" s="334"/>
      <c r="G1791" s="334"/>
      <c r="H1791" s="11"/>
      <c r="I1791" s="11"/>
      <c r="J1791" s="11"/>
      <c r="K1791" s="86"/>
      <c r="L1791" s="651"/>
      <c r="M1791" s="86"/>
      <c r="N1791" s="651"/>
      <c r="O1791" s="86"/>
      <c r="P1791" s="651"/>
      <c r="Q1791" s="33"/>
      <c r="R1791" s="33"/>
      <c r="S1791" s="33"/>
      <c r="T1791" s="33"/>
      <c r="U1791" s="33"/>
      <c r="V1791" s="33"/>
      <c r="W1791" s="33"/>
      <c r="X1791" s="33"/>
      <c r="Y1791" s="33"/>
      <c r="Z1791" s="33"/>
      <c r="AA1791" s="33"/>
    </row>
    <row r="1792" spans="2:39" s="29" customFormat="1">
      <c r="B1792" s="11"/>
      <c r="C1792" s="11">
        <v>19</v>
      </c>
      <c r="D1792" s="334"/>
      <c r="E1792" s="334"/>
      <c r="F1792" s="334"/>
      <c r="G1792" s="334"/>
      <c r="H1792" s="11"/>
      <c r="I1792" s="11"/>
      <c r="J1792" s="11"/>
      <c r="K1792" s="78"/>
      <c r="L1792" s="652"/>
      <c r="M1792" s="78"/>
      <c r="N1792" s="652"/>
      <c r="O1792" s="78"/>
      <c r="P1792" s="652"/>
      <c r="Q1792" s="33"/>
      <c r="R1792" s="33"/>
      <c r="S1792" s="33"/>
      <c r="T1792" s="33"/>
      <c r="U1792" s="33"/>
      <c r="V1792" s="33"/>
      <c r="W1792" s="33"/>
      <c r="X1792" s="33"/>
      <c r="Y1792" s="33"/>
      <c r="Z1792" s="33"/>
      <c r="AA1792" s="33"/>
    </row>
    <row r="1793" spans="2:39" s="29" customFormat="1">
      <c r="B1793" s="11"/>
      <c r="C1793" s="11">
        <v>20</v>
      </c>
      <c r="D1793" s="334"/>
      <c r="E1793" s="334"/>
      <c r="F1793" s="334"/>
      <c r="G1793" s="334"/>
      <c r="H1793" s="11"/>
      <c r="I1793" s="11"/>
      <c r="J1793" s="11"/>
      <c r="K1793" s="78"/>
      <c r="L1793" s="651"/>
      <c r="M1793" s="78"/>
      <c r="N1793" s="651"/>
      <c r="O1793" s="78"/>
      <c r="P1793" s="651"/>
      <c r="Q1793" s="33"/>
      <c r="R1793" s="33"/>
      <c r="S1793" s="33"/>
      <c r="T1793" s="33"/>
      <c r="U1793" s="33"/>
      <c r="V1793" s="33"/>
      <c r="W1793" s="33"/>
      <c r="X1793" s="33"/>
      <c r="Y1793" s="33"/>
      <c r="Z1793" s="33"/>
      <c r="AA1793" s="33"/>
    </row>
    <row r="1794" spans="2:39" s="29" customFormat="1">
      <c r="B1794" s="11"/>
      <c r="C1794" s="11">
        <v>21</v>
      </c>
      <c r="D1794" s="334"/>
      <c r="E1794" s="334"/>
      <c r="F1794" s="334"/>
      <c r="G1794" s="334"/>
      <c r="H1794" s="11"/>
      <c r="I1794" s="11"/>
      <c r="J1794" s="11"/>
      <c r="K1794" s="86"/>
      <c r="L1794" s="651"/>
      <c r="M1794" s="86"/>
      <c r="N1794" s="651"/>
      <c r="O1794" s="86"/>
      <c r="P1794" s="651"/>
      <c r="Q1794" s="33"/>
      <c r="R1794" s="33"/>
      <c r="S1794" s="33"/>
      <c r="T1794" s="33"/>
      <c r="U1794" s="33"/>
      <c r="V1794" s="33"/>
      <c r="W1794" s="33"/>
      <c r="X1794" s="33"/>
      <c r="Y1794" s="33"/>
      <c r="Z1794" s="33"/>
      <c r="AA1794" s="33"/>
    </row>
    <row r="1795" spans="2:39" s="29" customFormat="1">
      <c r="B1795" s="11"/>
      <c r="C1795" s="11">
        <v>22</v>
      </c>
      <c r="D1795" s="334"/>
      <c r="E1795" s="334"/>
      <c r="F1795" s="334"/>
      <c r="G1795" s="334"/>
      <c r="H1795" s="11"/>
      <c r="I1795" s="11"/>
      <c r="J1795" s="11"/>
      <c r="K1795" s="653"/>
      <c r="L1795" s="651"/>
      <c r="M1795" s="653"/>
      <c r="N1795" s="651"/>
      <c r="O1795" s="653"/>
      <c r="P1795" s="651"/>
      <c r="Q1795" s="33"/>
      <c r="R1795" s="33"/>
      <c r="S1795" s="33"/>
      <c r="T1795" s="33"/>
      <c r="U1795" s="33"/>
      <c r="V1795" s="33"/>
      <c r="W1795" s="33"/>
      <c r="X1795" s="33"/>
      <c r="Y1795" s="33"/>
      <c r="Z1795" s="33"/>
      <c r="AA1795" s="33"/>
    </row>
    <row r="1796" spans="2:39" s="29" customFormat="1">
      <c r="B1796" s="11">
        <v>80</v>
      </c>
      <c r="C1796" s="11">
        <v>1</v>
      </c>
      <c r="D1796" s="334"/>
      <c r="E1796" s="334"/>
      <c r="F1796" s="334"/>
      <c r="G1796" s="334"/>
      <c r="H1796" s="11"/>
      <c r="I1796" s="11"/>
      <c r="J1796" s="11"/>
      <c r="K1796" s="78"/>
      <c r="L1796" s="647"/>
      <c r="M1796" s="78"/>
      <c r="N1796" s="647"/>
      <c r="O1796" s="78"/>
      <c r="P1796" s="647"/>
      <c r="Q1796" s="33"/>
      <c r="R1796" s="33"/>
      <c r="S1796" s="33"/>
      <c r="T1796" s="33"/>
      <c r="U1796" s="33"/>
      <c r="V1796" s="33"/>
      <c r="W1796" s="33"/>
      <c r="X1796" s="33"/>
      <c r="Y1796" s="33"/>
      <c r="Z1796" s="33"/>
      <c r="AA1796" s="33"/>
    </row>
    <row r="1797" spans="2:39" s="29" customFormat="1">
      <c r="B1797" s="11"/>
      <c r="C1797" s="11">
        <v>2</v>
      </c>
      <c r="D1797" s="334"/>
      <c r="E1797" s="334"/>
      <c r="F1797" s="334"/>
      <c r="G1797" s="334"/>
      <c r="H1797" s="11"/>
      <c r="I1797" s="11"/>
      <c r="J1797" s="11"/>
      <c r="K1797" s="78"/>
      <c r="L1797" s="647"/>
      <c r="M1797" s="78"/>
      <c r="N1797" s="647"/>
      <c r="O1797" s="78"/>
      <c r="P1797" s="647"/>
      <c r="Q1797" s="33"/>
      <c r="R1797" s="33"/>
      <c r="S1797" s="33"/>
      <c r="T1797" s="33"/>
      <c r="U1797" s="33"/>
      <c r="V1797" s="33"/>
      <c r="W1797" s="33"/>
      <c r="X1797" s="33"/>
      <c r="Y1797" s="33"/>
      <c r="Z1797" s="33"/>
      <c r="AA1797" s="33"/>
    </row>
    <row r="1798" spans="2:39" s="29" customFormat="1">
      <c r="B1798" s="11"/>
      <c r="C1798" s="11">
        <v>3</v>
      </c>
      <c r="D1798" s="334"/>
      <c r="E1798" s="334"/>
      <c r="F1798" s="334"/>
      <c r="G1798" s="334"/>
      <c r="H1798" s="11"/>
      <c r="I1798" s="11"/>
      <c r="J1798" s="11"/>
      <c r="K1798" s="78"/>
      <c r="L1798" s="647"/>
      <c r="M1798" s="78"/>
      <c r="N1798" s="647"/>
      <c r="O1798" s="78"/>
      <c r="P1798" s="647"/>
      <c r="Q1798" s="33"/>
      <c r="R1798" s="33"/>
      <c r="S1798" s="33"/>
      <c r="T1798" s="33"/>
      <c r="U1798" s="33"/>
      <c r="V1798" s="33"/>
      <c r="W1798" s="33"/>
      <c r="X1798" s="33"/>
      <c r="Y1798" s="33"/>
      <c r="Z1798" s="33"/>
      <c r="AA1798" s="33"/>
    </row>
    <row r="1799" spans="2:39">
      <c r="B1799" s="11"/>
      <c r="C1799" s="11">
        <v>4</v>
      </c>
      <c r="D1799" s="334"/>
      <c r="E1799" s="334"/>
      <c r="F1799" s="334"/>
      <c r="G1799" s="334"/>
      <c r="H1799" s="11"/>
      <c r="J1799" s="11"/>
      <c r="K1799" s="78"/>
      <c r="L1799" s="189"/>
      <c r="M1799" s="78"/>
      <c r="N1799" s="189"/>
      <c r="O1799" s="78"/>
      <c r="P1799" s="189"/>
      <c r="Q1799" s="334"/>
      <c r="R1799" s="334"/>
      <c r="S1799" s="334"/>
      <c r="AB1799" s="335"/>
      <c r="AC1799" s="335"/>
      <c r="AD1799" s="335"/>
      <c r="AE1799" s="335"/>
      <c r="AF1799" s="335"/>
      <c r="AG1799" s="335"/>
      <c r="AH1799" s="335"/>
      <c r="AI1799" s="335"/>
      <c r="AJ1799" s="335"/>
      <c r="AK1799" s="335"/>
      <c r="AL1799" s="335"/>
      <c r="AM1799" s="335"/>
    </row>
    <row r="1800" spans="2:39" s="29" customFormat="1">
      <c r="B1800" s="11"/>
      <c r="C1800" s="11">
        <v>5</v>
      </c>
      <c r="D1800" s="334"/>
      <c r="E1800" s="334"/>
      <c r="F1800" s="334"/>
      <c r="G1800" s="334"/>
      <c r="H1800" s="11"/>
      <c r="I1800" s="11"/>
      <c r="J1800" s="11"/>
      <c r="K1800" s="86"/>
      <c r="L1800" s="651"/>
      <c r="M1800" s="86"/>
      <c r="N1800" s="651"/>
      <c r="O1800" s="86"/>
      <c r="P1800" s="651"/>
      <c r="Q1800" s="33"/>
      <c r="R1800" s="33"/>
      <c r="S1800" s="33"/>
      <c r="T1800" s="33"/>
      <c r="U1800" s="33"/>
      <c r="V1800" s="33"/>
      <c r="W1800" s="33"/>
      <c r="X1800" s="33"/>
      <c r="Y1800" s="33"/>
      <c r="Z1800" s="33"/>
      <c r="AA1800" s="33"/>
    </row>
    <row r="1801" spans="2:39" s="29" customFormat="1">
      <c r="B1801" s="11"/>
      <c r="C1801" s="11">
        <v>6</v>
      </c>
      <c r="D1801" s="334"/>
      <c r="E1801" s="334"/>
      <c r="F1801" s="334"/>
      <c r="G1801" s="334"/>
      <c r="H1801" s="11"/>
      <c r="I1801" s="11"/>
      <c r="J1801" s="11"/>
      <c r="K1801" s="86"/>
      <c r="L1801" s="651"/>
      <c r="M1801" s="86"/>
      <c r="N1801" s="651"/>
      <c r="O1801" s="86"/>
      <c r="P1801" s="651"/>
      <c r="Q1801" s="33"/>
      <c r="R1801" s="33"/>
      <c r="S1801" s="33"/>
      <c r="T1801" s="33"/>
      <c r="U1801" s="33"/>
      <c r="V1801" s="33"/>
      <c r="W1801" s="33"/>
      <c r="X1801" s="33"/>
      <c r="Y1801" s="33"/>
      <c r="Z1801" s="33"/>
      <c r="AA1801" s="33"/>
    </row>
    <row r="1802" spans="2:39" s="29" customFormat="1">
      <c r="B1802" s="11"/>
      <c r="C1802" s="11">
        <v>7</v>
      </c>
      <c r="D1802" s="334"/>
      <c r="E1802" s="334"/>
      <c r="F1802" s="334"/>
      <c r="G1802" s="334"/>
      <c r="H1802" s="11"/>
      <c r="I1802" s="11"/>
      <c r="J1802" s="11"/>
      <c r="K1802" s="78"/>
      <c r="L1802" s="652"/>
      <c r="M1802" s="78"/>
      <c r="N1802" s="652"/>
      <c r="O1802" s="78"/>
      <c r="P1802" s="652"/>
      <c r="Q1802" s="33"/>
      <c r="R1802" s="33"/>
      <c r="S1802" s="33"/>
      <c r="T1802" s="33"/>
      <c r="U1802" s="33"/>
      <c r="V1802" s="33"/>
      <c r="W1802" s="33"/>
      <c r="X1802" s="33"/>
      <c r="Y1802" s="33"/>
      <c r="Z1802" s="33"/>
      <c r="AA1802" s="33"/>
    </row>
    <row r="1803" spans="2:39" s="29" customFormat="1">
      <c r="B1803" s="11"/>
      <c r="C1803" s="11">
        <v>8</v>
      </c>
      <c r="D1803" s="334"/>
      <c r="E1803" s="334"/>
      <c r="F1803" s="334"/>
      <c r="G1803" s="334"/>
      <c r="H1803" s="11"/>
      <c r="I1803" s="11"/>
      <c r="J1803" s="11"/>
      <c r="K1803" s="78"/>
      <c r="L1803" s="651"/>
      <c r="M1803" s="78"/>
      <c r="N1803" s="651"/>
      <c r="O1803" s="78"/>
      <c r="P1803" s="651"/>
      <c r="Q1803" s="33"/>
      <c r="R1803" s="33"/>
      <c r="S1803" s="33"/>
      <c r="T1803" s="33"/>
      <c r="U1803" s="33"/>
      <c r="V1803" s="33"/>
      <c r="W1803" s="33"/>
      <c r="X1803" s="33"/>
      <c r="Y1803" s="33"/>
      <c r="Z1803" s="33"/>
      <c r="AA1803" s="33"/>
    </row>
    <row r="1804" spans="2:39" s="29" customFormat="1">
      <c r="B1804" s="11"/>
      <c r="C1804" s="11">
        <v>9</v>
      </c>
      <c r="D1804" s="334"/>
      <c r="E1804" s="334"/>
      <c r="F1804" s="334"/>
      <c r="G1804" s="334"/>
      <c r="H1804" s="11"/>
      <c r="I1804" s="11"/>
      <c r="J1804" s="11"/>
      <c r="K1804" s="86"/>
      <c r="L1804" s="651"/>
      <c r="M1804" s="86"/>
      <c r="N1804" s="651"/>
      <c r="O1804" s="86"/>
      <c r="P1804" s="651"/>
      <c r="Q1804" s="33"/>
      <c r="R1804" s="33"/>
      <c r="S1804" s="33"/>
      <c r="T1804" s="33"/>
      <c r="U1804" s="33"/>
      <c r="V1804" s="33"/>
      <c r="W1804" s="33"/>
      <c r="X1804" s="33"/>
      <c r="Y1804" s="33"/>
      <c r="Z1804" s="33"/>
      <c r="AA1804" s="33"/>
    </row>
    <row r="1805" spans="2:39" s="29" customFormat="1">
      <c r="B1805" s="11"/>
      <c r="C1805" s="11">
        <v>10</v>
      </c>
      <c r="D1805" s="334"/>
      <c r="E1805" s="334"/>
      <c r="F1805" s="334"/>
      <c r="G1805" s="334"/>
      <c r="H1805" s="11"/>
      <c r="I1805" s="11"/>
      <c r="J1805" s="11"/>
      <c r="K1805" s="86"/>
      <c r="L1805" s="651"/>
      <c r="M1805" s="86"/>
      <c r="N1805" s="651"/>
      <c r="O1805" s="86"/>
      <c r="P1805" s="651"/>
      <c r="Q1805" s="33"/>
      <c r="R1805" s="33"/>
      <c r="S1805" s="33"/>
      <c r="T1805" s="33"/>
      <c r="U1805" s="33"/>
      <c r="V1805" s="33"/>
      <c r="W1805" s="33"/>
      <c r="X1805" s="33"/>
      <c r="Y1805" s="33"/>
      <c r="Z1805" s="33"/>
      <c r="AA1805" s="33"/>
    </row>
    <row r="1806" spans="2:39" s="29" customFormat="1">
      <c r="B1806" s="11"/>
      <c r="C1806" s="11">
        <v>11</v>
      </c>
      <c r="D1806" s="334"/>
      <c r="E1806" s="334"/>
      <c r="F1806" s="334"/>
      <c r="G1806" s="334"/>
      <c r="H1806" s="11"/>
      <c r="I1806" s="11"/>
      <c r="J1806" s="11"/>
      <c r="K1806" s="78"/>
      <c r="L1806" s="652"/>
      <c r="M1806" s="78"/>
      <c r="N1806" s="652"/>
      <c r="O1806" s="78"/>
      <c r="P1806" s="652"/>
      <c r="Q1806" s="33"/>
      <c r="R1806" s="33"/>
      <c r="S1806" s="33"/>
      <c r="T1806" s="33"/>
      <c r="U1806" s="33"/>
      <c r="V1806" s="33"/>
      <c r="W1806" s="33"/>
      <c r="X1806" s="33"/>
      <c r="Y1806" s="33"/>
      <c r="Z1806" s="33"/>
      <c r="AA1806" s="33"/>
    </row>
    <row r="1807" spans="2:39" s="29" customFormat="1">
      <c r="B1807" s="11"/>
      <c r="C1807" s="11">
        <v>12</v>
      </c>
      <c r="D1807" s="334"/>
      <c r="E1807" s="334"/>
      <c r="F1807" s="334"/>
      <c r="G1807" s="334"/>
      <c r="H1807" s="11"/>
      <c r="I1807" s="11"/>
      <c r="J1807" s="11"/>
      <c r="K1807" s="78"/>
      <c r="L1807" s="651"/>
      <c r="M1807" s="78"/>
      <c r="N1807" s="651"/>
      <c r="O1807" s="78"/>
      <c r="P1807" s="651"/>
      <c r="Q1807" s="33"/>
      <c r="R1807" s="33"/>
      <c r="S1807" s="33"/>
      <c r="T1807" s="33"/>
      <c r="U1807" s="33"/>
      <c r="V1807" s="33"/>
      <c r="W1807" s="33"/>
      <c r="X1807" s="33"/>
      <c r="Y1807" s="33"/>
      <c r="Z1807" s="33"/>
      <c r="AA1807" s="33"/>
    </row>
    <row r="1808" spans="2:39" s="29" customFormat="1">
      <c r="B1808" s="11"/>
      <c r="C1808" s="11">
        <v>13</v>
      </c>
      <c r="D1808" s="334"/>
      <c r="E1808" s="334"/>
      <c r="F1808" s="334"/>
      <c r="G1808" s="334"/>
      <c r="H1808" s="11"/>
      <c r="I1808" s="11"/>
      <c r="J1808" s="11"/>
      <c r="K1808" s="86"/>
      <c r="L1808" s="651"/>
      <c r="M1808" s="86"/>
      <c r="N1808" s="651"/>
      <c r="O1808" s="86"/>
      <c r="P1808" s="651"/>
      <c r="Q1808" s="33"/>
      <c r="R1808" s="33"/>
      <c r="S1808" s="33"/>
      <c r="T1808" s="33"/>
      <c r="U1808" s="33"/>
      <c r="V1808" s="33"/>
      <c r="W1808" s="33"/>
      <c r="X1808" s="33"/>
      <c r="Y1808" s="33"/>
      <c r="Z1808" s="33"/>
      <c r="AA1808" s="33"/>
    </row>
    <row r="1809" spans="2:39" s="29" customFormat="1">
      <c r="B1809" s="11"/>
      <c r="C1809" s="11">
        <v>14</v>
      </c>
      <c r="D1809" s="334"/>
      <c r="E1809" s="334"/>
      <c r="F1809" s="334"/>
      <c r="G1809" s="334"/>
      <c r="H1809" s="11"/>
      <c r="I1809" s="11"/>
      <c r="J1809" s="11"/>
      <c r="K1809" s="86"/>
      <c r="L1809" s="651"/>
      <c r="M1809" s="86"/>
      <c r="N1809" s="651"/>
      <c r="O1809" s="86"/>
      <c r="P1809" s="651"/>
      <c r="Q1809" s="33"/>
      <c r="R1809" s="33"/>
      <c r="S1809" s="33"/>
      <c r="T1809" s="33"/>
      <c r="U1809" s="33"/>
      <c r="V1809" s="33"/>
      <c r="W1809" s="33"/>
      <c r="X1809" s="33"/>
      <c r="Y1809" s="33"/>
      <c r="Z1809" s="33"/>
      <c r="AA1809" s="33"/>
    </row>
    <row r="1810" spans="2:39" s="29" customFormat="1">
      <c r="B1810" s="11"/>
      <c r="C1810" s="11">
        <v>15</v>
      </c>
      <c r="D1810" s="334"/>
      <c r="E1810" s="334"/>
      <c r="F1810" s="334"/>
      <c r="G1810" s="334"/>
      <c r="H1810" s="11"/>
      <c r="I1810" s="11"/>
      <c r="J1810" s="11"/>
      <c r="K1810" s="78"/>
      <c r="L1810" s="652"/>
      <c r="M1810" s="78"/>
      <c r="N1810" s="652"/>
      <c r="O1810" s="78"/>
      <c r="P1810" s="652"/>
      <c r="Q1810" s="33"/>
      <c r="R1810" s="33"/>
      <c r="S1810" s="33"/>
      <c r="T1810" s="33"/>
      <c r="U1810" s="33"/>
      <c r="V1810" s="33"/>
      <c r="W1810" s="33"/>
      <c r="X1810" s="33"/>
      <c r="Y1810" s="33"/>
      <c r="Z1810" s="33"/>
      <c r="AA1810" s="33"/>
    </row>
    <row r="1811" spans="2:39" s="29" customFormat="1">
      <c r="B1811" s="11"/>
      <c r="C1811" s="11">
        <v>16</v>
      </c>
      <c r="D1811" s="334"/>
      <c r="E1811" s="334"/>
      <c r="F1811" s="334"/>
      <c r="G1811" s="334"/>
      <c r="H1811" s="11"/>
      <c r="I1811" s="11"/>
      <c r="J1811" s="11"/>
      <c r="K1811" s="78"/>
      <c r="L1811" s="651"/>
      <c r="M1811" s="78"/>
      <c r="N1811" s="651"/>
      <c r="O1811" s="78"/>
      <c r="P1811" s="651"/>
      <c r="Q1811" s="33"/>
      <c r="R1811" s="33"/>
      <c r="S1811" s="33"/>
      <c r="T1811" s="33"/>
      <c r="U1811" s="33"/>
      <c r="V1811" s="33"/>
      <c r="W1811" s="33"/>
      <c r="X1811" s="33"/>
      <c r="Y1811" s="33"/>
      <c r="Z1811" s="33"/>
      <c r="AA1811" s="33"/>
    </row>
    <row r="1812" spans="2:39" s="29" customFormat="1">
      <c r="B1812" s="11"/>
      <c r="C1812" s="11">
        <v>17</v>
      </c>
      <c r="D1812" s="334"/>
      <c r="E1812" s="334"/>
      <c r="F1812" s="334"/>
      <c r="G1812" s="334"/>
      <c r="H1812" s="11"/>
      <c r="I1812" s="11"/>
      <c r="J1812" s="11"/>
      <c r="K1812" s="86"/>
      <c r="L1812" s="651"/>
      <c r="M1812" s="86"/>
      <c r="N1812" s="651"/>
      <c r="O1812" s="86"/>
      <c r="P1812" s="651"/>
      <c r="Q1812" s="33"/>
      <c r="R1812" s="33"/>
      <c r="S1812" s="33"/>
      <c r="T1812" s="33"/>
      <c r="U1812" s="33"/>
      <c r="V1812" s="33"/>
      <c r="W1812" s="33"/>
      <c r="X1812" s="33"/>
      <c r="Y1812" s="33"/>
      <c r="Z1812" s="33"/>
      <c r="AA1812" s="33"/>
    </row>
    <row r="1813" spans="2:39" s="29" customFormat="1">
      <c r="B1813" s="11"/>
      <c r="C1813" s="11">
        <v>18</v>
      </c>
      <c r="D1813" s="334"/>
      <c r="E1813" s="334"/>
      <c r="F1813" s="334"/>
      <c r="G1813" s="334"/>
      <c r="H1813" s="11"/>
      <c r="I1813" s="11"/>
      <c r="J1813" s="11"/>
      <c r="K1813" s="86"/>
      <c r="L1813" s="651"/>
      <c r="M1813" s="86"/>
      <c r="N1813" s="651"/>
      <c r="O1813" s="86"/>
      <c r="P1813" s="651"/>
      <c r="Q1813" s="33"/>
      <c r="R1813" s="33"/>
      <c r="S1813" s="33"/>
      <c r="T1813" s="33"/>
      <c r="U1813" s="33"/>
      <c r="V1813" s="33"/>
      <c r="W1813" s="33"/>
      <c r="X1813" s="33"/>
      <c r="Y1813" s="33"/>
      <c r="Z1813" s="33"/>
      <c r="AA1813" s="33"/>
    </row>
    <row r="1814" spans="2:39" s="29" customFormat="1">
      <c r="B1814" s="11"/>
      <c r="C1814" s="11">
        <v>19</v>
      </c>
      <c r="D1814" s="334"/>
      <c r="E1814" s="334"/>
      <c r="F1814" s="334"/>
      <c r="G1814" s="334"/>
      <c r="H1814" s="11"/>
      <c r="I1814" s="11"/>
      <c r="J1814" s="11"/>
      <c r="K1814" s="78"/>
      <c r="L1814" s="652"/>
      <c r="M1814" s="78"/>
      <c r="N1814" s="652"/>
      <c r="O1814" s="78"/>
      <c r="P1814" s="652"/>
      <c r="Q1814" s="33"/>
      <c r="R1814" s="33"/>
      <c r="S1814" s="33"/>
      <c r="T1814" s="33"/>
      <c r="U1814" s="33"/>
      <c r="V1814" s="33"/>
      <c r="W1814" s="33"/>
      <c r="X1814" s="33"/>
      <c r="Y1814" s="33"/>
      <c r="Z1814" s="33"/>
      <c r="AA1814" s="33"/>
    </row>
    <row r="1815" spans="2:39" s="29" customFormat="1">
      <c r="B1815" s="11"/>
      <c r="C1815" s="11">
        <v>20</v>
      </c>
      <c r="D1815" s="334"/>
      <c r="E1815" s="334"/>
      <c r="F1815" s="334"/>
      <c r="G1815" s="334"/>
      <c r="H1815" s="11"/>
      <c r="I1815" s="11"/>
      <c r="J1815" s="11"/>
      <c r="K1815" s="78"/>
      <c r="L1815" s="651"/>
      <c r="M1815" s="78"/>
      <c r="N1815" s="651"/>
      <c r="O1815" s="78"/>
      <c r="P1815" s="651"/>
      <c r="Q1815" s="33"/>
      <c r="R1815" s="33"/>
      <c r="S1815" s="33"/>
      <c r="T1815" s="33"/>
      <c r="U1815" s="33"/>
      <c r="V1815" s="33"/>
      <c r="W1815" s="33"/>
      <c r="X1815" s="33"/>
      <c r="Y1815" s="33"/>
      <c r="Z1815" s="33"/>
      <c r="AA1815" s="33"/>
    </row>
    <row r="1816" spans="2:39" s="29" customFormat="1">
      <c r="B1816" s="11"/>
      <c r="C1816" s="11">
        <v>21</v>
      </c>
      <c r="D1816" s="334"/>
      <c r="E1816" s="334"/>
      <c r="F1816" s="334"/>
      <c r="G1816" s="334"/>
      <c r="H1816" s="11"/>
      <c r="I1816" s="11"/>
      <c r="J1816" s="11"/>
      <c r="K1816" s="86"/>
      <c r="L1816" s="651"/>
      <c r="M1816" s="86"/>
      <c r="N1816" s="651"/>
      <c r="O1816" s="86"/>
      <c r="P1816" s="651"/>
      <c r="Q1816" s="33"/>
      <c r="R1816" s="33"/>
      <c r="S1816" s="33"/>
      <c r="T1816" s="33"/>
      <c r="U1816" s="33"/>
      <c r="V1816" s="33"/>
      <c r="W1816" s="33"/>
      <c r="X1816" s="33"/>
      <c r="Y1816" s="33"/>
      <c r="Z1816" s="33"/>
      <c r="AA1816" s="33"/>
    </row>
    <row r="1817" spans="2:39" s="29" customFormat="1">
      <c r="B1817" s="11"/>
      <c r="C1817" s="11">
        <v>22</v>
      </c>
      <c r="D1817" s="334"/>
      <c r="E1817" s="334"/>
      <c r="F1817" s="334"/>
      <c r="G1817" s="334"/>
      <c r="H1817" s="11"/>
      <c r="I1817" s="11"/>
      <c r="J1817" s="11"/>
      <c r="K1817" s="653"/>
      <c r="L1817" s="651"/>
      <c r="M1817" s="653"/>
      <c r="N1817" s="651"/>
      <c r="O1817" s="653"/>
      <c r="P1817" s="651"/>
      <c r="Q1817" s="33"/>
      <c r="R1817" s="33"/>
      <c r="S1817" s="33"/>
      <c r="T1817" s="33"/>
      <c r="U1817" s="33"/>
      <c r="V1817" s="33"/>
      <c r="W1817" s="33"/>
      <c r="X1817" s="33"/>
      <c r="Y1817" s="33"/>
      <c r="Z1817" s="33"/>
      <c r="AA1817" s="33"/>
    </row>
    <row r="1818" spans="2:39" s="29" customFormat="1">
      <c r="B1818" s="11">
        <v>81</v>
      </c>
      <c r="C1818" s="11">
        <v>1</v>
      </c>
      <c r="D1818" s="334"/>
      <c r="E1818" s="334"/>
      <c r="F1818" s="334"/>
      <c r="G1818" s="334"/>
      <c r="H1818" s="11"/>
      <c r="I1818" s="11"/>
      <c r="J1818" s="11"/>
      <c r="K1818" s="78"/>
      <c r="L1818" s="647"/>
      <c r="M1818" s="78"/>
      <c r="N1818" s="647"/>
      <c r="O1818" s="78"/>
      <c r="P1818" s="647"/>
      <c r="Q1818" s="33"/>
      <c r="R1818" s="33"/>
      <c r="S1818" s="33"/>
      <c r="T1818" s="33"/>
      <c r="U1818" s="33"/>
      <c r="V1818" s="33"/>
      <c r="W1818" s="33"/>
      <c r="X1818" s="33"/>
      <c r="Y1818" s="33"/>
      <c r="Z1818" s="33"/>
      <c r="AA1818" s="33"/>
    </row>
    <row r="1819" spans="2:39" s="29" customFormat="1">
      <c r="B1819" s="11"/>
      <c r="C1819" s="11">
        <v>2</v>
      </c>
      <c r="D1819" s="334"/>
      <c r="E1819" s="334"/>
      <c r="F1819" s="334"/>
      <c r="G1819" s="334"/>
      <c r="H1819" s="11"/>
      <c r="I1819" s="11"/>
      <c r="J1819" s="11"/>
      <c r="K1819" s="78"/>
      <c r="L1819" s="647"/>
      <c r="M1819" s="78"/>
      <c r="N1819" s="647"/>
      <c r="O1819" s="78"/>
      <c r="P1819" s="647"/>
      <c r="Q1819" s="33"/>
      <c r="R1819" s="33"/>
      <c r="S1819" s="33"/>
      <c r="T1819" s="33"/>
      <c r="U1819" s="33"/>
      <c r="V1819" s="33"/>
      <c r="W1819" s="33"/>
      <c r="X1819" s="33"/>
      <c r="Y1819" s="33"/>
      <c r="Z1819" s="33"/>
      <c r="AA1819" s="33"/>
    </row>
    <row r="1820" spans="2:39" s="29" customFormat="1">
      <c r="B1820" s="30"/>
      <c r="C1820" s="11">
        <v>3</v>
      </c>
      <c r="D1820" s="334"/>
      <c r="E1820" s="334"/>
      <c r="F1820" s="334"/>
      <c r="G1820" s="334"/>
      <c r="H1820" s="11"/>
      <c r="I1820" s="11"/>
      <c r="J1820" s="11"/>
      <c r="K1820" s="78"/>
      <c r="L1820" s="647"/>
      <c r="M1820" s="78"/>
      <c r="N1820" s="647"/>
      <c r="O1820" s="78"/>
      <c r="P1820" s="647"/>
      <c r="Q1820" s="33"/>
      <c r="R1820" s="33"/>
      <c r="S1820" s="33"/>
      <c r="T1820" s="33"/>
      <c r="U1820" s="33"/>
      <c r="V1820" s="33"/>
      <c r="W1820" s="33"/>
      <c r="X1820" s="33"/>
      <c r="Y1820" s="33"/>
      <c r="Z1820" s="33"/>
      <c r="AA1820" s="33"/>
    </row>
    <row r="1821" spans="2:39">
      <c r="B1821" s="30"/>
      <c r="C1821" s="11">
        <v>4</v>
      </c>
      <c r="D1821" s="334"/>
      <c r="E1821" s="334"/>
      <c r="F1821" s="334"/>
      <c r="G1821" s="334"/>
      <c r="H1821" s="11"/>
      <c r="J1821" s="11"/>
      <c r="K1821" s="78"/>
      <c r="L1821" s="189"/>
      <c r="M1821" s="78"/>
      <c r="N1821" s="189"/>
      <c r="O1821" s="78"/>
      <c r="P1821" s="189"/>
      <c r="Q1821" s="334"/>
      <c r="R1821" s="334"/>
      <c r="S1821" s="334"/>
      <c r="AB1821" s="335"/>
      <c r="AC1821" s="335"/>
      <c r="AD1821" s="335"/>
      <c r="AE1821" s="335"/>
      <c r="AF1821" s="335"/>
      <c r="AG1821" s="335"/>
      <c r="AH1821" s="335"/>
      <c r="AI1821" s="335"/>
      <c r="AJ1821" s="335"/>
      <c r="AK1821" s="335"/>
      <c r="AL1821" s="335"/>
      <c r="AM1821" s="335"/>
    </row>
    <row r="1822" spans="2:39" s="29" customFormat="1">
      <c r="B1822" s="30"/>
      <c r="C1822" s="11">
        <v>5</v>
      </c>
      <c r="D1822" s="334"/>
      <c r="E1822" s="334"/>
      <c r="F1822" s="334"/>
      <c r="G1822" s="334"/>
      <c r="H1822" s="11"/>
      <c r="I1822" s="11"/>
      <c r="J1822" s="11"/>
      <c r="K1822" s="86"/>
      <c r="L1822" s="651"/>
      <c r="M1822" s="86"/>
      <c r="N1822" s="651"/>
      <c r="O1822" s="86"/>
      <c r="P1822" s="651"/>
      <c r="Q1822" s="33"/>
      <c r="R1822" s="33"/>
      <c r="S1822" s="33"/>
      <c r="T1822" s="33"/>
      <c r="U1822" s="33"/>
      <c r="V1822" s="33"/>
      <c r="W1822" s="33"/>
      <c r="X1822" s="33"/>
      <c r="Y1822" s="33"/>
      <c r="Z1822" s="33"/>
      <c r="AA1822" s="33"/>
    </row>
    <row r="1823" spans="2:39" s="29" customFormat="1">
      <c r="B1823" s="30"/>
      <c r="C1823" s="11">
        <v>6</v>
      </c>
      <c r="D1823" s="334"/>
      <c r="E1823" s="334"/>
      <c r="F1823" s="334"/>
      <c r="G1823" s="334"/>
      <c r="H1823" s="11"/>
      <c r="I1823" s="11"/>
      <c r="J1823" s="11"/>
      <c r="K1823" s="86"/>
      <c r="L1823" s="651"/>
      <c r="M1823" s="86"/>
      <c r="N1823" s="651"/>
      <c r="O1823" s="86"/>
      <c r="P1823" s="651"/>
      <c r="Q1823" s="33"/>
      <c r="R1823" s="33"/>
      <c r="S1823" s="33"/>
      <c r="T1823" s="33"/>
      <c r="U1823" s="33"/>
      <c r="V1823" s="33"/>
      <c r="W1823" s="33"/>
      <c r="X1823" s="33"/>
      <c r="Y1823" s="33"/>
      <c r="Z1823" s="33"/>
      <c r="AA1823" s="33"/>
    </row>
    <row r="1824" spans="2:39" s="29" customFormat="1">
      <c r="B1824" s="30"/>
      <c r="C1824" s="11">
        <v>7</v>
      </c>
      <c r="D1824" s="334"/>
      <c r="E1824" s="334"/>
      <c r="F1824" s="334"/>
      <c r="G1824" s="334"/>
      <c r="H1824" s="11"/>
      <c r="I1824" s="11"/>
      <c r="J1824" s="11"/>
      <c r="K1824" s="78"/>
      <c r="L1824" s="652"/>
      <c r="M1824" s="78"/>
      <c r="N1824" s="652"/>
      <c r="O1824" s="78"/>
      <c r="P1824" s="652"/>
      <c r="Q1824" s="33"/>
      <c r="R1824" s="33"/>
      <c r="S1824" s="33"/>
      <c r="T1824" s="33"/>
      <c r="U1824" s="33"/>
      <c r="V1824" s="33"/>
      <c r="W1824" s="33"/>
      <c r="X1824" s="33"/>
      <c r="Y1824" s="33"/>
      <c r="Z1824" s="33"/>
      <c r="AA1824" s="33"/>
    </row>
    <row r="1825" spans="2:27" s="29" customFormat="1">
      <c r="B1825" s="30"/>
      <c r="C1825" s="11">
        <v>8</v>
      </c>
      <c r="D1825" s="334"/>
      <c r="E1825" s="334"/>
      <c r="F1825" s="334"/>
      <c r="G1825" s="334"/>
      <c r="H1825" s="11"/>
      <c r="I1825" s="11"/>
      <c r="J1825" s="11"/>
      <c r="K1825" s="78"/>
      <c r="L1825" s="651"/>
      <c r="M1825" s="78"/>
      <c r="N1825" s="651"/>
      <c r="O1825" s="78"/>
      <c r="P1825" s="651"/>
      <c r="Q1825" s="33"/>
      <c r="R1825" s="33"/>
      <c r="S1825" s="33"/>
      <c r="T1825" s="33"/>
      <c r="U1825" s="33"/>
      <c r="V1825" s="33"/>
      <c r="W1825" s="33"/>
      <c r="X1825" s="33"/>
      <c r="Y1825" s="33"/>
      <c r="Z1825" s="33"/>
      <c r="AA1825" s="33"/>
    </row>
    <row r="1826" spans="2:27" s="29" customFormat="1">
      <c r="B1826" s="30"/>
      <c r="C1826" s="11">
        <v>9</v>
      </c>
      <c r="D1826" s="334"/>
      <c r="E1826" s="334"/>
      <c r="F1826" s="334"/>
      <c r="G1826" s="334"/>
      <c r="H1826" s="11"/>
      <c r="I1826" s="11"/>
      <c r="J1826" s="11"/>
      <c r="K1826" s="86"/>
      <c r="L1826" s="651"/>
      <c r="M1826" s="86"/>
      <c r="N1826" s="651"/>
      <c r="O1826" s="86"/>
      <c r="P1826" s="651"/>
      <c r="Q1826" s="33"/>
      <c r="R1826" s="33"/>
      <c r="S1826" s="33"/>
      <c r="T1826" s="33"/>
      <c r="U1826" s="33"/>
      <c r="V1826" s="33"/>
      <c r="W1826" s="33"/>
      <c r="X1826" s="33"/>
      <c r="Y1826" s="33"/>
      <c r="Z1826" s="33"/>
      <c r="AA1826" s="33"/>
    </row>
    <row r="1827" spans="2:27" s="29" customFormat="1">
      <c r="B1827" s="30"/>
      <c r="C1827" s="11">
        <v>10</v>
      </c>
      <c r="D1827" s="334"/>
      <c r="E1827" s="334"/>
      <c r="F1827" s="334"/>
      <c r="G1827" s="334"/>
      <c r="H1827" s="11"/>
      <c r="I1827" s="11"/>
      <c r="J1827" s="11"/>
      <c r="K1827" s="86"/>
      <c r="L1827" s="651"/>
      <c r="M1827" s="86"/>
      <c r="N1827" s="651"/>
      <c r="O1827" s="86"/>
      <c r="P1827" s="651"/>
      <c r="Q1827" s="33"/>
      <c r="R1827" s="33"/>
      <c r="S1827" s="33"/>
      <c r="T1827" s="33"/>
      <c r="U1827" s="33"/>
      <c r="V1827" s="33"/>
      <c r="W1827" s="33"/>
      <c r="X1827" s="33"/>
      <c r="Y1827" s="33"/>
      <c r="Z1827" s="33"/>
      <c r="AA1827" s="33"/>
    </row>
    <row r="1828" spans="2:27" s="29" customFormat="1">
      <c r="B1828" s="11"/>
      <c r="C1828" s="11">
        <v>11</v>
      </c>
      <c r="D1828" s="334"/>
      <c r="E1828" s="334"/>
      <c r="F1828" s="334"/>
      <c r="G1828" s="334"/>
      <c r="H1828" s="11"/>
      <c r="I1828" s="11"/>
      <c r="J1828" s="11"/>
      <c r="K1828" s="78"/>
      <c r="L1828" s="652"/>
      <c r="M1828" s="78"/>
      <c r="N1828" s="652"/>
      <c r="O1828" s="78"/>
      <c r="P1828" s="652"/>
      <c r="Q1828" s="33"/>
      <c r="R1828" s="33"/>
      <c r="S1828" s="33"/>
      <c r="T1828" s="33"/>
      <c r="U1828" s="33"/>
      <c r="V1828" s="33"/>
      <c r="W1828" s="33"/>
      <c r="X1828" s="33"/>
      <c r="Y1828" s="33"/>
      <c r="Z1828" s="33"/>
      <c r="AA1828" s="33"/>
    </row>
    <row r="1829" spans="2:27" s="29" customFormat="1">
      <c r="B1829" s="11"/>
      <c r="C1829" s="11">
        <v>12</v>
      </c>
      <c r="D1829" s="334"/>
      <c r="E1829" s="334"/>
      <c r="F1829" s="334"/>
      <c r="G1829" s="334"/>
      <c r="H1829" s="11"/>
      <c r="I1829" s="11"/>
      <c r="J1829" s="11"/>
      <c r="K1829" s="78"/>
      <c r="L1829" s="651"/>
      <c r="M1829" s="78"/>
      <c r="N1829" s="651"/>
      <c r="O1829" s="78"/>
      <c r="P1829" s="651"/>
      <c r="Q1829" s="33"/>
      <c r="R1829" s="33"/>
      <c r="S1829" s="33"/>
      <c r="T1829" s="33"/>
      <c r="U1829" s="33"/>
      <c r="V1829" s="33"/>
      <c r="W1829" s="33"/>
      <c r="X1829" s="33"/>
      <c r="Y1829" s="33"/>
      <c r="Z1829" s="33"/>
      <c r="AA1829" s="33"/>
    </row>
    <row r="1830" spans="2:27" s="29" customFormat="1">
      <c r="B1830" s="11"/>
      <c r="C1830" s="11">
        <v>13</v>
      </c>
      <c r="D1830" s="334"/>
      <c r="E1830" s="334"/>
      <c r="F1830" s="334"/>
      <c r="G1830" s="334"/>
      <c r="H1830" s="11"/>
      <c r="I1830" s="11"/>
      <c r="J1830" s="11"/>
      <c r="K1830" s="86"/>
      <c r="L1830" s="651"/>
      <c r="M1830" s="86"/>
      <c r="N1830" s="651"/>
      <c r="O1830" s="86"/>
      <c r="P1830" s="651"/>
      <c r="Q1830" s="33"/>
      <c r="R1830" s="33"/>
      <c r="S1830" s="33"/>
      <c r="T1830" s="33"/>
      <c r="U1830" s="33"/>
      <c r="V1830" s="33"/>
      <c r="W1830" s="33"/>
      <c r="X1830" s="33"/>
      <c r="Y1830" s="33"/>
      <c r="Z1830" s="33"/>
      <c r="AA1830" s="33"/>
    </row>
    <row r="1831" spans="2:27" s="29" customFormat="1">
      <c r="B1831" s="11"/>
      <c r="C1831" s="11">
        <v>14</v>
      </c>
      <c r="D1831" s="334"/>
      <c r="E1831" s="334"/>
      <c r="F1831" s="334"/>
      <c r="G1831" s="334"/>
      <c r="H1831" s="11"/>
      <c r="I1831" s="11"/>
      <c r="J1831" s="11"/>
      <c r="K1831" s="86"/>
      <c r="L1831" s="651"/>
      <c r="M1831" s="86"/>
      <c r="N1831" s="651"/>
      <c r="O1831" s="86"/>
      <c r="P1831" s="651"/>
      <c r="Q1831" s="33"/>
      <c r="R1831" s="33"/>
      <c r="S1831" s="33"/>
      <c r="T1831" s="33"/>
      <c r="U1831" s="33"/>
      <c r="V1831" s="33"/>
      <c r="W1831" s="33"/>
      <c r="X1831" s="33"/>
      <c r="Y1831" s="33"/>
      <c r="Z1831" s="33"/>
      <c r="AA1831" s="33"/>
    </row>
    <row r="1832" spans="2:27" s="29" customFormat="1">
      <c r="B1832" s="11"/>
      <c r="C1832" s="11">
        <v>15</v>
      </c>
      <c r="D1832" s="334"/>
      <c r="E1832" s="334"/>
      <c r="F1832" s="334"/>
      <c r="G1832" s="334"/>
      <c r="H1832" s="11"/>
      <c r="I1832" s="11"/>
      <c r="J1832" s="11"/>
      <c r="K1832" s="78"/>
      <c r="L1832" s="652"/>
      <c r="M1832" s="78"/>
      <c r="N1832" s="652"/>
      <c r="O1832" s="78"/>
      <c r="P1832" s="652"/>
      <c r="Q1832" s="33"/>
      <c r="R1832" s="33"/>
      <c r="S1832" s="33"/>
      <c r="T1832" s="33"/>
      <c r="U1832" s="33"/>
      <c r="V1832" s="33"/>
      <c r="W1832" s="33"/>
      <c r="X1832" s="33"/>
      <c r="Y1832" s="33"/>
      <c r="Z1832" s="33"/>
      <c r="AA1832" s="33"/>
    </row>
    <row r="1833" spans="2:27" s="29" customFormat="1">
      <c r="B1833" s="11"/>
      <c r="C1833" s="11">
        <v>16</v>
      </c>
      <c r="D1833" s="334"/>
      <c r="E1833" s="334"/>
      <c r="F1833" s="334"/>
      <c r="G1833" s="334"/>
      <c r="H1833" s="11"/>
      <c r="I1833" s="11"/>
      <c r="J1833" s="11"/>
      <c r="K1833" s="78"/>
      <c r="L1833" s="651"/>
      <c r="M1833" s="78"/>
      <c r="N1833" s="651"/>
      <c r="O1833" s="78"/>
      <c r="P1833" s="651"/>
      <c r="Q1833" s="33"/>
      <c r="R1833" s="33"/>
      <c r="S1833" s="33"/>
      <c r="T1833" s="33"/>
      <c r="U1833" s="33"/>
      <c r="V1833" s="33"/>
      <c r="W1833" s="33"/>
      <c r="X1833" s="33"/>
      <c r="Y1833" s="33"/>
      <c r="Z1833" s="33"/>
      <c r="AA1833" s="33"/>
    </row>
    <row r="1834" spans="2:27" s="29" customFormat="1">
      <c r="B1834" s="11"/>
      <c r="C1834" s="11">
        <v>17</v>
      </c>
      <c r="D1834" s="334"/>
      <c r="E1834" s="334"/>
      <c r="F1834" s="334"/>
      <c r="G1834" s="334"/>
      <c r="H1834" s="11"/>
      <c r="I1834" s="11"/>
      <c r="J1834" s="11"/>
      <c r="K1834" s="86"/>
      <c r="L1834" s="651"/>
      <c r="M1834" s="86"/>
      <c r="N1834" s="651"/>
      <c r="O1834" s="86"/>
      <c r="P1834" s="651"/>
      <c r="Q1834" s="33"/>
      <c r="R1834" s="33"/>
      <c r="S1834" s="33"/>
      <c r="T1834" s="33"/>
      <c r="U1834" s="33"/>
      <c r="V1834" s="33"/>
      <c r="W1834" s="33"/>
      <c r="X1834" s="33"/>
      <c r="Y1834" s="33"/>
      <c r="Z1834" s="33"/>
      <c r="AA1834" s="33"/>
    </row>
    <row r="1835" spans="2:27" s="29" customFormat="1">
      <c r="B1835" s="11"/>
      <c r="C1835" s="11">
        <v>18</v>
      </c>
      <c r="D1835" s="334"/>
      <c r="E1835" s="334"/>
      <c r="F1835" s="334"/>
      <c r="G1835" s="334"/>
      <c r="H1835" s="11"/>
      <c r="I1835" s="11"/>
      <c r="J1835" s="11"/>
      <c r="K1835" s="86"/>
      <c r="L1835" s="651"/>
      <c r="M1835" s="86"/>
      <c r="N1835" s="651"/>
      <c r="O1835" s="86"/>
      <c r="P1835" s="651"/>
      <c r="Q1835" s="33"/>
      <c r="R1835" s="33"/>
      <c r="S1835" s="33"/>
      <c r="T1835" s="33"/>
      <c r="U1835" s="33"/>
      <c r="V1835" s="33"/>
      <c r="W1835" s="33"/>
      <c r="X1835" s="33"/>
      <c r="Y1835" s="33"/>
      <c r="Z1835" s="33"/>
      <c r="AA1835" s="33"/>
    </row>
    <row r="1836" spans="2:27" s="29" customFormat="1">
      <c r="B1836" s="11"/>
      <c r="C1836" s="11">
        <v>19</v>
      </c>
      <c r="D1836" s="334"/>
      <c r="E1836" s="334"/>
      <c r="F1836" s="334"/>
      <c r="G1836" s="334"/>
      <c r="H1836" s="11"/>
      <c r="I1836" s="11"/>
      <c r="J1836" s="11"/>
      <c r="K1836" s="78"/>
      <c r="L1836" s="652"/>
      <c r="M1836" s="78"/>
      <c r="N1836" s="652"/>
      <c r="O1836" s="78"/>
      <c r="P1836" s="652"/>
      <c r="Q1836" s="33"/>
      <c r="R1836" s="33"/>
      <c r="S1836" s="33"/>
      <c r="T1836" s="33"/>
      <c r="U1836" s="33"/>
      <c r="V1836" s="33"/>
      <c r="W1836" s="33"/>
      <c r="X1836" s="33"/>
      <c r="Y1836" s="33"/>
      <c r="Z1836" s="33"/>
      <c r="AA1836" s="33"/>
    </row>
    <row r="1837" spans="2:27" s="29" customFormat="1">
      <c r="B1837" s="11"/>
      <c r="C1837" s="11">
        <v>20</v>
      </c>
      <c r="D1837" s="334"/>
      <c r="E1837" s="334"/>
      <c r="F1837" s="334"/>
      <c r="G1837" s="334"/>
      <c r="H1837" s="11"/>
      <c r="I1837" s="11"/>
      <c r="J1837" s="11"/>
      <c r="K1837" s="78"/>
      <c r="L1837" s="651"/>
      <c r="M1837" s="78"/>
      <c r="N1837" s="651"/>
      <c r="O1837" s="78"/>
      <c r="P1837" s="651"/>
      <c r="Q1837" s="33"/>
      <c r="R1837" s="33"/>
      <c r="S1837" s="33"/>
      <c r="T1837" s="33"/>
      <c r="U1837" s="33"/>
      <c r="V1837" s="33"/>
      <c r="W1837" s="33"/>
      <c r="X1837" s="33"/>
      <c r="Y1837" s="33"/>
      <c r="Z1837" s="33"/>
      <c r="AA1837" s="33"/>
    </row>
    <row r="1838" spans="2:27" s="29" customFormat="1">
      <c r="B1838" s="11"/>
      <c r="C1838" s="11">
        <v>21</v>
      </c>
      <c r="D1838" s="334"/>
      <c r="E1838" s="334"/>
      <c r="F1838" s="334"/>
      <c r="G1838" s="334"/>
      <c r="H1838" s="11"/>
      <c r="I1838" s="11"/>
      <c r="J1838" s="11"/>
      <c r="K1838" s="86"/>
      <c r="L1838" s="651"/>
      <c r="M1838" s="86"/>
      <c r="N1838" s="651"/>
      <c r="O1838" s="86"/>
      <c r="P1838" s="651"/>
      <c r="Q1838" s="33"/>
      <c r="R1838" s="33"/>
      <c r="S1838" s="33"/>
      <c r="T1838" s="33"/>
      <c r="U1838" s="33"/>
      <c r="V1838" s="33"/>
      <c r="W1838" s="33"/>
      <c r="X1838" s="33"/>
      <c r="Y1838" s="33"/>
      <c r="Z1838" s="33"/>
      <c r="AA1838" s="33"/>
    </row>
    <row r="1839" spans="2:27" s="29" customFormat="1">
      <c r="B1839" s="11"/>
      <c r="C1839" s="11">
        <v>22</v>
      </c>
      <c r="D1839" s="334"/>
      <c r="E1839" s="334"/>
      <c r="F1839" s="334"/>
      <c r="G1839" s="334"/>
      <c r="H1839" s="11"/>
      <c r="I1839" s="11"/>
      <c r="J1839" s="11"/>
      <c r="K1839" s="653"/>
      <c r="L1839" s="651"/>
      <c r="M1839" s="653"/>
      <c r="N1839" s="651"/>
      <c r="O1839" s="653"/>
      <c r="P1839" s="651"/>
      <c r="Q1839" s="33"/>
      <c r="R1839" s="33"/>
      <c r="S1839" s="33"/>
      <c r="T1839" s="33"/>
      <c r="U1839" s="33"/>
      <c r="V1839" s="33"/>
      <c r="W1839" s="33"/>
      <c r="X1839" s="33"/>
      <c r="Y1839" s="33"/>
      <c r="Z1839" s="33"/>
      <c r="AA1839" s="33"/>
    </row>
    <row r="1840" spans="2:27" s="29" customFormat="1">
      <c r="B1840" s="11">
        <v>82</v>
      </c>
      <c r="C1840" s="11">
        <v>1</v>
      </c>
      <c r="D1840" s="334"/>
      <c r="E1840" s="334"/>
      <c r="F1840" s="334"/>
      <c r="G1840" s="334"/>
      <c r="H1840" s="11"/>
      <c r="I1840" s="11"/>
      <c r="J1840" s="11"/>
      <c r="K1840" s="78"/>
      <c r="L1840" s="647"/>
      <c r="M1840" s="78"/>
      <c r="N1840" s="647"/>
      <c r="O1840" s="78"/>
      <c r="P1840" s="647"/>
      <c r="Q1840" s="33"/>
      <c r="R1840" s="33"/>
      <c r="S1840" s="33"/>
      <c r="T1840" s="33"/>
      <c r="U1840" s="33"/>
      <c r="V1840" s="33"/>
      <c r="W1840" s="33"/>
      <c r="X1840" s="33"/>
      <c r="Y1840" s="33"/>
      <c r="Z1840" s="33"/>
      <c r="AA1840" s="33"/>
    </row>
    <row r="1841" spans="2:39" s="29" customFormat="1">
      <c r="B1841" s="11"/>
      <c r="C1841" s="11">
        <v>2</v>
      </c>
      <c r="D1841" s="334"/>
      <c r="E1841" s="334"/>
      <c r="F1841" s="334"/>
      <c r="G1841" s="334"/>
      <c r="H1841" s="11"/>
      <c r="I1841" s="11"/>
      <c r="J1841" s="11"/>
      <c r="K1841" s="78"/>
      <c r="L1841" s="647"/>
      <c r="M1841" s="78"/>
      <c r="N1841" s="647"/>
      <c r="O1841" s="78"/>
      <c r="P1841" s="647"/>
      <c r="Q1841" s="33"/>
      <c r="R1841" s="33"/>
      <c r="S1841" s="33"/>
      <c r="T1841" s="33"/>
      <c r="U1841" s="33"/>
      <c r="V1841" s="33"/>
      <c r="W1841" s="33"/>
      <c r="X1841" s="33"/>
      <c r="Y1841" s="33"/>
      <c r="Z1841" s="33"/>
      <c r="AA1841" s="33"/>
    </row>
    <row r="1842" spans="2:39" s="29" customFormat="1">
      <c r="B1842" s="11"/>
      <c r="C1842" s="11">
        <v>3</v>
      </c>
      <c r="D1842" s="334"/>
      <c r="E1842" s="334"/>
      <c r="F1842" s="334"/>
      <c r="G1842" s="334"/>
      <c r="H1842" s="11"/>
      <c r="I1842" s="11"/>
      <c r="J1842" s="11"/>
      <c r="K1842" s="78"/>
      <c r="L1842" s="647"/>
      <c r="M1842" s="78"/>
      <c r="N1842" s="647"/>
      <c r="O1842" s="78"/>
      <c r="P1842" s="647"/>
      <c r="Q1842" s="33"/>
      <c r="R1842" s="33"/>
      <c r="S1842" s="33"/>
      <c r="T1842" s="33"/>
      <c r="U1842" s="33"/>
      <c r="V1842" s="33"/>
      <c r="W1842" s="33"/>
      <c r="X1842" s="33"/>
      <c r="Y1842" s="33"/>
      <c r="Z1842" s="33"/>
      <c r="AA1842" s="33"/>
    </row>
    <row r="1843" spans="2:39">
      <c r="B1843" s="11"/>
      <c r="C1843" s="11">
        <v>4</v>
      </c>
      <c r="D1843" s="334"/>
      <c r="E1843" s="334"/>
      <c r="F1843" s="334"/>
      <c r="G1843" s="334"/>
      <c r="H1843" s="11"/>
      <c r="J1843" s="11"/>
      <c r="K1843" s="78"/>
      <c r="L1843" s="189"/>
      <c r="M1843" s="78"/>
      <c r="N1843" s="189"/>
      <c r="O1843" s="78"/>
      <c r="P1843" s="189"/>
      <c r="Q1843" s="334"/>
      <c r="R1843" s="334"/>
      <c r="S1843" s="334"/>
      <c r="AB1843" s="335"/>
      <c r="AC1843" s="335"/>
      <c r="AD1843" s="335"/>
      <c r="AE1843" s="335"/>
      <c r="AF1843" s="335"/>
      <c r="AG1843" s="335"/>
      <c r="AH1843" s="335"/>
      <c r="AI1843" s="335"/>
      <c r="AJ1843" s="335"/>
      <c r="AK1843" s="335"/>
      <c r="AL1843" s="335"/>
      <c r="AM1843" s="335"/>
    </row>
    <row r="1844" spans="2:39" s="29" customFormat="1">
      <c r="B1844" s="11"/>
      <c r="C1844" s="11">
        <v>5</v>
      </c>
      <c r="D1844" s="334"/>
      <c r="E1844" s="334"/>
      <c r="F1844" s="334"/>
      <c r="G1844" s="334"/>
      <c r="H1844" s="11"/>
      <c r="I1844" s="11"/>
      <c r="J1844" s="11"/>
      <c r="K1844" s="86"/>
      <c r="L1844" s="651"/>
      <c r="M1844" s="86"/>
      <c r="N1844" s="651"/>
      <c r="O1844" s="86"/>
      <c r="P1844" s="651"/>
      <c r="Q1844" s="33"/>
      <c r="R1844" s="33"/>
      <c r="S1844" s="33"/>
      <c r="T1844" s="33"/>
      <c r="U1844" s="33"/>
      <c r="V1844" s="33"/>
      <c r="W1844" s="33"/>
      <c r="X1844" s="33"/>
      <c r="Y1844" s="33"/>
      <c r="Z1844" s="33"/>
      <c r="AA1844" s="33"/>
    </row>
    <row r="1845" spans="2:39" s="29" customFormat="1">
      <c r="B1845" s="11"/>
      <c r="C1845" s="11">
        <v>6</v>
      </c>
      <c r="D1845" s="334"/>
      <c r="E1845" s="334"/>
      <c r="F1845" s="334"/>
      <c r="G1845" s="334"/>
      <c r="H1845" s="11"/>
      <c r="I1845" s="11"/>
      <c r="J1845" s="11"/>
      <c r="K1845" s="86"/>
      <c r="L1845" s="651"/>
      <c r="M1845" s="86"/>
      <c r="N1845" s="651"/>
      <c r="O1845" s="86"/>
      <c r="P1845" s="651"/>
      <c r="Q1845" s="33"/>
      <c r="R1845" s="33"/>
      <c r="S1845" s="33"/>
      <c r="T1845" s="33"/>
      <c r="U1845" s="33"/>
      <c r="V1845" s="33"/>
      <c r="W1845" s="33"/>
      <c r="X1845" s="33"/>
      <c r="Y1845" s="33"/>
      <c r="Z1845" s="33"/>
      <c r="AA1845" s="33"/>
    </row>
    <row r="1846" spans="2:39" s="29" customFormat="1">
      <c r="B1846" s="11"/>
      <c r="C1846" s="11">
        <v>7</v>
      </c>
      <c r="D1846" s="334"/>
      <c r="E1846" s="334"/>
      <c r="F1846" s="334"/>
      <c r="G1846" s="334"/>
      <c r="H1846" s="11"/>
      <c r="I1846" s="11"/>
      <c r="J1846" s="11"/>
      <c r="K1846" s="78"/>
      <c r="L1846" s="652"/>
      <c r="M1846" s="78"/>
      <c r="N1846" s="652"/>
      <c r="O1846" s="78"/>
      <c r="P1846" s="652"/>
      <c r="Q1846" s="33"/>
      <c r="R1846" s="33"/>
      <c r="S1846" s="33"/>
      <c r="T1846" s="33"/>
      <c r="U1846" s="33"/>
      <c r="V1846" s="33"/>
      <c r="W1846" s="33"/>
      <c r="X1846" s="33"/>
      <c r="Y1846" s="33"/>
      <c r="Z1846" s="33"/>
      <c r="AA1846" s="33"/>
    </row>
    <row r="1847" spans="2:39" s="29" customFormat="1">
      <c r="B1847" s="11"/>
      <c r="C1847" s="11">
        <v>8</v>
      </c>
      <c r="D1847" s="334"/>
      <c r="E1847" s="334"/>
      <c r="F1847" s="334"/>
      <c r="G1847" s="334"/>
      <c r="H1847" s="11"/>
      <c r="I1847" s="11"/>
      <c r="J1847" s="11"/>
      <c r="K1847" s="78"/>
      <c r="L1847" s="651"/>
      <c r="M1847" s="78"/>
      <c r="N1847" s="651"/>
      <c r="O1847" s="78"/>
      <c r="P1847" s="651"/>
      <c r="Q1847" s="33"/>
      <c r="R1847" s="33"/>
      <c r="S1847" s="33"/>
      <c r="T1847" s="33"/>
      <c r="U1847" s="33"/>
      <c r="V1847" s="33"/>
      <c r="W1847" s="33"/>
      <c r="X1847" s="33"/>
      <c r="Y1847" s="33"/>
      <c r="Z1847" s="33"/>
      <c r="AA1847" s="33"/>
    </row>
    <row r="1848" spans="2:39" s="29" customFormat="1">
      <c r="B1848" s="11"/>
      <c r="C1848" s="11">
        <v>9</v>
      </c>
      <c r="D1848" s="334"/>
      <c r="E1848" s="334"/>
      <c r="F1848" s="334"/>
      <c r="G1848" s="334"/>
      <c r="H1848" s="11"/>
      <c r="I1848" s="11"/>
      <c r="J1848" s="11"/>
      <c r="K1848" s="86"/>
      <c r="L1848" s="651"/>
      <c r="M1848" s="86"/>
      <c r="N1848" s="651"/>
      <c r="O1848" s="86"/>
      <c r="P1848" s="651"/>
      <c r="Q1848" s="33"/>
      <c r="R1848" s="33"/>
      <c r="S1848" s="33"/>
      <c r="T1848" s="33"/>
      <c r="U1848" s="33"/>
      <c r="V1848" s="33"/>
      <c r="W1848" s="33"/>
      <c r="X1848" s="33"/>
      <c r="Y1848" s="33"/>
      <c r="Z1848" s="33"/>
      <c r="AA1848" s="33"/>
    </row>
    <row r="1849" spans="2:39" s="29" customFormat="1">
      <c r="B1849" s="11"/>
      <c r="C1849" s="11">
        <v>10</v>
      </c>
      <c r="D1849" s="334"/>
      <c r="E1849" s="334"/>
      <c r="F1849" s="334"/>
      <c r="G1849" s="334"/>
      <c r="H1849" s="11"/>
      <c r="I1849" s="11"/>
      <c r="J1849" s="11"/>
      <c r="K1849" s="86"/>
      <c r="L1849" s="651"/>
      <c r="M1849" s="86"/>
      <c r="N1849" s="651"/>
      <c r="O1849" s="86"/>
      <c r="P1849" s="651"/>
      <c r="Q1849" s="33"/>
      <c r="R1849" s="33"/>
      <c r="S1849" s="33"/>
      <c r="T1849" s="33"/>
      <c r="U1849" s="33"/>
      <c r="V1849" s="33"/>
      <c r="W1849" s="33"/>
      <c r="X1849" s="33"/>
      <c r="Y1849" s="33"/>
      <c r="Z1849" s="33"/>
      <c r="AA1849" s="33"/>
    </row>
    <row r="1850" spans="2:39" s="29" customFormat="1">
      <c r="B1850" s="11"/>
      <c r="C1850" s="11">
        <v>11</v>
      </c>
      <c r="D1850" s="334"/>
      <c r="E1850" s="334"/>
      <c r="F1850" s="334"/>
      <c r="G1850" s="334"/>
      <c r="H1850" s="11"/>
      <c r="I1850" s="11"/>
      <c r="J1850" s="11"/>
      <c r="K1850" s="78"/>
      <c r="L1850" s="652"/>
      <c r="M1850" s="78"/>
      <c r="N1850" s="652"/>
      <c r="O1850" s="78"/>
      <c r="P1850" s="652"/>
      <c r="Q1850" s="33"/>
      <c r="R1850" s="33"/>
      <c r="S1850" s="33"/>
      <c r="T1850" s="33"/>
      <c r="U1850" s="33"/>
      <c r="V1850" s="33"/>
      <c r="W1850" s="33"/>
      <c r="X1850" s="33"/>
      <c r="Y1850" s="33"/>
      <c r="Z1850" s="33"/>
      <c r="AA1850" s="33"/>
    </row>
    <row r="1851" spans="2:39" s="29" customFormat="1">
      <c r="B1851" s="11"/>
      <c r="C1851" s="11">
        <v>12</v>
      </c>
      <c r="D1851" s="334"/>
      <c r="E1851" s="334"/>
      <c r="F1851" s="334"/>
      <c r="G1851" s="334"/>
      <c r="H1851" s="11"/>
      <c r="I1851" s="11"/>
      <c r="J1851" s="11"/>
      <c r="K1851" s="78"/>
      <c r="L1851" s="651"/>
      <c r="M1851" s="78"/>
      <c r="N1851" s="651"/>
      <c r="O1851" s="78"/>
      <c r="P1851" s="651"/>
      <c r="Q1851" s="33"/>
      <c r="R1851" s="33"/>
      <c r="S1851" s="33"/>
      <c r="T1851" s="33"/>
      <c r="U1851" s="33"/>
      <c r="V1851" s="33"/>
      <c r="W1851" s="33"/>
      <c r="X1851" s="33"/>
      <c r="Y1851" s="33"/>
      <c r="Z1851" s="33"/>
      <c r="AA1851" s="33"/>
    </row>
    <row r="1852" spans="2:39" s="29" customFormat="1">
      <c r="B1852" s="11"/>
      <c r="C1852" s="11">
        <v>13</v>
      </c>
      <c r="D1852" s="334"/>
      <c r="E1852" s="334"/>
      <c r="F1852" s="334"/>
      <c r="G1852" s="334"/>
      <c r="H1852" s="11"/>
      <c r="I1852" s="11"/>
      <c r="J1852" s="11"/>
      <c r="K1852" s="86"/>
      <c r="L1852" s="651"/>
      <c r="M1852" s="86"/>
      <c r="N1852" s="651"/>
      <c r="O1852" s="86"/>
      <c r="P1852" s="651"/>
      <c r="Q1852" s="33"/>
      <c r="R1852" s="33"/>
      <c r="S1852" s="33"/>
      <c r="T1852" s="33"/>
      <c r="U1852" s="33"/>
      <c r="V1852" s="33"/>
      <c r="W1852" s="33"/>
      <c r="X1852" s="33"/>
      <c r="Y1852" s="33"/>
      <c r="Z1852" s="33"/>
      <c r="AA1852" s="33"/>
    </row>
    <row r="1853" spans="2:39" s="29" customFormat="1">
      <c r="B1853" s="11"/>
      <c r="C1853" s="11">
        <v>14</v>
      </c>
      <c r="D1853" s="334"/>
      <c r="E1853" s="334"/>
      <c r="F1853" s="334"/>
      <c r="G1853" s="334"/>
      <c r="H1853" s="11"/>
      <c r="I1853" s="11"/>
      <c r="J1853" s="11"/>
      <c r="K1853" s="86"/>
      <c r="L1853" s="651"/>
      <c r="M1853" s="86"/>
      <c r="N1853" s="651"/>
      <c r="O1853" s="86"/>
      <c r="P1853" s="651"/>
      <c r="Q1853" s="33"/>
      <c r="R1853" s="33"/>
      <c r="S1853" s="33"/>
      <c r="T1853" s="33"/>
      <c r="U1853" s="33"/>
      <c r="V1853" s="33"/>
      <c r="W1853" s="33"/>
      <c r="X1853" s="33"/>
      <c r="Y1853" s="33"/>
      <c r="Z1853" s="33"/>
      <c r="AA1853" s="33"/>
    </row>
    <row r="1854" spans="2:39" s="29" customFormat="1">
      <c r="B1854" s="11"/>
      <c r="C1854" s="11">
        <v>15</v>
      </c>
      <c r="D1854" s="334"/>
      <c r="E1854" s="334"/>
      <c r="F1854" s="334"/>
      <c r="G1854" s="334"/>
      <c r="H1854" s="11"/>
      <c r="I1854" s="11"/>
      <c r="J1854" s="11"/>
      <c r="K1854" s="78"/>
      <c r="L1854" s="652"/>
      <c r="M1854" s="78"/>
      <c r="N1854" s="652"/>
      <c r="O1854" s="78"/>
      <c r="P1854" s="652"/>
      <c r="Q1854" s="33"/>
      <c r="R1854" s="33"/>
      <c r="S1854" s="33"/>
      <c r="T1854" s="33"/>
      <c r="U1854" s="33"/>
      <c r="V1854" s="33"/>
      <c r="W1854" s="33"/>
      <c r="X1854" s="33"/>
      <c r="Y1854" s="33"/>
      <c r="Z1854" s="33"/>
      <c r="AA1854" s="33"/>
    </row>
    <row r="1855" spans="2:39" s="29" customFormat="1">
      <c r="B1855" s="11"/>
      <c r="C1855" s="11">
        <v>16</v>
      </c>
      <c r="D1855" s="334"/>
      <c r="E1855" s="334"/>
      <c r="F1855" s="334"/>
      <c r="G1855" s="334"/>
      <c r="H1855" s="11"/>
      <c r="I1855" s="11"/>
      <c r="J1855" s="11"/>
      <c r="K1855" s="78"/>
      <c r="L1855" s="651"/>
      <c r="M1855" s="78"/>
      <c r="N1855" s="651"/>
      <c r="O1855" s="78"/>
      <c r="P1855" s="651"/>
      <c r="Q1855" s="33"/>
      <c r="R1855" s="33"/>
      <c r="S1855" s="33"/>
      <c r="T1855" s="33"/>
      <c r="U1855" s="33"/>
      <c r="V1855" s="33"/>
      <c r="W1855" s="33"/>
      <c r="X1855" s="33"/>
      <c r="Y1855" s="33"/>
      <c r="Z1855" s="33"/>
      <c r="AA1855" s="33"/>
    </row>
    <row r="1856" spans="2:39" s="29" customFormat="1">
      <c r="B1856" s="11"/>
      <c r="C1856" s="11">
        <v>17</v>
      </c>
      <c r="D1856" s="334"/>
      <c r="E1856" s="334"/>
      <c r="F1856" s="334"/>
      <c r="G1856" s="334"/>
      <c r="H1856" s="11"/>
      <c r="I1856" s="11"/>
      <c r="J1856" s="11"/>
      <c r="K1856" s="86"/>
      <c r="L1856" s="651"/>
      <c r="M1856" s="86"/>
      <c r="N1856" s="651"/>
      <c r="O1856" s="86"/>
      <c r="P1856" s="651"/>
      <c r="Q1856" s="33"/>
      <c r="R1856" s="33"/>
      <c r="S1856" s="33"/>
      <c r="T1856" s="33"/>
      <c r="U1856" s="33"/>
      <c r="V1856" s="33"/>
      <c r="W1856" s="33"/>
      <c r="X1856" s="33"/>
      <c r="Y1856" s="33"/>
      <c r="Z1856" s="33"/>
      <c r="AA1856" s="33"/>
    </row>
    <row r="1857" spans="2:39" s="29" customFormat="1">
      <c r="B1857" s="11"/>
      <c r="C1857" s="11">
        <v>18</v>
      </c>
      <c r="D1857" s="334"/>
      <c r="E1857" s="334"/>
      <c r="F1857" s="334"/>
      <c r="G1857" s="334"/>
      <c r="H1857" s="11"/>
      <c r="I1857" s="11"/>
      <c r="J1857" s="11"/>
      <c r="K1857" s="86"/>
      <c r="L1857" s="651"/>
      <c r="M1857" s="86"/>
      <c r="N1857" s="651"/>
      <c r="O1857" s="86"/>
      <c r="P1857" s="651"/>
      <c r="Q1857" s="33"/>
      <c r="R1857" s="33"/>
      <c r="S1857" s="33"/>
      <c r="T1857" s="33"/>
      <c r="U1857" s="33"/>
      <c r="V1857" s="33"/>
      <c r="W1857" s="33"/>
      <c r="X1857" s="33"/>
      <c r="Y1857" s="33"/>
      <c r="Z1857" s="33"/>
      <c r="AA1857" s="33"/>
    </row>
    <row r="1858" spans="2:39" s="29" customFormat="1">
      <c r="B1858" s="11"/>
      <c r="C1858" s="11">
        <v>19</v>
      </c>
      <c r="D1858" s="334"/>
      <c r="E1858" s="334"/>
      <c r="F1858" s="334"/>
      <c r="G1858" s="334"/>
      <c r="H1858" s="11"/>
      <c r="I1858" s="11"/>
      <c r="J1858" s="11"/>
      <c r="K1858" s="78"/>
      <c r="L1858" s="652"/>
      <c r="M1858" s="78"/>
      <c r="N1858" s="652"/>
      <c r="O1858" s="78"/>
      <c r="P1858" s="652"/>
      <c r="Q1858" s="33"/>
      <c r="R1858" s="33"/>
      <c r="S1858" s="33"/>
      <c r="T1858" s="33"/>
      <c r="U1858" s="33"/>
      <c r="V1858" s="33"/>
      <c r="W1858" s="33"/>
      <c r="X1858" s="33"/>
      <c r="Y1858" s="33"/>
      <c r="Z1858" s="33"/>
      <c r="AA1858" s="33"/>
    </row>
    <row r="1859" spans="2:39" s="29" customFormat="1">
      <c r="B1859" s="11"/>
      <c r="C1859" s="11">
        <v>20</v>
      </c>
      <c r="D1859" s="334"/>
      <c r="E1859" s="334"/>
      <c r="F1859" s="334"/>
      <c r="G1859" s="334"/>
      <c r="H1859" s="11"/>
      <c r="I1859" s="11"/>
      <c r="J1859" s="11"/>
      <c r="K1859" s="78"/>
      <c r="L1859" s="651"/>
      <c r="M1859" s="78"/>
      <c r="N1859" s="651"/>
      <c r="O1859" s="78"/>
      <c r="P1859" s="651"/>
      <c r="Q1859" s="33"/>
      <c r="R1859" s="33"/>
      <c r="S1859" s="33"/>
      <c r="T1859" s="33"/>
      <c r="U1859" s="33"/>
      <c r="V1859" s="33"/>
      <c r="W1859" s="33"/>
      <c r="X1859" s="33"/>
      <c r="Y1859" s="33"/>
      <c r="Z1859" s="33"/>
      <c r="AA1859" s="33"/>
    </row>
    <row r="1860" spans="2:39" s="29" customFormat="1">
      <c r="B1860" s="11"/>
      <c r="C1860" s="11">
        <v>21</v>
      </c>
      <c r="D1860" s="334"/>
      <c r="E1860" s="334"/>
      <c r="F1860" s="334"/>
      <c r="G1860" s="334"/>
      <c r="H1860" s="11"/>
      <c r="I1860" s="11"/>
      <c r="J1860" s="11"/>
      <c r="K1860" s="86"/>
      <c r="L1860" s="651"/>
      <c r="M1860" s="86"/>
      <c r="N1860" s="651"/>
      <c r="O1860" s="86"/>
      <c r="P1860" s="651"/>
      <c r="Q1860" s="33"/>
      <c r="R1860" s="33"/>
      <c r="S1860" s="33"/>
      <c r="T1860" s="33"/>
      <c r="U1860" s="33"/>
      <c r="V1860" s="33"/>
      <c r="W1860" s="33"/>
      <c r="X1860" s="33"/>
      <c r="Y1860" s="33"/>
      <c r="Z1860" s="33"/>
      <c r="AA1860" s="33"/>
    </row>
    <row r="1861" spans="2:39" s="29" customFormat="1">
      <c r="B1861" s="11"/>
      <c r="C1861" s="11">
        <v>22</v>
      </c>
      <c r="D1861" s="334"/>
      <c r="E1861" s="334"/>
      <c r="F1861" s="334"/>
      <c r="G1861" s="334"/>
      <c r="H1861" s="11"/>
      <c r="I1861" s="11"/>
      <c r="J1861" s="11"/>
      <c r="K1861" s="653"/>
      <c r="L1861" s="651"/>
      <c r="M1861" s="653"/>
      <c r="N1861" s="651"/>
      <c r="O1861" s="653"/>
      <c r="P1861" s="651"/>
      <c r="Q1861" s="33"/>
      <c r="R1861" s="33"/>
      <c r="S1861" s="33"/>
      <c r="T1861" s="33"/>
      <c r="U1861" s="33"/>
      <c r="V1861" s="33"/>
      <c r="W1861" s="33"/>
      <c r="X1861" s="33"/>
      <c r="Y1861" s="33"/>
      <c r="Z1861" s="33"/>
      <c r="AA1861" s="33"/>
    </row>
    <row r="1862" spans="2:39" s="29" customFormat="1">
      <c r="B1862" s="11">
        <v>83</v>
      </c>
      <c r="C1862" s="11">
        <v>1</v>
      </c>
      <c r="D1862" s="334"/>
      <c r="E1862" s="334"/>
      <c r="F1862" s="334"/>
      <c r="G1862" s="334"/>
      <c r="H1862" s="11"/>
      <c r="I1862" s="11"/>
      <c r="J1862" s="11"/>
      <c r="K1862" s="78"/>
      <c r="L1862" s="647"/>
      <c r="M1862" s="78"/>
      <c r="N1862" s="647"/>
      <c r="O1862" s="78"/>
      <c r="P1862" s="647"/>
      <c r="Q1862" s="33"/>
      <c r="R1862" s="33"/>
      <c r="S1862" s="33"/>
      <c r="T1862" s="33"/>
      <c r="U1862" s="33"/>
      <c r="V1862" s="33"/>
      <c r="W1862" s="33"/>
      <c r="X1862" s="33"/>
      <c r="Y1862" s="33"/>
      <c r="Z1862" s="33"/>
      <c r="AA1862" s="33"/>
    </row>
    <row r="1863" spans="2:39" s="29" customFormat="1">
      <c r="B1863" s="11"/>
      <c r="C1863" s="11">
        <v>2</v>
      </c>
      <c r="D1863" s="334"/>
      <c r="E1863" s="334"/>
      <c r="F1863" s="334"/>
      <c r="G1863" s="334"/>
      <c r="H1863" s="11"/>
      <c r="I1863" s="11"/>
      <c r="J1863" s="11"/>
      <c r="K1863" s="78"/>
      <c r="L1863" s="647"/>
      <c r="M1863" s="78"/>
      <c r="N1863" s="647"/>
      <c r="O1863" s="78"/>
      <c r="P1863" s="647"/>
      <c r="Q1863" s="33"/>
      <c r="R1863" s="33"/>
      <c r="S1863" s="33"/>
      <c r="T1863" s="33"/>
      <c r="U1863" s="33"/>
      <c r="V1863" s="33"/>
      <c r="W1863" s="33"/>
      <c r="X1863" s="33"/>
      <c r="Y1863" s="33"/>
      <c r="Z1863" s="33"/>
      <c r="AA1863" s="33"/>
    </row>
    <row r="1864" spans="2:39" s="29" customFormat="1">
      <c r="B1864" s="11"/>
      <c r="C1864" s="11">
        <v>3</v>
      </c>
      <c r="D1864" s="334"/>
      <c r="E1864" s="334"/>
      <c r="F1864" s="334"/>
      <c r="G1864" s="334"/>
      <c r="H1864" s="11"/>
      <c r="I1864" s="11"/>
      <c r="J1864" s="11"/>
      <c r="K1864" s="78"/>
      <c r="L1864" s="647"/>
      <c r="M1864" s="78"/>
      <c r="N1864" s="647"/>
      <c r="O1864" s="78"/>
      <c r="P1864" s="647"/>
      <c r="Q1864" s="33"/>
      <c r="R1864" s="33"/>
      <c r="S1864" s="33"/>
      <c r="T1864" s="33"/>
      <c r="U1864" s="33"/>
      <c r="V1864" s="33"/>
      <c r="W1864" s="33"/>
      <c r="X1864" s="33"/>
      <c r="Y1864" s="33"/>
      <c r="Z1864" s="33"/>
      <c r="AA1864" s="33"/>
    </row>
    <row r="1865" spans="2:39">
      <c r="B1865" s="11"/>
      <c r="C1865" s="11">
        <v>4</v>
      </c>
      <c r="D1865" s="334"/>
      <c r="E1865" s="334"/>
      <c r="F1865" s="334"/>
      <c r="G1865" s="334"/>
      <c r="H1865" s="11"/>
      <c r="J1865" s="11"/>
      <c r="K1865" s="78"/>
      <c r="L1865" s="189"/>
      <c r="M1865" s="78"/>
      <c r="N1865" s="189"/>
      <c r="O1865" s="78"/>
      <c r="P1865" s="189"/>
      <c r="Q1865" s="334"/>
      <c r="R1865" s="334"/>
      <c r="S1865" s="334"/>
      <c r="AB1865" s="335"/>
      <c r="AC1865" s="335"/>
      <c r="AD1865" s="335"/>
      <c r="AE1865" s="335"/>
      <c r="AF1865" s="335"/>
      <c r="AG1865" s="335"/>
      <c r="AH1865" s="335"/>
      <c r="AI1865" s="335"/>
      <c r="AJ1865" s="335"/>
      <c r="AK1865" s="335"/>
      <c r="AL1865" s="335"/>
      <c r="AM1865" s="335"/>
    </row>
    <row r="1866" spans="2:39" s="29" customFormat="1">
      <c r="B1866" s="11"/>
      <c r="C1866" s="11">
        <v>5</v>
      </c>
      <c r="D1866" s="334"/>
      <c r="E1866" s="334"/>
      <c r="F1866" s="334"/>
      <c r="G1866" s="334"/>
      <c r="H1866" s="11"/>
      <c r="I1866" s="11"/>
      <c r="J1866" s="11"/>
      <c r="K1866" s="86"/>
      <c r="L1866" s="651"/>
      <c r="M1866" s="86"/>
      <c r="N1866" s="651"/>
      <c r="O1866" s="86"/>
      <c r="P1866" s="651"/>
      <c r="Q1866" s="33"/>
      <c r="R1866" s="33"/>
      <c r="S1866" s="33"/>
      <c r="T1866" s="33"/>
      <c r="U1866" s="33"/>
      <c r="V1866" s="33"/>
      <c r="W1866" s="33"/>
      <c r="X1866" s="33"/>
      <c r="Y1866" s="33"/>
      <c r="Z1866" s="33"/>
      <c r="AA1866" s="33"/>
    </row>
    <row r="1867" spans="2:39" s="29" customFormat="1">
      <c r="B1867" s="11"/>
      <c r="C1867" s="11">
        <v>6</v>
      </c>
      <c r="D1867" s="334"/>
      <c r="E1867" s="334"/>
      <c r="F1867" s="334"/>
      <c r="G1867" s="334"/>
      <c r="H1867" s="11"/>
      <c r="I1867" s="11"/>
      <c r="J1867" s="11"/>
      <c r="K1867" s="86"/>
      <c r="L1867" s="651"/>
      <c r="M1867" s="86"/>
      <c r="N1867" s="651"/>
      <c r="O1867" s="86"/>
      <c r="P1867" s="651"/>
      <c r="Q1867" s="33"/>
      <c r="R1867" s="33"/>
      <c r="S1867" s="33"/>
      <c r="T1867" s="33"/>
      <c r="U1867" s="33"/>
      <c r="V1867" s="33"/>
      <c r="W1867" s="33"/>
      <c r="X1867" s="33"/>
      <c r="Y1867" s="33"/>
      <c r="Z1867" s="33"/>
      <c r="AA1867" s="33"/>
    </row>
    <row r="1868" spans="2:39" s="29" customFormat="1">
      <c r="B1868" s="11"/>
      <c r="C1868" s="11">
        <v>7</v>
      </c>
      <c r="D1868" s="334"/>
      <c r="E1868" s="334"/>
      <c r="F1868" s="334"/>
      <c r="G1868" s="334"/>
      <c r="H1868" s="11"/>
      <c r="I1868" s="11"/>
      <c r="J1868" s="11"/>
      <c r="K1868" s="78"/>
      <c r="L1868" s="652"/>
      <c r="M1868" s="78"/>
      <c r="N1868" s="652"/>
      <c r="O1868" s="78"/>
      <c r="P1868" s="652"/>
      <c r="Q1868" s="33"/>
      <c r="R1868" s="33"/>
      <c r="S1868" s="33"/>
      <c r="T1868" s="33"/>
      <c r="U1868" s="33"/>
      <c r="V1868" s="33"/>
      <c r="W1868" s="33"/>
      <c r="X1868" s="33"/>
      <c r="Y1868" s="33"/>
      <c r="Z1868" s="33"/>
      <c r="AA1868" s="33"/>
    </row>
    <row r="1869" spans="2:39" s="29" customFormat="1">
      <c r="B1869" s="11"/>
      <c r="C1869" s="11">
        <v>8</v>
      </c>
      <c r="D1869" s="334"/>
      <c r="E1869" s="334"/>
      <c r="F1869" s="334"/>
      <c r="G1869" s="334"/>
      <c r="H1869" s="11"/>
      <c r="I1869" s="11"/>
      <c r="J1869" s="11"/>
      <c r="K1869" s="78"/>
      <c r="L1869" s="651"/>
      <c r="M1869" s="78"/>
      <c r="N1869" s="651"/>
      <c r="O1869" s="78"/>
      <c r="P1869" s="651"/>
      <c r="Q1869" s="33"/>
      <c r="R1869" s="33"/>
      <c r="S1869" s="33"/>
      <c r="T1869" s="33"/>
      <c r="U1869" s="33"/>
      <c r="V1869" s="33"/>
      <c r="W1869" s="33"/>
      <c r="X1869" s="33"/>
      <c r="Y1869" s="33"/>
      <c r="Z1869" s="33"/>
      <c r="AA1869" s="33"/>
    </row>
    <row r="1870" spans="2:39" s="29" customFormat="1">
      <c r="B1870" s="11"/>
      <c r="C1870" s="11">
        <v>9</v>
      </c>
      <c r="D1870" s="334"/>
      <c r="E1870" s="334"/>
      <c r="F1870" s="334"/>
      <c r="G1870" s="334"/>
      <c r="H1870" s="11"/>
      <c r="I1870" s="11"/>
      <c r="J1870" s="11"/>
      <c r="K1870" s="86"/>
      <c r="L1870" s="651"/>
      <c r="M1870" s="86"/>
      <c r="N1870" s="651"/>
      <c r="O1870" s="86"/>
      <c r="P1870" s="651"/>
      <c r="Q1870" s="33"/>
      <c r="R1870" s="33"/>
      <c r="S1870" s="33"/>
      <c r="T1870" s="33"/>
      <c r="U1870" s="33"/>
      <c r="V1870" s="33"/>
      <c r="W1870" s="33"/>
      <c r="X1870" s="33"/>
      <c r="Y1870" s="33"/>
      <c r="Z1870" s="33"/>
      <c r="AA1870" s="33"/>
    </row>
    <row r="1871" spans="2:39" s="29" customFormat="1">
      <c r="B1871" s="11"/>
      <c r="C1871" s="11">
        <v>10</v>
      </c>
      <c r="D1871" s="334"/>
      <c r="E1871" s="334"/>
      <c r="F1871" s="334"/>
      <c r="G1871" s="334"/>
      <c r="H1871" s="11"/>
      <c r="I1871" s="11"/>
      <c r="J1871" s="11"/>
      <c r="K1871" s="86"/>
      <c r="L1871" s="651"/>
      <c r="M1871" s="86"/>
      <c r="N1871" s="651"/>
      <c r="O1871" s="86"/>
      <c r="P1871" s="651"/>
      <c r="Q1871" s="33"/>
      <c r="R1871" s="33"/>
      <c r="S1871" s="33"/>
      <c r="T1871" s="33"/>
      <c r="U1871" s="33"/>
      <c r="V1871" s="33"/>
      <c r="W1871" s="33"/>
      <c r="X1871" s="33"/>
      <c r="Y1871" s="33"/>
      <c r="Z1871" s="33"/>
      <c r="AA1871" s="33"/>
    </row>
    <row r="1872" spans="2:39" s="29" customFormat="1">
      <c r="B1872" s="11"/>
      <c r="C1872" s="11">
        <v>11</v>
      </c>
      <c r="D1872" s="334"/>
      <c r="E1872" s="334"/>
      <c r="F1872" s="334"/>
      <c r="G1872" s="334"/>
      <c r="H1872" s="11"/>
      <c r="I1872" s="11"/>
      <c r="J1872" s="11"/>
      <c r="K1872" s="78"/>
      <c r="L1872" s="652"/>
      <c r="M1872" s="78"/>
      <c r="N1872" s="652"/>
      <c r="O1872" s="78"/>
      <c r="P1872" s="652"/>
      <c r="Q1872" s="33"/>
      <c r="R1872" s="33"/>
      <c r="S1872" s="33"/>
      <c r="T1872" s="33"/>
      <c r="U1872" s="33"/>
      <c r="V1872" s="33"/>
      <c r="W1872" s="33"/>
      <c r="X1872" s="33"/>
      <c r="Y1872" s="33"/>
      <c r="Z1872" s="33"/>
      <c r="AA1872" s="33"/>
    </row>
    <row r="1873" spans="2:39" s="29" customFormat="1">
      <c r="B1873" s="11"/>
      <c r="C1873" s="11">
        <v>12</v>
      </c>
      <c r="D1873" s="334"/>
      <c r="E1873" s="334"/>
      <c r="F1873" s="334"/>
      <c r="G1873" s="334"/>
      <c r="H1873" s="11"/>
      <c r="I1873" s="11"/>
      <c r="J1873" s="11"/>
      <c r="K1873" s="78"/>
      <c r="L1873" s="651"/>
      <c r="M1873" s="78"/>
      <c r="N1873" s="651"/>
      <c r="O1873" s="78"/>
      <c r="P1873" s="651"/>
      <c r="Q1873" s="33"/>
      <c r="R1873" s="33"/>
      <c r="S1873" s="33"/>
      <c r="T1873" s="33"/>
      <c r="U1873" s="33"/>
      <c r="V1873" s="33"/>
      <c r="W1873" s="33"/>
      <c r="X1873" s="33"/>
      <c r="Y1873" s="33"/>
      <c r="Z1873" s="33"/>
      <c r="AA1873" s="33"/>
    </row>
    <row r="1874" spans="2:39" s="29" customFormat="1">
      <c r="B1874" s="11"/>
      <c r="C1874" s="11">
        <v>13</v>
      </c>
      <c r="D1874" s="334"/>
      <c r="E1874" s="334"/>
      <c r="F1874" s="334"/>
      <c r="G1874" s="334"/>
      <c r="H1874" s="11"/>
      <c r="I1874" s="11"/>
      <c r="J1874" s="11"/>
      <c r="K1874" s="86"/>
      <c r="L1874" s="651"/>
      <c r="M1874" s="86"/>
      <c r="N1874" s="651"/>
      <c r="O1874" s="86"/>
      <c r="P1874" s="651"/>
      <c r="Q1874" s="33"/>
      <c r="R1874" s="33"/>
      <c r="S1874" s="33"/>
      <c r="T1874" s="33"/>
      <c r="U1874" s="33"/>
      <c r="V1874" s="33"/>
      <c r="W1874" s="33"/>
      <c r="X1874" s="33"/>
      <c r="Y1874" s="33"/>
      <c r="Z1874" s="33"/>
      <c r="AA1874" s="33"/>
    </row>
    <row r="1875" spans="2:39" s="29" customFormat="1">
      <c r="B1875" s="11"/>
      <c r="C1875" s="11">
        <v>14</v>
      </c>
      <c r="D1875" s="334"/>
      <c r="E1875" s="334"/>
      <c r="F1875" s="334"/>
      <c r="G1875" s="334"/>
      <c r="H1875" s="11"/>
      <c r="I1875" s="11"/>
      <c r="J1875" s="11"/>
      <c r="K1875" s="86"/>
      <c r="L1875" s="651"/>
      <c r="M1875" s="86"/>
      <c r="N1875" s="651"/>
      <c r="O1875" s="86"/>
      <c r="P1875" s="651"/>
      <c r="Q1875" s="33"/>
      <c r="R1875" s="33"/>
      <c r="S1875" s="33"/>
      <c r="T1875" s="33"/>
      <c r="U1875" s="33"/>
      <c r="V1875" s="33"/>
      <c r="W1875" s="33"/>
      <c r="X1875" s="33"/>
      <c r="Y1875" s="33"/>
      <c r="Z1875" s="33"/>
      <c r="AA1875" s="33"/>
    </row>
    <row r="1876" spans="2:39" s="29" customFormat="1">
      <c r="B1876" s="11"/>
      <c r="C1876" s="11">
        <v>15</v>
      </c>
      <c r="D1876" s="334"/>
      <c r="E1876" s="334"/>
      <c r="F1876" s="334"/>
      <c r="G1876" s="334"/>
      <c r="H1876" s="11"/>
      <c r="I1876" s="11"/>
      <c r="J1876" s="11"/>
      <c r="K1876" s="78"/>
      <c r="L1876" s="652"/>
      <c r="M1876" s="78"/>
      <c r="N1876" s="652"/>
      <c r="O1876" s="78"/>
      <c r="P1876" s="652"/>
      <c r="Q1876" s="33"/>
      <c r="R1876" s="33"/>
      <c r="S1876" s="33"/>
      <c r="T1876" s="33"/>
      <c r="U1876" s="33"/>
      <c r="V1876" s="33"/>
      <c r="W1876" s="33"/>
      <c r="X1876" s="33"/>
      <c r="Y1876" s="33"/>
      <c r="Z1876" s="33"/>
      <c r="AA1876" s="33"/>
    </row>
    <row r="1877" spans="2:39" s="29" customFormat="1">
      <c r="B1877" s="11"/>
      <c r="C1877" s="11">
        <v>16</v>
      </c>
      <c r="D1877" s="334"/>
      <c r="E1877" s="334"/>
      <c r="F1877" s="334"/>
      <c r="G1877" s="334"/>
      <c r="H1877" s="11"/>
      <c r="I1877" s="11"/>
      <c r="J1877" s="11"/>
      <c r="K1877" s="78"/>
      <c r="L1877" s="651"/>
      <c r="M1877" s="78"/>
      <c r="N1877" s="651"/>
      <c r="O1877" s="78"/>
      <c r="P1877" s="651"/>
      <c r="Q1877" s="33"/>
      <c r="R1877" s="33"/>
      <c r="S1877" s="33"/>
      <c r="T1877" s="33"/>
      <c r="U1877" s="33"/>
      <c r="V1877" s="33"/>
      <c r="W1877" s="33"/>
      <c r="X1877" s="33"/>
      <c r="Y1877" s="33"/>
      <c r="Z1877" s="33"/>
      <c r="AA1877" s="33"/>
    </row>
    <row r="1878" spans="2:39" s="29" customFormat="1">
      <c r="B1878" s="11"/>
      <c r="C1878" s="11">
        <v>17</v>
      </c>
      <c r="D1878" s="334"/>
      <c r="E1878" s="334"/>
      <c r="F1878" s="334"/>
      <c r="G1878" s="334"/>
      <c r="H1878" s="11"/>
      <c r="I1878" s="11"/>
      <c r="J1878" s="11"/>
      <c r="K1878" s="86"/>
      <c r="L1878" s="651"/>
      <c r="M1878" s="86"/>
      <c r="N1878" s="651"/>
      <c r="O1878" s="86"/>
      <c r="P1878" s="651"/>
      <c r="Q1878" s="33"/>
      <c r="R1878" s="33"/>
      <c r="S1878" s="33"/>
      <c r="T1878" s="33"/>
      <c r="U1878" s="33"/>
      <c r="V1878" s="33"/>
      <c r="W1878" s="33"/>
      <c r="X1878" s="33"/>
      <c r="Y1878" s="33"/>
      <c r="Z1878" s="33"/>
      <c r="AA1878" s="33"/>
    </row>
    <row r="1879" spans="2:39" s="29" customFormat="1">
      <c r="B1879" s="11"/>
      <c r="C1879" s="11">
        <v>18</v>
      </c>
      <c r="D1879" s="334"/>
      <c r="E1879" s="334"/>
      <c r="F1879" s="334"/>
      <c r="G1879" s="334"/>
      <c r="H1879" s="11"/>
      <c r="I1879" s="11"/>
      <c r="J1879" s="11"/>
      <c r="K1879" s="86"/>
      <c r="L1879" s="651"/>
      <c r="M1879" s="86"/>
      <c r="N1879" s="651"/>
      <c r="O1879" s="86"/>
      <c r="P1879" s="651"/>
      <c r="Q1879" s="33"/>
      <c r="R1879" s="33"/>
      <c r="S1879" s="33"/>
      <c r="T1879" s="33"/>
      <c r="U1879" s="33"/>
      <c r="V1879" s="33"/>
      <c r="W1879" s="33"/>
      <c r="X1879" s="33"/>
      <c r="Y1879" s="33"/>
      <c r="Z1879" s="33"/>
      <c r="AA1879" s="33"/>
    </row>
    <row r="1880" spans="2:39" s="29" customFormat="1">
      <c r="B1880" s="11"/>
      <c r="C1880" s="11">
        <v>19</v>
      </c>
      <c r="D1880" s="334"/>
      <c r="E1880" s="334"/>
      <c r="F1880" s="334"/>
      <c r="G1880" s="334"/>
      <c r="H1880" s="11"/>
      <c r="I1880" s="11"/>
      <c r="J1880" s="11"/>
      <c r="K1880" s="78"/>
      <c r="L1880" s="652"/>
      <c r="M1880" s="78"/>
      <c r="N1880" s="652"/>
      <c r="O1880" s="78"/>
      <c r="P1880" s="652"/>
      <c r="Q1880" s="33"/>
      <c r="R1880" s="33"/>
      <c r="S1880" s="33"/>
      <c r="T1880" s="33"/>
      <c r="U1880" s="33"/>
      <c r="V1880" s="33"/>
      <c r="W1880" s="33"/>
      <c r="X1880" s="33"/>
      <c r="Y1880" s="33"/>
      <c r="Z1880" s="33"/>
      <c r="AA1880" s="33"/>
    </row>
    <row r="1881" spans="2:39" s="29" customFormat="1">
      <c r="B1881" s="11"/>
      <c r="C1881" s="11">
        <v>20</v>
      </c>
      <c r="D1881" s="334"/>
      <c r="E1881" s="334"/>
      <c r="F1881" s="334"/>
      <c r="G1881" s="334"/>
      <c r="H1881" s="11"/>
      <c r="I1881" s="11"/>
      <c r="J1881" s="11"/>
      <c r="K1881" s="78"/>
      <c r="L1881" s="651"/>
      <c r="M1881" s="78"/>
      <c r="N1881" s="651"/>
      <c r="O1881" s="78"/>
      <c r="P1881" s="651"/>
      <c r="Q1881" s="33"/>
      <c r="R1881" s="33"/>
      <c r="S1881" s="33"/>
      <c r="T1881" s="33"/>
      <c r="U1881" s="33"/>
      <c r="V1881" s="33"/>
      <c r="W1881" s="33"/>
      <c r="X1881" s="33"/>
      <c r="Y1881" s="33"/>
      <c r="Z1881" s="33"/>
      <c r="AA1881" s="33"/>
    </row>
    <row r="1882" spans="2:39" s="29" customFormat="1">
      <c r="B1882" s="11"/>
      <c r="C1882" s="11">
        <v>21</v>
      </c>
      <c r="D1882" s="334"/>
      <c r="E1882" s="334"/>
      <c r="F1882" s="334"/>
      <c r="G1882" s="334"/>
      <c r="H1882" s="11"/>
      <c r="I1882" s="11"/>
      <c r="J1882" s="11"/>
      <c r="K1882" s="86"/>
      <c r="L1882" s="651"/>
      <c r="M1882" s="86"/>
      <c r="N1882" s="651"/>
      <c r="O1882" s="86"/>
      <c r="P1882" s="651"/>
      <c r="Q1882" s="33"/>
      <c r="R1882" s="33"/>
      <c r="S1882" s="33"/>
      <c r="T1882" s="33"/>
      <c r="U1882" s="33"/>
      <c r="V1882" s="33"/>
      <c r="W1882" s="33"/>
      <c r="X1882" s="33"/>
      <c r="Y1882" s="33"/>
      <c r="Z1882" s="33"/>
      <c r="AA1882" s="33"/>
    </row>
    <row r="1883" spans="2:39" s="29" customFormat="1">
      <c r="B1883" s="11"/>
      <c r="C1883" s="11">
        <v>22</v>
      </c>
      <c r="D1883" s="334"/>
      <c r="E1883" s="334"/>
      <c r="F1883" s="334"/>
      <c r="G1883" s="334"/>
      <c r="H1883" s="11"/>
      <c r="I1883" s="11"/>
      <c r="J1883" s="11"/>
      <c r="K1883" s="653"/>
      <c r="L1883" s="651"/>
      <c r="M1883" s="653"/>
      <c r="N1883" s="651"/>
      <c r="O1883" s="653"/>
      <c r="P1883" s="651"/>
      <c r="Q1883" s="33"/>
      <c r="R1883" s="33"/>
      <c r="S1883" s="33"/>
      <c r="T1883" s="33"/>
      <c r="U1883" s="33"/>
      <c r="V1883" s="33"/>
      <c r="W1883" s="33"/>
      <c r="X1883" s="33"/>
      <c r="Y1883" s="33"/>
      <c r="Z1883" s="33"/>
      <c r="AA1883" s="33"/>
    </row>
    <row r="1884" spans="2:39" s="29" customFormat="1">
      <c r="B1884" s="11">
        <v>84</v>
      </c>
      <c r="C1884" s="11">
        <v>1</v>
      </c>
      <c r="D1884" s="334"/>
      <c r="E1884" s="334"/>
      <c r="F1884" s="334"/>
      <c r="G1884" s="334"/>
      <c r="H1884" s="11"/>
      <c r="I1884" s="11"/>
      <c r="J1884" s="11"/>
      <c r="K1884" s="78"/>
      <c r="L1884" s="647"/>
      <c r="M1884" s="78"/>
      <c r="N1884" s="647"/>
      <c r="O1884" s="78"/>
      <c r="P1884" s="647"/>
      <c r="Q1884" s="33"/>
      <c r="R1884" s="33"/>
      <c r="S1884" s="33"/>
      <c r="T1884" s="33"/>
      <c r="U1884" s="33"/>
      <c r="V1884" s="33"/>
      <c r="W1884" s="33"/>
      <c r="X1884" s="33"/>
      <c r="Y1884" s="33"/>
      <c r="Z1884" s="33"/>
      <c r="AA1884" s="33"/>
    </row>
    <row r="1885" spans="2:39" s="29" customFormat="1">
      <c r="B1885" s="11"/>
      <c r="C1885" s="11">
        <v>2</v>
      </c>
      <c r="D1885" s="334"/>
      <c r="E1885" s="334"/>
      <c r="F1885" s="334"/>
      <c r="G1885" s="334"/>
      <c r="H1885" s="11"/>
      <c r="I1885" s="11"/>
      <c r="J1885" s="11"/>
      <c r="K1885" s="78"/>
      <c r="L1885" s="647"/>
      <c r="M1885" s="78"/>
      <c r="N1885" s="647"/>
      <c r="O1885" s="78"/>
      <c r="P1885" s="647"/>
      <c r="Q1885" s="33"/>
      <c r="R1885" s="33"/>
      <c r="S1885" s="33"/>
      <c r="T1885" s="33"/>
      <c r="U1885" s="33"/>
      <c r="V1885" s="33"/>
      <c r="W1885" s="33"/>
      <c r="X1885" s="33"/>
      <c r="Y1885" s="33"/>
      <c r="Z1885" s="33"/>
      <c r="AA1885" s="33"/>
    </row>
    <row r="1886" spans="2:39" s="29" customFormat="1">
      <c r="B1886" s="11"/>
      <c r="C1886" s="11">
        <v>3</v>
      </c>
      <c r="D1886" s="334"/>
      <c r="E1886" s="334"/>
      <c r="F1886" s="334"/>
      <c r="G1886" s="334"/>
      <c r="H1886" s="11"/>
      <c r="I1886" s="11"/>
      <c r="J1886" s="11"/>
      <c r="K1886" s="78"/>
      <c r="L1886" s="647"/>
      <c r="M1886" s="78"/>
      <c r="N1886" s="647"/>
      <c r="O1886" s="78"/>
      <c r="P1886" s="647"/>
      <c r="Q1886" s="33"/>
      <c r="R1886" s="33"/>
      <c r="S1886" s="33"/>
      <c r="T1886" s="33"/>
      <c r="U1886" s="33"/>
      <c r="V1886" s="33"/>
      <c r="W1886" s="33"/>
      <c r="X1886" s="33"/>
      <c r="Y1886" s="33"/>
      <c r="Z1886" s="33"/>
      <c r="AA1886" s="33"/>
    </row>
    <row r="1887" spans="2:39">
      <c r="B1887" s="11"/>
      <c r="C1887" s="11">
        <v>4</v>
      </c>
      <c r="D1887" s="334"/>
      <c r="E1887" s="334"/>
      <c r="F1887" s="334"/>
      <c r="G1887" s="334"/>
      <c r="H1887" s="11"/>
      <c r="J1887" s="11"/>
      <c r="K1887" s="78"/>
      <c r="L1887" s="189"/>
      <c r="M1887" s="78"/>
      <c r="N1887" s="189"/>
      <c r="O1887" s="78"/>
      <c r="P1887" s="189"/>
      <c r="Q1887" s="334"/>
      <c r="R1887" s="334"/>
      <c r="S1887" s="334"/>
      <c r="AB1887" s="335"/>
      <c r="AC1887" s="335"/>
      <c r="AD1887" s="335"/>
      <c r="AE1887" s="335"/>
      <c r="AF1887" s="335"/>
      <c r="AG1887" s="335"/>
      <c r="AH1887" s="335"/>
      <c r="AI1887" s="335"/>
      <c r="AJ1887" s="335"/>
      <c r="AK1887" s="335"/>
      <c r="AL1887" s="335"/>
      <c r="AM1887" s="335"/>
    </row>
    <row r="1888" spans="2:39" s="29" customFormat="1">
      <c r="B1888" s="11"/>
      <c r="C1888" s="11">
        <v>5</v>
      </c>
      <c r="D1888" s="334"/>
      <c r="E1888" s="334"/>
      <c r="F1888" s="334"/>
      <c r="G1888" s="334"/>
      <c r="H1888" s="11"/>
      <c r="I1888" s="11"/>
      <c r="J1888" s="11"/>
      <c r="K1888" s="86"/>
      <c r="L1888" s="651"/>
      <c r="M1888" s="86"/>
      <c r="N1888" s="651"/>
      <c r="O1888" s="86"/>
      <c r="P1888" s="651"/>
      <c r="Q1888" s="33"/>
      <c r="R1888" s="33"/>
      <c r="S1888" s="33"/>
      <c r="T1888" s="33"/>
      <c r="U1888" s="33"/>
      <c r="V1888" s="33"/>
      <c r="W1888" s="33"/>
      <c r="X1888" s="33"/>
      <c r="Y1888" s="33"/>
      <c r="Z1888" s="33"/>
      <c r="AA1888" s="33"/>
    </row>
    <row r="1889" spans="2:27" s="29" customFormat="1">
      <c r="B1889" s="11"/>
      <c r="C1889" s="11">
        <v>6</v>
      </c>
      <c r="D1889" s="334"/>
      <c r="E1889" s="334"/>
      <c r="F1889" s="334"/>
      <c r="G1889" s="334"/>
      <c r="H1889" s="11"/>
      <c r="I1889" s="11"/>
      <c r="J1889" s="11"/>
      <c r="K1889" s="86"/>
      <c r="L1889" s="651"/>
      <c r="M1889" s="86"/>
      <c r="N1889" s="651"/>
      <c r="O1889" s="86"/>
      <c r="P1889" s="651"/>
      <c r="Q1889" s="33"/>
      <c r="R1889" s="33"/>
      <c r="S1889" s="33"/>
      <c r="T1889" s="33"/>
      <c r="U1889" s="33"/>
      <c r="V1889" s="33"/>
      <c r="W1889" s="33"/>
      <c r="X1889" s="33"/>
      <c r="Y1889" s="33"/>
      <c r="Z1889" s="33"/>
      <c r="AA1889" s="33"/>
    </row>
    <row r="1890" spans="2:27" s="29" customFormat="1">
      <c r="B1890" s="11"/>
      <c r="C1890" s="11">
        <v>7</v>
      </c>
      <c r="D1890" s="334"/>
      <c r="E1890" s="334"/>
      <c r="F1890" s="334"/>
      <c r="G1890" s="334"/>
      <c r="H1890" s="11"/>
      <c r="I1890" s="11"/>
      <c r="J1890" s="11"/>
      <c r="K1890" s="78"/>
      <c r="L1890" s="652"/>
      <c r="M1890" s="78"/>
      <c r="N1890" s="652"/>
      <c r="O1890" s="78"/>
      <c r="P1890" s="652"/>
      <c r="Q1890" s="33"/>
      <c r="R1890" s="33"/>
      <c r="S1890" s="33"/>
      <c r="T1890" s="33"/>
      <c r="U1890" s="33"/>
      <c r="V1890" s="33"/>
      <c r="W1890" s="33"/>
      <c r="X1890" s="33"/>
      <c r="Y1890" s="33"/>
      <c r="Z1890" s="33"/>
      <c r="AA1890" s="33"/>
    </row>
    <row r="1891" spans="2:27" s="29" customFormat="1">
      <c r="B1891" s="11"/>
      <c r="C1891" s="11">
        <v>8</v>
      </c>
      <c r="D1891" s="334"/>
      <c r="E1891" s="334"/>
      <c r="F1891" s="334"/>
      <c r="G1891" s="334"/>
      <c r="H1891" s="11"/>
      <c r="I1891" s="11"/>
      <c r="J1891" s="11"/>
      <c r="K1891" s="78"/>
      <c r="L1891" s="651"/>
      <c r="M1891" s="78"/>
      <c r="N1891" s="651"/>
      <c r="O1891" s="78"/>
      <c r="P1891" s="651"/>
      <c r="Q1891" s="33"/>
      <c r="R1891" s="33"/>
      <c r="S1891" s="33"/>
      <c r="T1891" s="33"/>
      <c r="U1891" s="33"/>
      <c r="V1891" s="33"/>
      <c r="W1891" s="33"/>
      <c r="X1891" s="33"/>
      <c r="Y1891" s="33"/>
      <c r="Z1891" s="33"/>
      <c r="AA1891" s="33"/>
    </row>
    <row r="1892" spans="2:27" s="29" customFormat="1">
      <c r="B1892" s="11"/>
      <c r="C1892" s="11">
        <v>9</v>
      </c>
      <c r="D1892" s="334"/>
      <c r="E1892" s="334"/>
      <c r="F1892" s="334"/>
      <c r="G1892" s="334"/>
      <c r="H1892" s="11"/>
      <c r="I1892" s="11"/>
      <c r="J1892" s="11"/>
      <c r="K1892" s="86"/>
      <c r="L1892" s="651"/>
      <c r="M1892" s="86"/>
      <c r="N1892" s="651"/>
      <c r="O1892" s="86"/>
      <c r="P1892" s="651"/>
      <c r="Q1892" s="33"/>
      <c r="R1892" s="33"/>
      <c r="S1892" s="33"/>
      <c r="T1892" s="33"/>
      <c r="U1892" s="33"/>
      <c r="V1892" s="33"/>
      <c r="W1892" s="33"/>
      <c r="X1892" s="33"/>
      <c r="Y1892" s="33"/>
      <c r="Z1892" s="33"/>
      <c r="AA1892" s="33"/>
    </row>
    <row r="1893" spans="2:27" s="29" customFormat="1">
      <c r="B1893" s="11"/>
      <c r="C1893" s="11">
        <v>10</v>
      </c>
      <c r="D1893" s="334"/>
      <c r="E1893" s="334"/>
      <c r="F1893" s="334"/>
      <c r="G1893" s="334"/>
      <c r="H1893" s="11"/>
      <c r="I1893" s="11"/>
      <c r="J1893" s="11"/>
      <c r="K1893" s="86"/>
      <c r="L1893" s="651"/>
      <c r="M1893" s="86"/>
      <c r="N1893" s="651"/>
      <c r="O1893" s="86"/>
      <c r="P1893" s="651"/>
      <c r="Q1893" s="33"/>
      <c r="R1893" s="33"/>
      <c r="S1893" s="33"/>
      <c r="T1893" s="33"/>
      <c r="U1893" s="33"/>
      <c r="V1893" s="33"/>
      <c r="W1893" s="33"/>
      <c r="X1893" s="33"/>
      <c r="Y1893" s="33"/>
      <c r="Z1893" s="33"/>
      <c r="AA1893" s="33"/>
    </row>
    <row r="1894" spans="2:27" s="29" customFormat="1">
      <c r="B1894" s="11"/>
      <c r="C1894" s="11">
        <v>11</v>
      </c>
      <c r="D1894" s="334"/>
      <c r="E1894" s="334"/>
      <c r="F1894" s="334"/>
      <c r="G1894" s="334"/>
      <c r="H1894" s="11"/>
      <c r="I1894" s="11"/>
      <c r="J1894" s="11"/>
      <c r="K1894" s="78"/>
      <c r="L1894" s="652"/>
      <c r="M1894" s="78"/>
      <c r="N1894" s="652"/>
      <c r="O1894" s="78"/>
      <c r="P1894" s="652"/>
      <c r="Q1894" s="33"/>
      <c r="R1894" s="33"/>
      <c r="S1894" s="33"/>
      <c r="T1894" s="33"/>
      <c r="U1894" s="33"/>
      <c r="V1894" s="33"/>
      <c r="W1894" s="33"/>
      <c r="X1894" s="33"/>
      <c r="Y1894" s="33"/>
      <c r="Z1894" s="33"/>
      <c r="AA1894" s="33"/>
    </row>
    <row r="1895" spans="2:27" s="29" customFormat="1">
      <c r="B1895" s="11"/>
      <c r="C1895" s="11">
        <v>12</v>
      </c>
      <c r="D1895" s="334"/>
      <c r="E1895" s="334"/>
      <c r="F1895" s="334"/>
      <c r="G1895" s="334"/>
      <c r="H1895" s="11"/>
      <c r="I1895" s="11"/>
      <c r="J1895" s="11"/>
      <c r="K1895" s="78"/>
      <c r="L1895" s="651"/>
      <c r="M1895" s="78"/>
      <c r="N1895" s="651"/>
      <c r="O1895" s="78"/>
      <c r="P1895" s="651"/>
      <c r="Q1895" s="33"/>
      <c r="R1895" s="33"/>
      <c r="S1895" s="33"/>
      <c r="T1895" s="33"/>
      <c r="U1895" s="33"/>
      <c r="V1895" s="33"/>
      <c r="W1895" s="33"/>
      <c r="X1895" s="33"/>
      <c r="Y1895" s="33"/>
      <c r="Z1895" s="33"/>
      <c r="AA1895" s="33"/>
    </row>
    <row r="1896" spans="2:27" s="29" customFormat="1">
      <c r="B1896" s="11"/>
      <c r="C1896" s="11">
        <v>13</v>
      </c>
      <c r="D1896" s="334"/>
      <c r="E1896" s="334"/>
      <c r="F1896" s="334"/>
      <c r="G1896" s="334"/>
      <c r="H1896" s="11"/>
      <c r="I1896" s="11"/>
      <c r="J1896" s="11"/>
      <c r="K1896" s="86"/>
      <c r="L1896" s="651"/>
      <c r="M1896" s="86"/>
      <c r="N1896" s="651"/>
      <c r="O1896" s="86"/>
      <c r="P1896" s="651"/>
      <c r="Q1896" s="33"/>
      <c r="R1896" s="33"/>
      <c r="S1896" s="33"/>
      <c r="T1896" s="33"/>
      <c r="U1896" s="33"/>
      <c r="V1896" s="33"/>
      <c r="W1896" s="33"/>
      <c r="X1896" s="33"/>
      <c r="Y1896" s="33"/>
      <c r="Z1896" s="33"/>
      <c r="AA1896" s="33"/>
    </row>
    <row r="1897" spans="2:27" s="29" customFormat="1">
      <c r="B1897" s="11"/>
      <c r="C1897" s="11">
        <v>14</v>
      </c>
      <c r="D1897" s="334"/>
      <c r="E1897" s="334"/>
      <c r="F1897" s="334"/>
      <c r="G1897" s="334"/>
      <c r="H1897" s="11"/>
      <c r="I1897" s="11"/>
      <c r="J1897" s="11"/>
      <c r="K1897" s="86"/>
      <c r="L1897" s="651"/>
      <c r="M1897" s="86"/>
      <c r="N1897" s="651"/>
      <c r="O1897" s="86"/>
      <c r="P1897" s="651"/>
      <c r="Q1897" s="33"/>
      <c r="R1897" s="33"/>
      <c r="S1897" s="33"/>
      <c r="T1897" s="33"/>
      <c r="U1897" s="33"/>
      <c r="V1897" s="33"/>
      <c r="W1897" s="33"/>
      <c r="X1897" s="33"/>
      <c r="Y1897" s="33"/>
      <c r="Z1897" s="33"/>
      <c r="AA1897" s="33"/>
    </row>
    <row r="1898" spans="2:27" s="29" customFormat="1">
      <c r="B1898" s="11"/>
      <c r="C1898" s="11">
        <v>15</v>
      </c>
      <c r="D1898" s="334"/>
      <c r="E1898" s="334"/>
      <c r="F1898" s="334"/>
      <c r="G1898" s="334"/>
      <c r="H1898" s="11"/>
      <c r="I1898" s="11"/>
      <c r="J1898" s="11"/>
      <c r="K1898" s="78"/>
      <c r="L1898" s="652"/>
      <c r="M1898" s="78"/>
      <c r="N1898" s="652"/>
      <c r="O1898" s="78"/>
      <c r="P1898" s="652"/>
      <c r="Q1898" s="33"/>
      <c r="R1898" s="33"/>
      <c r="S1898" s="33"/>
      <c r="T1898" s="33"/>
      <c r="U1898" s="33"/>
      <c r="V1898" s="33"/>
      <c r="W1898" s="33"/>
      <c r="X1898" s="33"/>
      <c r="Y1898" s="33"/>
      <c r="Z1898" s="33"/>
      <c r="AA1898" s="33"/>
    </row>
    <row r="1899" spans="2:27" s="29" customFormat="1">
      <c r="B1899" s="11"/>
      <c r="C1899" s="11">
        <v>16</v>
      </c>
      <c r="D1899" s="334"/>
      <c r="E1899" s="334"/>
      <c r="F1899" s="334"/>
      <c r="G1899" s="334"/>
      <c r="H1899" s="11"/>
      <c r="I1899" s="11"/>
      <c r="J1899" s="11"/>
      <c r="K1899" s="78"/>
      <c r="L1899" s="651"/>
      <c r="M1899" s="78"/>
      <c r="N1899" s="651"/>
      <c r="O1899" s="78"/>
      <c r="P1899" s="651"/>
      <c r="Q1899" s="33"/>
      <c r="R1899" s="33"/>
      <c r="S1899" s="33"/>
      <c r="T1899" s="33"/>
      <c r="U1899" s="33"/>
      <c r="V1899" s="33"/>
      <c r="W1899" s="33"/>
      <c r="X1899" s="33"/>
      <c r="Y1899" s="33"/>
      <c r="Z1899" s="33"/>
      <c r="AA1899" s="33"/>
    </row>
    <row r="1900" spans="2:27" s="29" customFormat="1">
      <c r="B1900" s="11"/>
      <c r="C1900" s="11">
        <v>17</v>
      </c>
      <c r="D1900" s="334"/>
      <c r="E1900" s="334"/>
      <c r="F1900" s="334"/>
      <c r="G1900" s="334"/>
      <c r="H1900" s="11"/>
      <c r="I1900" s="11"/>
      <c r="J1900" s="11"/>
      <c r="K1900" s="86"/>
      <c r="L1900" s="651"/>
      <c r="M1900" s="86"/>
      <c r="N1900" s="651"/>
      <c r="O1900" s="86"/>
      <c r="P1900" s="651"/>
      <c r="Q1900" s="33"/>
      <c r="R1900" s="33"/>
      <c r="S1900" s="33"/>
      <c r="T1900" s="33"/>
      <c r="U1900" s="33"/>
      <c r="V1900" s="33"/>
      <c r="W1900" s="33"/>
      <c r="X1900" s="33"/>
      <c r="Y1900" s="33"/>
      <c r="Z1900" s="33"/>
      <c r="AA1900" s="33"/>
    </row>
    <row r="1901" spans="2:27" s="29" customFormat="1">
      <c r="B1901" s="11"/>
      <c r="C1901" s="11">
        <v>18</v>
      </c>
      <c r="D1901" s="334"/>
      <c r="E1901" s="334"/>
      <c r="F1901" s="334"/>
      <c r="G1901" s="334"/>
      <c r="H1901" s="11"/>
      <c r="I1901" s="11"/>
      <c r="J1901" s="11"/>
      <c r="K1901" s="86"/>
      <c r="L1901" s="651"/>
      <c r="M1901" s="86"/>
      <c r="N1901" s="651"/>
      <c r="O1901" s="86"/>
      <c r="P1901" s="651"/>
      <c r="Q1901" s="33"/>
      <c r="R1901" s="33"/>
      <c r="S1901" s="33"/>
      <c r="T1901" s="33"/>
      <c r="U1901" s="33"/>
      <c r="V1901" s="33"/>
      <c r="W1901" s="33"/>
      <c r="X1901" s="33"/>
      <c r="Y1901" s="33"/>
      <c r="Z1901" s="33"/>
      <c r="AA1901" s="33"/>
    </row>
    <row r="1902" spans="2:27" s="29" customFormat="1">
      <c r="B1902" s="11"/>
      <c r="C1902" s="11">
        <v>19</v>
      </c>
      <c r="D1902" s="334"/>
      <c r="E1902" s="334"/>
      <c r="F1902" s="334"/>
      <c r="G1902" s="334"/>
      <c r="H1902" s="11"/>
      <c r="I1902" s="11"/>
      <c r="J1902" s="11"/>
      <c r="K1902" s="78"/>
      <c r="L1902" s="652"/>
      <c r="M1902" s="78"/>
      <c r="N1902" s="652"/>
      <c r="O1902" s="78"/>
      <c r="P1902" s="652"/>
      <c r="Q1902" s="33"/>
      <c r="R1902" s="33"/>
      <c r="S1902" s="33"/>
      <c r="T1902" s="33"/>
      <c r="U1902" s="33"/>
      <c r="V1902" s="33"/>
      <c r="W1902" s="33"/>
      <c r="X1902" s="33"/>
      <c r="Y1902" s="33"/>
      <c r="Z1902" s="33"/>
      <c r="AA1902" s="33"/>
    </row>
    <row r="1903" spans="2:27" s="29" customFormat="1">
      <c r="B1903" s="11"/>
      <c r="C1903" s="11">
        <v>20</v>
      </c>
      <c r="D1903" s="334"/>
      <c r="E1903" s="334"/>
      <c r="F1903" s="334"/>
      <c r="G1903" s="334"/>
      <c r="H1903" s="11"/>
      <c r="I1903" s="11"/>
      <c r="J1903" s="11"/>
      <c r="K1903" s="78"/>
      <c r="L1903" s="651"/>
      <c r="M1903" s="78"/>
      <c r="N1903" s="651"/>
      <c r="O1903" s="78"/>
      <c r="P1903" s="651"/>
      <c r="Q1903" s="33"/>
      <c r="R1903" s="33"/>
      <c r="S1903" s="33"/>
      <c r="T1903" s="33"/>
      <c r="U1903" s="33"/>
      <c r="V1903" s="33"/>
      <c r="W1903" s="33"/>
      <c r="X1903" s="33"/>
      <c r="Y1903" s="33"/>
      <c r="Z1903" s="33"/>
      <c r="AA1903" s="33"/>
    </row>
    <row r="1904" spans="2:27" s="29" customFormat="1">
      <c r="B1904" s="11"/>
      <c r="C1904" s="11">
        <v>21</v>
      </c>
      <c r="D1904" s="334"/>
      <c r="E1904" s="334"/>
      <c r="F1904" s="334"/>
      <c r="G1904" s="334"/>
      <c r="H1904" s="11"/>
      <c r="I1904" s="11"/>
      <c r="J1904" s="11"/>
      <c r="K1904" s="86"/>
      <c r="L1904" s="651"/>
      <c r="M1904" s="86"/>
      <c r="N1904" s="651"/>
      <c r="O1904" s="86"/>
      <c r="P1904" s="651"/>
      <c r="Q1904" s="33"/>
      <c r="R1904" s="33"/>
      <c r="S1904" s="33"/>
      <c r="T1904" s="33"/>
      <c r="U1904" s="33"/>
      <c r="V1904" s="33"/>
      <c r="W1904" s="33"/>
      <c r="X1904" s="33"/>
      <c r="Y1904" s="33"/>
      <c r="Z1904" s="33"/>
      <c r="AA1904" s="33"/>
    </row>
    <row r="1905" spans="2:39" s="29" customFormat="1">
      <c r="B1905" s="11"/>
      <c r="C1905" s="11">
        <v>22</v>
      </c>
      <c r="D1905" s="334"/>
      <c r="E1905" s="334"/>
      <c r="F1905" s="334"/>
      <c r="G1905" s="334"/>
      <c r="H1905" s="11"/>
      <c r="I1905" s="11"/>
      <c r="J1905" s="11"/>
      <c r="K1905" s="653"/>
      <c r="L1905" s="651"/>
      <c r="M1905" s="653"/>
      <c r="N1905" s="651"/>
      <c r="O1905" s="653"/>
      <c r="P1905" s="651"/>
      <c r="Q1905" s="33"/>
      <c r="R1905" s="33"/>
      <c r="S1905" s="33"/>
      <c r="T1905" s="33"/>
      <c r="U1905" s="33"/>
      <c r="V1905" s="33"/>
      <c r="W1905" s="33"/>
      <c r="X1905" s="33"/>
      <c r="Y1905" s="33"/>
      <c r="Z1905" s="33"/>
      <c r="AA1905" s="33"/>
    </row>
    <row r="1906" spans="2:39" s="29" customFormat="1">
      <c r="B1906" s="11">
        <v>85</v>
      </c>
      <c r="C1906" s="11">
        <v>1</v>
      </c>
      <c r="D1906" s="334"/>
      <c r="E1906" s="334"/>
      <c r="F1906" s="334"/>
      <c r="G1906" s="334"/>
      <c r="H1906" s="11"/>
      <c r="I1906" s="11"/>
      <c r="J1906" s="11"/>
      <c r="K1906" s="78"/>
      <c r="L1906" s="647"/>
      <c r="M1906" s="78"/>
      <c r="N1906" s="647"/>
      <c r="O1906" s="78"/>
      <c r="P1906" s="647"/>
      <c r="Q1906" s="33"/>
      <c r="R1906" s="33"/>
      <c r="S1906" s="33"/>
      <c r="T1906" s="33"/>
      <c r="U1906" s="33"/>
      <c r="V1906" s="33"/>
      <c r="W1906" s="33"/>
      <c r="X1906" s="33"/>
      <c r="Y1906" s="33"/>
      <c r="Z1906" s="33"/>
      <c r="AA1906" s="33"/>
    </row>
    <row r="1907" spans="2:39" s="29" customFormat="1">
      <c r="B1907" s="11"/>
      <c r="C1907" s="11">
        <v>2</v>
      </c>
      <c r="D1907" s="334"/>
      <c r="E1907" s="334"/>
      <c r="F1907" s="334"/>
      <c r="G1907" s="334"/>
      <c r="H1907" s="11"/>
      <c r="I1907" s="11"/>
      <c r="J1907" s="11"/>
      <c r="K1907" s="78"/>
      <c r="L1907" s="647"/>
      <c r="M1907" s="78"/>
      <c r="N1907" s="647"/>
      <c r="O1907" s="78"/>
      <c r="P1907" s="647"/>
      <c r="Q1907" s="33"/>
      <c r="R1907" s="33"/>
      <c r="S1907" s="33"/>
      <c r="T1907" s="33"/>
      <c r="U1907" s="33"/>
      <c r="V1907" s="33"/>
      <c r="W1907" s="33"/>
      <c r="X1907" s="33"/>
      <c r="Y1907" s="33"/>
      <c r="Z1907" s="33"/>
      <c r="AA1907" s="33"/>
    </row>
    <row r="1908" spans="2:39" s="29" customFormat="1">
      <c r="B1908" s="11"/>
      <c r="C1908" s="11">
        <v>3</v>
      </c>
      <c r="D1908" s="334"/>
      <c r="E1908" s="334"/>
      <c r="F1908" s="334"/>
      <c r="G1908" s="334"/>
      <c r="H1908" s="11"/>
      <c r="I1908" s="11"/>
      <c r="J1908" s="11"/>
      <c r="K1908" s="78"/>
      <c r="L1908" s="647"/>
      <c r="M1908" s="78"/>
      <c r="N1908" s="647"/>
      <c r="O1908" s="78"/>
      <c r="P1908" s="647"/>
      <c r="Q1908" s="33"/>
      <c r="R1908" s="33"/>
      <c r="S1908" s="33"/>
      <c r="T1908" s="33"/>
      <c r="U1908" s="33"/>
      <c r="V1908" s="33"/>
      <c r="W1908" s="33"/>
      <c r="X1908" s="33"/>
      <c r="Y1908" s="33"/>
      <c r="Z1908" s="33"/>
      <c r="AA1908" s="33"/>
    </row>
    <row r="1909" spans="2:39">
      <c r="B1909" s="11"/>
      <c r="C1909" s="11">
        <v>4</v>
      </c>
      <c r="D1909" s="334"/>
      <c r="E1909" s="334"/>
      <c r="F1909" s="334"/>
      <c r="G1909" s="334"/>
      <c r="H1909" s="11"/>
      <c r="J1909" s="11"/>
      <c r="K1909" s="78"/>
      <c r="L1909" s="189"/>
      <c r="M1909" s="78"/>
      <c r="N1909" s="189"/>
      <c r="O1909" s="78"/>
      <c r="P1909" s="189"/>
      <c r="Q1909" s="334"/>
      <c r="R1909" s="334"/>
      <c r="S1909" s="334"/>
      <c r="AB1909" s="335"/>
      <c r="AC1909" s="335"/>
      <c r="AD1909" s="335"/>
      <c r="AE1909" s="335"/>
      <c r="AF1909" s="335"/>
      <c r="AG1909" s="335"/>
      <c r="AH1909" s="335"/>
      <c r="AI1909" s="335"/>
      <c r="AJ1909" s="335"/>
      <c r="AK1909" s="335"/>
      <c r="AL1909" s="335"/>
      <c r="AM1909" s="335"/>
    </row>
    <row r="1910" spans="2:39" s="29" customFormat="1">
      <c r="B1910" s="11"/>
      <c r="C1910" s="11">
        <v>5</v>
      </c>
      <c r="D1910" s="334"/>
      <c r="E1910" s="334"/>
      <c r="F1910" s="334"/>
      <c r="G1910" s="334"/>
      <c r="H1910" s="11"/>
      <c r="I1910" s="11"/>
      <c r="J1910" s="11"/>
      <c r="K1910" s="86"/>
      <c r="L1910" s="651"/>
      <c r="M1910" s="86"/>
      <c r="N1910" s="651"/>
      <c r="O1910" s="86"/>
      <c r="P1910" s="651"/>
      <c r="Q1910" s="33"/>
      <c r="R1910" s="33"/>
      <c r="S1910" s="33"/>
      <c r="T1910" s="33"/>
      <c r="U1910" s="33"/>
      <c r="V1910" s="33"/>
      <c r="W1910" s="33"/>
      <c r="X1910" s="33"/>
      <c r="Y1910" s="33"/>
      <c r="Z1910" s="33"/>
      <c r="AA1910" s="33"/>
    </row>
    <row r="1911" spans="2:39" s="29" customFormat="1">
      <c r="B1911" s="11"/>
      <c r="C1911" s="11">
        <v>6</v>
      </c>
      <c r="D1911" s="334"/>
      <c r="E1911" s="334"/>
      <c r="F1911" s="334"/>
      <c r="G1911" s="334"/>
      <c r="H1911" s="11"/>
      <c r="I1911" s="11"/>
      <c r="J1911" s="11"/>
      <c r="K1911" s="86"/>
      <c r="L1911" s="651"/>
      <c r="M1911" s="86"/>
      <c r="N1911" s="651"/>
      <c r="O1911" s="86"/>
      <c r="P1911" s="651"/>
      <c r="Q1911" s="33"/>
      <c r="R1911" s="33"/>
      <c r="S1911" s="33"/>
      <c r="T1911" s="33"/>
      <c r="U1911" s="33"/>
      <c r="V1911" s="33"/>
      <c r="W1911" s="33"/>
      <c r="X1911" s="33"/>
      <c r="Y1911" s="33"/>
      <c r="Z1911" s="33"/>
      <c r="AA1911" s="33"/>
    </row>
    <row r="1912" spans="2:39" s="29" customFormat="1">
      <c r="B1912" s="11"/>
      <c r="C1912" s="11">
        <v>7</v>
      </c>
      <c r="D1912" s="334"/>
      <c r="E1912" s="334"/>
      <c r="F1912" s="334"/>
      <c r="G1912" s="334"/>
      <c r="H1912" s="11"/>
      <c r="I1912" s="11"/>
      <c r="J1912" s="11"/>
      <c r="K1912" s="78"/>
      <c r="L1912" s="652"/>
      <c r="M1912" s="78"/>
      <c r="N1912" s="652"/>
      <c r="O1912" s="78"/>
      <c r="P1912" s="652"/>
      <c r="Q1912" s="33"/>
      <c r="R1912" s="33"/>
      <c r="S1912" s="33"/>
      <c r="T1912" s="33"/>
      <c r="U1912" s="33"/>
      <c r="V1912" s="33"/>
      <c r="W1912" s="33"/>
      <c r="X1912" s="33"/>
      <c r="Y1912" s="33"/>
      <c r="Z1912" s="33"/>
      <c r="AA1912" s="33"/>
    </row>
    <row r="1913" spans="2:39" s="29" customFormat="1">
      <c r="B1913" s="11"/>
      <c r="C1913" s="11">
        <v>8</v>
      </c>
      <c r="D1913" s="334"/>
      <c r="E1913" s="334"/>
      <c r="F1913" s="334"/>
      <c r="G1913" s="334"/>
      <c r="H1913" s="11"/>
      <c r="I1913" s="11"/>
      <c r="J1913" s="11"/>
      <c r="K1913" s="78"/>
      <c r="L1913" s="651"/>
      <c r="M1913" s="78"/>
      <c r="N1913" s="651"/>
      <c r="O1913" s="78"/>
      <c r="P1913" s="651"/>
      <c r="Q1913" s="33"/>
      <c r="R1913" s="33"/>
      <c r="S1913" s="33"/>
      <c r="T1913" s="33"/>
      <c r="U1913" s="33"/>
      <c r="V1913" s="33"/>
      <c r="W1913" s="33"/>
      <c r="X1913" s="33"/>
      <c r="Y1913" s="33"/>
      <c r="Z1913" s="33"/>
      <c r="AA1913" s="33"/>
    </row>
    <row r="1914" spans="2:39" s="29" customFormat="1">
      <c r="B1914" s="11"/>
      <c r="C1914" s="11">
        <v>9</v>
      </c>
      <c r="D1914" s="334"/>
      <c r="E1914" s="334"/>
      <c r="F1914" s="334"/>
      <c r="G1914" s="334"/>
      <c r="H1914" s="11"/>
      <c r="I1914" s="11"/>
      <c r="J1914" s="11"/>
      <c r="K1914" s="86"/>
      <c r="L1914" s="651"/>
      <c r="M1914" s="86"/>
      <c r="N1914" s="651"/>
      <c r="O1914" s="86"/>
      <c r="P1914" s="651"/>
      <c r="Q1914" s="33"/>
      <c r="R1914" s="33"/>
      <c r="S1914" s="33"/>
      <c r="T1914" s="33"/>
      <c r="U1914" s="33"/>
      <c r="V1914" s="33"/>
      <c r="W1914" s="33"/>
      <c r="X1914" s="33"/>
      <c r="Y1914" s="33"/>
      <c r="Z1914" s="33"/>
      <c r="AA1914" s="33"/>
    </row>
    <row r="1915" spans="2:39" s="29" customFormat="1">
      <c r="B1915" s="11"/>
      <c r="C1915" s="11">
        <v>10</v>
      </c>
      <c r="D1915" s="334"/>
      <c r="E1915" s="334"/>
      <c r="F1915" s="334"/>
      <c r="G1915" s="334"/>
      <c r="H1915" s="11"/>
      <c r="I1915" s="11"/>
      <c r="J1915" s="11"/>
      <c r="K1915" s="86"/>
      <c r="L1915" s="651"/>
      <c r="M1915" s="86"/>
      <c r="N1915" s="651"/>
      <c r="O1915" s="86"/>
      <c r="P1915" s="651"/>
      <c r="Q1915" s="33"/>
      <c r="R1915" s="33"/>
      <c r="S1915" s="33"/>
      <c r="T1915" s="33"/>
      <c r="U1915" s="33"/>
      <c r="V1915" s="33"/>
      <c r="W1915" s="33"/>
      <c r="X1915" s="33"/>
      <c r="Y1915" s="33"/>
      <c r="Z1915" s="33"/>
      <c r="AA1915" s="33"/>
    </row>
    <row r="1916" spans="2:39" s="29" customFormat="1">
      <c r="B1916" s="11"/>
      <c r="C1916" s="11">
        <v>11</v>
      </c>
      <c r="D1916" s="334"/>
      <c r="E1916" s="334"/>
      <c r="F1916" s="334"/>
      <c r="G1916" s="334"/>
      <c r="H1916" s="11"/>
      <c r="I1916" s="11"/>
      <c r="J1916" s="11"/>
      <c r="K1916" s="78"/>
      <c r="L1916" s="652"/>
      <c r="M1916" s="78"/>
      <c r="N1916" s="652"/>
      <c r="O1916" s="78"/>
      <c r="P1916" s="652"/>
      <c r="Q1916" s="33"/>
      <c r="R1916" s="33"/>
      <c r="S1916" s="33"/>
      <c r="T1916" s="33"/>
      <c r="U1916" s="33"/>
      <c r="V1916" s="33"/>
      <c r="W1916" s="33"/>
      <c r="X1916" s="33"/>
      <c r="Y1916" s="33"/>
      <c r="Z1916" s="33"/>
      <c r="AA1916" s="33"/>
    </row>
    <row r="1917" spans="2:39" s="29" customFormat="1">
      <c r="B1917" s="11"/>
      <c r="C1917" s="11">
        <v>12</v>
      </c>
      <c r="D1917" s="334"/>
      <c r="E1917" s="334"/>
      <c r="F1917" s="334"/>
      <c r="G1917" s="334"/>
      <c r="H1917" s="11"/>
      <c r="I1917" s="11"/>
      <c r="J1917" s="11"/>
      <c r="K1917" s="78"/>
      <c r="L1917" s="651"/>
      <c r="M1917" s="78"/>
      <c r="N1917" s="651"/>
      <c r="O1917" s="78"/>
      <c r="P1917" s="651"/>
      <c r="Q1917" s="33"/>
      <c r="R1917" s="33"/>
      <c r="S1917" s="33"/>
      <c r="T1917" s="33"/>
      <c r="U1917" s="33"/>
      <c r="V1917" s="33"/>
      <c r="W1917" s="33"/>
      <c r="X1917" s="33"/>
      <c r="Y1917" s="33"/>
      <c r="Z1917" s="33"/>
      <c r="AA1917" s="33"/>
    </row>
    <row r="1918" spans="2:39" s="29" customFormat="1">
      <c r="B1918" s="11"/>
      <c r="C1918" s="11">
        <v>13</v>
      </c>
      <c r="D1918" s="334"/>
      <c r="E1918" s="334"/>
      <c r="F1918" s="334"/>
      <c r="G1918" s="334"/>
      <c r="H1918" s="11"/>
      <c r="I1918" s="11"/>
      <c r="J1918" s="11"/>
      <c r="K1918" s="86"/>
      <c r="L1918" s="651"/>
      <c r="M1918" s="86"/>
      <c r="N1918" s="651"/>
      <c r="O1918" s="86"/>
      <c r="P1918" s="651"/>
      <c r="Q1918" s="33"/>
      <c r="R1918" s="33"/>
      <c r="S1918" s="33"/>
      <c r="T1918" s="33"/>
      <c r="U1918" s="33"/>
      <c r="V1918" s="33"/>
      <c r="W1918" s="33"/>
      <c r="X1918" s="33"/>
      <c r="Y1918" s="33"/>
      <c r="Z1918" s="33"/>
      <c r="AA1918" s="33"/>
    </row>
    <row r="1919" spans="2:39" s="29" customFormat="1">
      <c r="B1919" s="11"/>
      <c r="C1919" s="11">
        <v>14</v>
      </c>
      <c r="D1919" s="334"/>
      <c r="E1919" s="334"/>
      <c r="F1919" s="334"/>
      <c r="G1919" s="334"/>
      <c r="H1919" s="11"/>
      <c r="I1919" s="11"/>
      <c r="J1919" s="11"/>
      <c r="K1919" s="86"/>
      <c r="L1919" s="651"/>
      <c r="M1919" s="86"/>
      <c r="N1919" s="651"/>
      <c r="O1919" s="86"/>
      <c r="P1919" s="651"/>
      <c r="Q1919" s="33"/>
      <c r="R1919" s="33"/>
      <c r="S1919" s="33"/>
      <c r="T1919" s="33"/>
      <c r="U1919" s="33"/>
      <c r="V1919" s="33"/>
      <c r="W1919" s="33"/>
      <c r="X1919" s="33"/>
      <c r="Y1919" s="33"/>
      <c r="Z1919" s="33"/>
      <c r="AA1919" s="33"/>
    </row>
    <row r="1920" spans="2:39" s="29" customFormat="1">
      <c r="B1920" s="11"/>
      <c r="C1920" s="11">
        <v>15</v>
      </c>
      <c r="D1920" s="334"/>
      <c r="E1920" s="334"/>
      <c r="F1920" s="334"/>
      <c r="G1920" s="334"/>
      <c r="H1920" s="11"/>
      <c r="I1920" s="11"/>
      <c r="J1920" s="11"/>
      <c r="K1920" s="78"/>
      <c r="L1920" s="652"/>
      <c r="M1920" s="78"/>
      <c r="N1920" s="652"/>
      <c r="O1920" s="78"/>
      <c r="P1920" s="652"/>
      <c r="Q1920" s="33"/>
      <c r="R1920" s="33"/>
      <c r="S1920" s="33"/>
      <c r="T1920" s="33"/>
      <c r="U1920" s="33"/>
      <c r="V1920" s="33"/>
      <c r="W1920" s="33"/>
      <c r="X1920" s="33"/>
      <c r="Y1920" s="33"/>
      <c r="Z1920" s="33"/>
      <c r="AA1920" s="33"/>
    </row>
    <row r="1921" spans="2:39" s="29" customFormat="1">
      <c r="B1921" s="11"/>
      <c r="C1921" s="11">
        <v>16</v>
      </c>
      <c r="D1921" s="334"/>
      <c r="E1921" s="334"/>
      <c r="F1921" s="334"/>
      <c r="G1921" s="334"/>
      <c r="H1921" s="11"/>
      <c r="I1921" s="11"/>
      <c r="J1921" s="11"/>
      <c r="K1921" s="78"/>
      <c r="L1921" s="651"/>
      <c r="M1921" s="78"/>
      <c r="N1921" s="651"/>
      <c r="O1921" s="78"/>
      <c r="P1921" s="651"/>
      <c r="Q1921" s="33"/>
      <c r="R1921" s="33"/>
      <c r="S1921" s="33"/>
      <c r="T1921" s="33"/>
      <c r="U1921" s="33"/>
      <c r="V1921" s="33"/>
      <c r="W1921" s="33"/>
      <c r="X1921" s="33"/>
      <c r="Y1921" s="33"/>
      <c r="Z1921" s="33"/>
      <c r="AA1921" s="33"/>
    </row>
    <row r="1922" spans="2:39" s="29" customFormat="1">
      <c r="B1922" s="11"/>
      <c r="C1922" s="11">
        <v>17</v>
      </c>
      <c r="D1922" s="334"/>
      <c r="E1922" s="334"/>
      <c r="F1922" s="334"/>
      <c r="G1922" s="334"/>
      <c r="H1922" s="11"/>
      <c r="I1922" s="11"/>
      <c r="J1922" s="11"/>
      <c r="K1922" s="86"/>
      <c r="L1922" s="651"/>
      <c r="M1922" s="86"/>
      <c r="N1922" s="651"/>
      <c r="O1922" s="86"/>
      <c r="P1922" s="651"/>
      <c r="Q1922" s="33"/>
      <c r="R1922" s="33"/>
      <c r="S1922" s="33"/>
      <c r="T1922" s="33"/>
      <c r="U1922" s="33"/>
      <c r="V1922" s="33"/>
      <c r="W1922" s="33"/>
      <c r="X1922" s="33"/>
      <c r="Y1922" s="33"/>
      <c r="Z1922" s="33"/>
      <c r="AA1922" s="33"/>
    </row>
    <row r="1923" spans="2:39" s="29" customFormat="1">
      <c r="B1923" s="11"/>
      <c r="C1923" s="11">
        <v>18</v>
      </c>
      <c r="D1923" s="334"/>
      <c r="E1923" s="334"/>
      <c r="F1923" s="334"/>
      <c r="G1923" s="334"/>
      <c r="H1923" s="11"/>
      <c r="I1923" s="11"/>
      <c r="J1923" s="11"/>
      <c r="K1923" s="86"/>
      <c r="L1923" s="651"/>
      <c r="M1923" s="86"/>
      <c r="N1923" s="651"/>
      <c r="O1923" s="86"/>
      <c r="P1923" s="651"/>
      <c r="Q1923" s="33"/>
      <c r="R1923" s="33"/>
      <c r="S1923" s="33"/>
      <c r="T1923" s="33"/>
      <c r="U1923" s="33"/>
      <c r="V1923" s="33"/>
      <c r="W1923" s="33"/>
      <c r="X1923" s="33"/>
      <c r="Y1923" s="33"/>
      <c r="Z1923" s="33"/>
      <c r="AA1923" s="33"/>
    </row>
    <row r="1924" spans="2:39" s="29" customFormat="1">
      <c r="B1924" s="11"/>
      <c r="C1924" s="11">
        <v>19</v>
      </c>
      <c r="D1924" s="334"/>
      <c r="E1924" s="334"/>
      <c r="F1924" s="334"/>
      <c r="G1924" s="334"/>
      <c r="H1924" s="11"/>
      <c r="I1924" s="11"/>
      <c r="J1924" s="11"/>
      <c r="K1924" s="78"/>
      <c r="L1924" s="652"/>
      <c r="M1924" s="78"/>
      <c r="N1924" s="652"/>
      <c r="O1924" s="78"/>
      <c r="P1924" s="652"/>
      <c r="Q1924" s="33"/>
      <c r="R1924" s="33"/>
      <c r="S1924" s="33"/>
      <c r="T1924" s="33"/>
      <c r="U1924" s="33"/>
      <c r="V1924" s="33"/>
      <c r="W1924" s="33"/>
      <c r="X1924" s="33"/>
      <c r="Y1924" s="33"/>
      <c r="Z1924" s="33"/>
      <c r="AA1924" s="33"/>
    </row>
    <row r="1925" spans="2:39" s="29" customFormat="1">
      <c r="B1925" s="11"/>
      <c r="C1925" s="11">
        <v>20</v>
      </c>
      <c r="D1925" s="334"/>
      <c r="E1925" s="334"/>
      <c r="F1925" s="334"/>
      <c r="G1925" s="334"/>
      <c r="H1925" s="11"/>
      <c r="I1925" s="11"/>
      <c r="J1925" s="11"/>
      <c r="K1925" s="78"/>
      <c r="L1925" s="651"/>
      <c r="M1925" s="78"/>
      <c r="N1925" s="651"/>
      <c r="O1925" s="78"/>
      <c r="P1925" s="651"/>
      <c r="Q1925" s="33"/>
      <c r="R1925" s="33"/>
      <c r="S1925" s="33"/>
      <c r="T1925" s="33"/>
      <c r="U1925" s="33"/>
      <c r="V1925" s="33"/>
      <c r="W1925" s="33"/>
      <c r="X1925" s="33"/>
      <c r="Y1925" s="33"/>
      <c r="Z1925" s="33"/>
      <c r="AA1925" s="33"/>
    </row>
    <row r="1926" spans="2:39" s="29" customFormat="1">
      <c r="B1926" s="11"/>
      <c r="C1926" s="11">
        <v>21</v>
      </c>
      <c r="D1926" s="334"/>
      <c r="E1926" s="334"/>
      <c r="F1926" s="334"/>
      <c r="G1926" s="334"/>
      <c r="H1926" s="11"/>
      <c r="I1926" s="11"/>
      <c r="J1926" s="11"/>
      <c r="K1926" s="86"/>
      <c r="L1926" s="651"/>
      <c r="M1926" s="86"/>
      <c r="N1926" s="651"/>
      <c r="O1926" s="86"/>
      <c r="P1926" s="651"/>
      <c r="Q1926" s="33"/>
      <c r="R1926" s="33"/>
      <c r="S1926" s="33"/>
      <c r="T1926" s="33"/>
      <c r="U1926" s="33"/>
      <c r="V1926" s="33"/>
      <c r="W1926" s="33"/>
      <c r="X1926" s="33"/>
      <c r="Y1926" s="33"/>
      <c r="Z1926" s="33"/>
      <c r="AA1926" s="33"/>
    </row>
    <row r="1927" spans="2:39" s="29" customFormat="1">
      <c r="B1927" s="11"/>
      <c r="C1927" s="11">
        <v>22</v>
      </c>
      <c r="D1927" s="334"/>
      <c r="E1927" s="334"/>
      <c r="F1927" s="334"/>
      <c r="G1927" s="334"/>
      <c r="H1927" s="11"/>
      <c r="I1927" s="11"/>
      <c r="J1927" s="11"/>
      <c r="K1927" s="653"/>
      <c r="L1927" s="651"/>
      <c r="M1927" s="653"/>
      <c r="N1927" s="651"/>
      <c r="O1927" s="653"/>
      <c r="P1927" s="651"/>
      <c r="Q1927" s="33"/>
      <c r="R1927" s="33"/>
      <c r="S1927" s="33"/>
      <c r="T1927" s="33"/>
      <c r="U1927" s="33"/>
      <c r="V1927" s="33"/>
      <c r="W1927" s="33"/>
      <c r="X1927" s="33"/>
      <c r="Y1927" s="33"/>
      <c r="Z1927" s="33"/>
      <c r="AA1927" s="33"/>
    </row>
    <row r="1928" spans="2:39" s="29" customFormat="1">
      <c r="B1928" s="11">
        <v>86</v>
      </c>
      <c r="C1928" s="11">
        <v>1</v>
      </c>
      <c r="D1928" s="334"/>
      <c r="E1928" s="334"/>
      <c r="F1928" s="334"/>
      <c r="G1928" s="334"/>
      <c r="H1928" s="11"/>
      <c r="I1928" s="11"/>
      <c r="J1928" s="11"/>
      <c r="K1928" s="78"/>
      <c r="L1928" s="647"/>
      <c r="M1928" s="78"/>
      <c r="N1928" s="647"/>
      <c r="O1928" s="78"/>
      <c r="P1928" s="647"/>
      <c r="Q1928" s="33"/>
      <c r="R1928" s="33"/>
      <c r="S1928" s="33"/>
      <c r="T1928" s="33"/>
      <c r="U1928" s="33"/>
      <c r="V1928" s="33"/>
      <c r="W1928" s="33"/>
      <c r="X1928" s="33"/>
      <c r="Y1928" s="33"/>
      <c r="Z1928" s="33"/>
      <c r="AA1928" s="33"/>
    </row>
    <row r="1929" spans="2:39" s="29" customFormat="1">
      <c r="B1929" s="11"/>
      <c r="C1929" s="11">
        <v>2</v>
      </c>
      <c r="D1929" s="334"/>
      <c r="E1929" s="334"/>
      <c r="F1929" s="334"/>
      <c r="G1929" s="334"/>
      <c r="H1929" s="11"/>
      <c r="I1929" s="11"/>
      <c r="J1929" s="11"/>
      <c r="K1929" s="78"/>
      <c r="L1929" s="647"/>
      <c r="M1929" s="78"/>
      <c r="N1929" s="647"/>
      <c r="O1929" s="78"/>
      <c r="P1929" s="647"/>
      <c r="Q1929" s="33"/>
      <c r="R1929" s="33"/>
      <c r="S1929" s="33"/>
      <c r="T1929" s="33"/>
      <c r="U1929" s="33"/>
      <c r="V1929" s="33"/>
      <c r="W1929" s="33"/>
      <c r="X1929" s="33"/>
      <c r="Y1929" s="33"/>
      <c r="Z1929" s="33"/>
      <c r="AA1929" s="33"/>
    </row>
    <row r="1930" spans="2:39" s="29" customFormat="1">
      <c r="B1930" s="11"/>
      <c r="C1930" s="11">
        <v>3</v>
      </c>
      <c r="D1930" s="334"/>
      <c r="E1930" s="334"/>
      <c r="F1930" s="334"/>
      <c r="G1930" s="334"/>
      <c r="H1930" s="11"/>
      <c r="I1930" s="11"/>
      <c r="J1930" s="11"/>
      <c r="K1930" s="78"/>
      <c r="L1930" s="647"/>
      <c r="M1930" s="78"/>
      <c r="N1930" s="647"/>
      <c r="O1930" s="78"/>
      <c r="P1930" s="647"/>
      <c r="Q1930" s="33"/>
      <c r="R1930" s="33"/>
      <c r="S1930" s="33"/>
      <c r="T1930" s="33"/>
      <c r="U1930" s="33"/>
      <c r="V1930" s="33"/>
      <c r="W1930" s="33"/>
      <c r="X1930" s="33"/>
      <c r="Y1930" s="33"/>
      <c r="Z1930" s="33"/>
      <c r="AA1930" s="33"/>
    </row>
    <row r="1931" spans="2:39">
      <c r="B1931" s="11"/>
      <c r="C1931" s="11">
        <v>4</v>
      </c>
      <c r="D1931" s="334"/>
      <c r="E1931" s="334"/>
      <c r="F1931" s="334"/>
      <c r="G1931" s="334"/>
      <c r="H1931" s="11"/>
      <c r="J1931" s="11"/>
      <c r="K1931" s="78"/>
      <c r="L1931" s="189"/>
      <c r="M1931" s="78"/>
      <c r="N1931" s="189"/>
      <c r="O1931" s="78"/>
      <c r="P1931" s="189"/>
      <c r="Q1931" s="334"/>
      <c r="R1931" s="334"/>
      <c r="S1931" s="334"/>
      <c r="AB1931" s="335"/>
      <c r="AC1931" s="335"/>
      <c r="AD1931" s="335"/>
      <c r="AE1931" s="335"/>
      <c r="AF1931" s="335"/>
      <c r="AG1931" s="335"/>
      <c r="AH1931" s="335"/>
      <c r="AI1931" s="335"/>
      <c r="AJ1931" s="335"/>
      <c r="AK1931" s="335"/>
      <c r="AL1931" s="335"/>
      <c r="AM1931" s="335"/>
    </row>
    <row r="1932" spans="2:39" s="29" customFormat="1">
      <c r="B1932" s="11"/>
      <c r="C1932" s="11">
        <v>5</v>
      </c>
      <c r="D1932" s="334"/>
      <c r="E1932" s="334"/>
      <c r="F1932" s="334"/>
      <c r="G1932" s="334"/>
      <c r="H1932" s="11"/>
      <c r="I1932" s="11"/>
      <c r="J1932" s="11"/>
      <c r="K1932" s="86"/>
      <c r="L1932" s="651"/>
      <c r="M1932" s="86"/>
      <c r="N1932" s="651"/>
      <c r="O1932" s="86"/>
      <c r="P1932" s="651"/>
      <c r="Q1932" s="33"/>
      <c r="R1932" s="33"/>
      <c r="S1932" s="33"/>
      <c r="T1932" s="33"/>
      <c r="U1932" s="33"/>
      <c r="V1932" s="33"/>
      <c r="W1932" s="33"/>
      <c r="X1932" s="33"/>
      <c r="Y1932" s="33"/>
      <c r="Z1932" s="33"/>
      <c r="AA1932" s="33"/>
    </row>
    <row r="1933" spans="2:39" s="29" customFormat="1">
      <c r="B1933" s="11"/>
      <c r="C1933" s="11">
        <v>6</v>
      </c>
      <c r="D1933" s="334"/>
      <c r="E1933" s="334"/>
      <c r="F1933" s="334"/>
      <c r="G1933" s="334"/>
      <c r="H1933" s="11"/>
      <c r="I1933" s="11"/>
      <c r="J1933" s="11"/>
      <c r="K1933" s="86"/>
      <c r="L1933" s="651"/>
      <c r="M1933" s="86"/>
      <c r="N1933" s="651"/>
      <c r="O1933" s="86"/>
      <c r="P1933" s="651"/>
      <c r="Q1933" s="33"/>
      <c r="R1933" s="33"/>
      <c r="S1933" s="33"/>
      <c r="T1933" s="33"/>
      <c r="U1933" s="33"/>
      <c r="V1933" s="33"/>
      <c r="W1933" s="33"/>
      <c r="X1933" s="33"/>
      <c r="Y1933" s="33"/>
      <c r="Z1933" s="33"/>
      <c r="AA1933" s="33"/>
    </row>
    <row r="1934" spans="2:39" s="29" customFormat="1">
      <c r="B1934" s="11"/>
      <c r="C1934" s="11">
        <v>7</v>
      </c>
      <c r="D1934" s="334"/>
      <c r="E1934" s="334"/>
      <c r="F1934" s="334"/>
      <c r="G1934" s="334"/>
      <c r="H1934" s="11"/>
      <c r="I1934" s="11"/>
      <c r="J1934" s="11"/>
      <c r="K1934" s="78"/>
      <c r="L1934" s="652"/>
      <c r="M1934" s="78"/>
      <c r="N1934" s="652"/>
      <c r="O1934" s="78"/>
      <c r="P1934" s="652"/>
      <c r="Q1934" s="33"/>
      <c r="R1934" s="33"/>
      <c r="S1934" s="33"/>
      <c r="T1934" s="33"/>
      <c r="U1934" s="33"/>
      <c r="V1934" s="33"/>
      <c r="W1934" s="33"/>
      <c r="X1934" s="33"/>
      <c r="Y1934" s="33"/>
      <c r="Z1934" s="33"/>
      <c r="AA1934" s="33"/>
    </row>
    <row r="1935" spans="2:39" s="29" customFormat="1">
      <c r="B1935" s="11"/>
      <c r="C1935" s="11">
        <v>8</v>
      </c>
      <c r="D1935" s="334"/>
      <c r="E1935" s="334"/>
      <c r="F1935" s="334"/>
      <c r="G1935" s="334"/>
      <c r="H1935" s="11"/>
      <c r="I1935" s="11"/>
      <c r="J1935" s="11"/>
      <c r="K1935" s="78"/>
      <c r="L1935" s="651"/>
      <c r="M1935" s="78"/>
      <c r="N1935" s="651"/>
      <c r="O1935" s="78"/>
      <c r="P1935" s="651"/>
      <c r="Q1935" s="33"/>
      <c r="R1935" s="33"/>
      <c r="S1935" s="33"/>
      <c r="T1935" s="33"/>
      <c r="U1935" s="33"/>
      <c r="V1935" s="33"/>
      <c r="W1935" s="33"/>
      <c r="X1935" s="33"/>
      <c r="Y1935" s="33"/>
      <c r="Z1935" s="33"/>
      <c r="AA1935" s="33"/>
    </row>
    <row r="1936" spans="2:39" s="29" customFormat="1">
      <c r="B1936" s="11"/>
      <c r="C1936" s="11">
        <v>9</v>
      </c>
      <c r="D1936" s="334"/>
      <c r="E1936" s="334"/>
      <c r="F1936" s="334"/>
      <c r="G1936" s="334"/>
      <c r="H1936" s="11"/>
      <c r="I1936" s="11"/>
      <c r="J1936" s="11"/>
      <c r="K1936" s="86"/>
      <c r="L1936" s="651"/>
      <c r="M1936" s="86"/>
      <c r="N1936" s="651"/>
      <c r="O1936" s="86"/>
      <c r="P1936" s="651"/>
      <c r="Q1936" s="33"/>
      <c r="R1936" s="33"/>
      <c r="S1936" s="33"/>
      <c r="T1936" s="33"/>
      <c r="U1936" s="33"/>
      <c r="V1936" s="33"/>
      <c r="W1936" s="33"/>
      <c r="X1936" s="33"/>
      <c r="Y1936" s="33"/>
      <c r="Z1936" s="33"/>
      <c r="AA1936" s="33"/>
    </row>
    <row r="1937" spans="2:27" s="29" customFormat="1">
      <c r="B1937" s="11"/>
      <c r="C1937" s="11">
        <v>10</v>
      </c>
      <c r="D1937" s="334"/>
      <c r="E1937" s="334"/>
      <c r="F1937" s="334"/>
      <c r="G1937" s="334"/>
      <c r="H1937" s="11"/>
      <c r="I1937" s="11"/>
      <c r="J1937" s="11"/>
      <c r="K1937" s="86"/>
      <c r="L1937" s="651"/>
      <c r="M1937" s="86"/>
      <c r="N1937" s="651"/>
      <c r="O1937" s="86"/>
      <c r="P1937" s="651"/>
      <c r="Q1937" s="33"/>
      <c r="R1937" s="33"/>
      <c r="S1937" s="33"/>
      <c r="T1937" s="33"/>
      <c r="U1937" s="33"/>
      <c r="V1937" s="33"/>
      <c r="W1937" s="33"/>
      <c r="X1937" s="33"/>
      <c r="Y1937" s="33"/>
      <c r="Z1937" s="33"/>
      <c r="AA1937" s="33"/>
    </row>
    <row r="1938" spans="2:27" s="29" customFormat="1">
      <c r="B1938" s="11"/>
      <c r="C1938" s="11">
        <v>11</v>
      </c>
      <c r="D1938" s="334"/>
      <c r="E1938" s="334"/>
      <c r="F1938" s="334"/>
      <c r="G1938" s="334"/>
      <c r="H1938" s="11"/>
      <c r="I1938" s="11"/>
      <c r="J1938" s="11"/>
      <c r="K1938" s="78"/>
      <c r="L1938" s="652"/>
      <c r="M1938" s="78"/>
      <c r="N1938" s="652"/>
      <c r="O1938" s="78"/>
      <c r="P1938" s="652"/>
      <c r="Q1938" s="33"/>
      <c r="R1938" s="33"/>
      <c r="S1938" s="33"/>
      <c r="T1938" s="33"/>
      <c r="U1938" s="33"/>
      <c r="V1938" s="33"/>
      <c r="W1938" s="33"/>
      <c r="X1938" s="33"/>
      <c r="Y1938" s="33"/>
      <c r="Z1938" s="33"/>
      <c r="AA1938" s="33"/>
    </row>
    <row r="1939" spans="2:27" s="29" customFormat="1">
      <c r="B1939" s="11"/>
      <c r="C1939" s="11">
        <v>12</v>
      </c>
      <c r="D1939" s="334"/>
      <c r="E1939" s="334"/>
      <c r="F1939" s="334"/>
      <c r="G1939" s="334"/>
      <c r="H1939" s="11"/>
      <c r="I1939" s="11"/>
      <c r="J1939" s="11"/>
      <c r="K1939" s="78"/>
      <c r="L1939" s="651"/>
      <c r="M1939" s="78"/>
      <c r="N1939" s="651"/>
      <c r="O1939" s="78"/>
      <c r="P1939" s="651"/>
      <c r="Q1939" s="33"/>
      <c r="R1939" s="33"/>
      <c r="S1939" s="33"/>
      <c r="T1939" s="33"/>
      <c r="U1939" s="33"/>
      <c r="V1939" s="33"/>
      <c r="W1939" s="33"/>
      <c r="X1939" s="33"/>
      <c r="Y1939" s="33"/>
      <c r="Z1939" s="33"/>
      <c r="AA1939" s="33"/>
    </row>
    <row r="1940" spans="2:27" s="29" customFormat="1">
      <c r="B1940" s="11"/>
      <c r="C1940" s="11">
        <v>13</v>
      </c>
      <c r="D1940" s="334"/>
      <c r="E1940" s="334"/>
      <c r="F1940" s="334"/>
      <c r="G1940" s="334"/>
      <c r="H1940" s="11"/>
      <c r="I1940" s="11"/>
      <c r="J1940" s="11"/>
      <c r="K1940" s="86"/>
      <c r="L1940" s="651"/>
      <c r="M1940" s="86"/>
      <c r="N1940" s="651"/>
      <c r="O1940" s="86"/>
      <c r="P1940" s="651"/>
      <c r="Q1940" s="33"/>
      <c r="R1940" s="33"/>
      <c r="S1940" s="33"/>
      <c r="T1940" s="33"/>
      <c r="U1940" s="33"/>
      <c r="V1940" s="33"/>
      <c r="W1940" s="33"/>
      <c r="X1940" s="33"/>
      <c r="Y1940" s="33"/>
      <c r="Z1940" s="33"/>
      <c r="AA1940" s="33"/>
    </row>
    <row r="1941" spans="2:27" s="29" customFormat="1">
      <c r="B1941" s="11"/>
      <c r="C1941" s="11">
        <v>14</v>
      </c>
      <c r="D1941" s="334"/>
      <c r="E1941" s="334"/>
      <c r="F1941" s="334"/>
      <c r="G1941" s="334"/>
      <c r="H1941" s="11"/>
      <c r="I1941" s="11"/>
      <c r="J1941" s="11"/>
      <c r="K1941" s="86"/>
      <c r="L1941" s="651"/>
      <c r="M1941" s="86"/>
      <c r="N1941" s="651"/>
      <c r="O1941" s="86"/>
      <c r="P1941" s="651"/>
      <c r="Q1941" s="33"/>
      <c r="R1941" s="33"/>
      <c r="S1941" s="33"/>
      <c r="T1941" s="33"/>
      <c r="U1941" s="33"/>
      <c r="V1941" s="33"/>
      <c r="W1941" s="33"/>
      <c r="X1941" s="33"/>
      <c r="Y1941" s="33"/>
      <c r="Z1941" s="33"/>
      <c r="AA1941" s="33"/>
    </row>
    <row r="1942" spans="2:27" s="29" customFormat="1">
      <c r="B1942" s="11"/>
      <c r="C1942" s="11">
        <v>15</v>
      </c>
      <c r="D1942" s="334"/>
      <c r="E1942" s="334"/>
      <c r="F1942" s="334"/>
      <c r="G1942" s="334"/>
      <c r="H1942" s="11"/>
      <c r="I1942" s="11"/>
      <c r="J1942" s="11"/>
      <c r="K1942" s="78"/>
      <c r="L1942" s="652"/>
      <c r="M1942" s="78"/>
      <c r="N1942" s="652"/>
      <c r="O1942" s="78"/>
      <c r="P1942" s="652"/>
      <c r="Q1942" s="33"/>
      <c r="R1942" s="33"/>
      <c r="S1942" s="33"/>
      <c r="T1942" s="33"/>
      <c r="U1942" s="33"/>
      <c r="V1942" s="33"/>
      <c r="W1942" s="33"/>
      <c r="X1942" s="33"/>
      <c r="Y1942" s="33"/>
      <c r="Z1942" s="33"/>
      <c r="AA1942" s="33"/>
    </row>
    <row r="1943" spans="2:27" s="29" customFormat="1">
      <c r="B1943" s="11"/>
      <c r="C1943" s="11">
        <v>16</v>
      </c>
      <c r="D1943" s="334"/>
      <c r="E1943" s="334"/>
      <c r="F1943" s="334"/>
      <c r="G1943" s="334"/>
      <c r="H1943" s="11"/>
      <c r="I1943" s="11"/>
      <c r="J1943" s="11"/>
      <c r="K1943" s="78"/>
      <c r="L1943" s="651"/>
      <c r="M1943" s="78"/>
      <c r="N1943" s="651"/>
      <c r="O1943" s="78"/>
      <c r="P1943" s="651"/>
      <c r="Q1943" s="33"/>
      <c r="R1943" s="33"/>
      <c r="S1943" s="33"/>
      <c r="T1943" s="33"/>
      <c r="U1943" s="33"/>
      <c r="V1943" s="33"/>
      <c r="W1943" s="33"/>
      <c r="X1943" s="33"/>
      <c r="Y1943" s="33"/>
      <c r="Z1943" s="33"/>
      <c r="AA1943" s="33"/>
    </row>
    <row r="1944" spans="2:27" s="29" customFormat="1">
      <c r="B1944" s="11"/>
      <c r="C1944" s="11">
        <v>17</v>
      </c>
      <c r="D1944" s="334"/>
      <c r="E1944" s="334"/>
      <c r="F1944" s="334"/>
      <c r="G1944" s="334"/>
      <c r="H1944" s="11"/>
      <c r="I1944" s="11"/>
      <c r="J1944" s="11"/>
      <c r="K1944" s="86"/>
      <c r="L1944" s="651"/>
      <c r="M1944" s="86"/>
      <c r="N1944" s="651"/>
      <c r="O1944" s="86"/>
      <c r="P1944" s="651"/>
      <c r="Q1944" s="33"/>
      <c r="R1944" s="33"/>
      <c r="S1944" s="33"/>
      <c r="T1944" s="33"/>
      <c r="U1944" s="33"/>
      <c r="V1944" s="33"/>
      <c r="W1944" s="33"/>
      <c r="X1944" s="33"/>
      <c r="Y1944" s="33"/>
      <c r="Z1944" s="33"/>
      <c r="AA1944" s="33"/>
    </row>
    <row r="1945" spans="2:27" s="29" customFormat="1">
      <c r="B1945" s="11"/>
      <c r="C1945" s="11">
        <v>18</v>
      </c>
      <c r="D1945" s="334"/>
      <c r="E1945" s="334"/>
      <c r="F1945" s="334"/>
      <c r="G1945" s="334"/>
      <c r="H1945" s="11"/>
      <c r="I1945" s="11"/>
      <c r="J1945" s="11"/>
      <c r="K1945" s="86"/>
      <c r="L1945" s="651"/>
      <c r="M1945" s="86"/>
      <c r="N1945" s="651"/>
      <c r="O1945" s="86"/>
      <c r="P1945" s="651"/>
      <c r="Q1945" s="33"/>
      <c r="R1945" s="33"/>
      <c r="S1945" s="33"/>
      <c r="T1945" s="33"/>
      <c r="U1945" s="33"/>
      <c r="V1945" s="33"/>
      <c r="W1945" s="33"/>
      <c r="X1945" s="33"/>
      <c r="Y1945" s="33"/>
      <c r="Z1945" s="33"/>
      <c r="AA1945" s="33"/>
    </row>
    <row r="1946" spans="2:27" s="29" customFormat="1">
      <c r="B1946" s="11"/>
      <c r="C1946" s="11">
        <v>19</v>
      </c>
      <c r="D1946" s="334"/>
      <c r="E1946" s="334"/>
      <c r="F1946" s="334"/>
      <c r="G1946" s="334"/>
      <c r="H1946" s="11"/>
      <c r="I1946" s="11"/>
      <c r="J1946" s="11"/>
      <c r="K1946" s="78"/>
      <c r="L1946" s="652"/>
      <c r="M1946" s="78"/>
      <c r="N1946" s="652"/>
      <c r="O1946" s="78"/>
      <c r="P1946" s="652"/>
      <c r="Q1946" s="33"/>
      <c r="R1946" s="33"/>
      <c r="S1946" s="33"/>
      <c r="T1946" s="33"/>
      <c r="U1946" s="33"/>
      <c r="V1946" s="33"/>
      <c r="W1946" s="33"/>
      <c r="X1946" s="33"/>
      <c r="Y1946" s="33"/>
      <c r="Z1946" s="33"/>
      <c r="AA1946" s="33"/>
    </row>
    <row r="1947" spans="2:27" s="29" customFormat="1">
      <c r="B1947" s="11"/>
      <c r="C1947" s="11">
        <v>20</v>
      </c>
      <c r="D1947" s="334"/>
      <c r="E1947" s="334"/>
      <c r="F1947" s="334"/>
      <c r="G1947" s="334"/>
      <c r="H1947" s="11"/>
      <c r="I1947" s="11"/>
      <c r="J1947" s="11"/>
      <c r="K1947" s="78"/>
      <c r="L1947" s="651"/>
      <c r="M1947" s="78"/>
      <c r="N1947" s="651"/>
      <c r="O1947" s="78"/>
      <c r="P1947" s="651"/>
      <c r="Q1947" s="33"/>
      <c r="R1947" s="33"/>
      <c r="S1947" s="33"/>
      <c r="T1947" s="33"/>
      <c r="U1947" s="33"/>
      <c r="V1947" s="33"/>
      <c r="W1947" s="33"/>
      <c r="X1947" s="33"/>
      <c r="Y1947" s="33"/>
      <c r="Z1947" s="33"/>
      <c r="AA1947" s="33"/>
    </row>
    <row r="1948" spans="2:27" s="29" customFormat="1">
      <c r="B1948" s="11"/>
      <c r="C1948" s="11">
        <v>21</v>
      </c>
      <c r="D1948" s="334"/>
      <c r="E1948" s="334"/>
      <c r="F1948" s="334"/>
      <c r="G1948" s="334"/>
      <c r="H1948" s="11"/>
      <c r="I1948" s="11"/>
      <c r="J1948" s="11"/>
      <c r="K1948" s="86"/>
      <c r="L1948" s="651"/>
      <c r="M1948" s="86"/>
      <c r="N1948" s="651"/>
      <c r="O1948" s="86"/>
      <c r="P1948" s="651"/>
      <c r="Q1948" s="33"/>
      <c r="R1948" s="33"/>
      <c r="S1948" s="33"/>
      <c r="T1948" s="33"/>
      <c r="U1948" s="33"/>
      <c r="V1948" s="33"/>
      <c r="W1948" s="33"/>
      <c r="X1948" s="33"/>
      <c r="Y1948" s="33"/>
      <c r="Z1948" s="33"/>
      <c r="AA1948" s="33"/>
    </row>
    <row r="1949" spans="2:27" s="29" customFormat="1">
      <c r="B1949" s="11"/>
      <c r="C1949" s="11">
        <v>22</v>
      </c>
      <c r="D1949" s="334"/>
      <c r="E1949" s="334"/>
      <c r="F1949" s="334"/>
      <c r="G1949" s="334"/>
      <c r="H1949" s="11"/>
      <c r="I1949" s="11"/>
      <c r="J1949" s="11"/>
      <c r="K1949" s="653"/>
      <c r="L1949" s="651"/>
      <c r="M1949" s="653"/>
      <c r="N1949" s="651"/>
      <c r="O1949" s="653"/>
      <c r="P1949" s="651"/>
      <c r="Q1949" s="33"/>
      <c r="R1949" s="33"/>
      <c r="S1949" s="33"/>
      <c r="T1949" s="33"/>
      <c r="U1949" s="33"/>
      <c r="V1949" s="33"/>
      <c r="W1949" s="33"/>
      <c r="X1949" s="33"/>
      <c r="Y1949" s="33"/>
      <c r="Z1949" s="33"/>
      <c r="AA1949" s="33"/>
    </row>
    <row r="1950" spans="2:27" s="29" customFormat="1">
      <c r="B1950" s="11">
        <v>87</v>
      </c>
      <c r="C1950" s="11">
        <v>1</v>
      </c>
      <c r="D1950" s="334"/>
      <c r="E1950" s="334"/>
      <c r="F1950" s="334"/>
      <c r="G1950" s="334"/>
      <c r="H1950" s="11"/>
      <c r="I1950" s="11"/>
      <c r="J1950" s="11"/>
      <c r="K1950" s="78"/>
      <c r="L1950" s="647"/>
      <c r="M1950" s="78"/>
      <c r="N1950" s="647"/>
      <c r="O1950" s="78"/>
      <c r="P1950" s="647"/>
      <c r="Q1950" s="33"/>
      <c r="R1950" s="33"/>
      <c r="S1950" s="33"/>
      <c r="T1950" s="33"/>
      <c r="U1950" s="33"/>
      <c r="V1950" s="33"/>
      <c r="W1950" s="33"/>
      <c r="X1950" s="33"/>
      <c r="Y1950" s="33"/>
      <c r="Z1950" s="33"/>
      <c r="AA1950" s="33"/>
    </row>
    <row r="1951" spans="2:27" s="29" customFormat="1">
      <c r="B1951" s="11"/>
      <c r="C1951" s="11">
        <v>2</v>
      </c>
      <c r="D1951" s="334"/>
      <c r="E1951" s="334"/>
      <c r="F1951" s="334"/>
      <c r="G1951" s="334"/>
      <c r="H1951" s="11"/>
      <c r="I1951" s="11"/>
      <c r="J1951" s="11"/>
      <c r="K1951" s="78"/>
      <c r="L1951" s="647"/>
      <c r="M1951" s="78"/>
      <c r="N1951" s="647"/>
      <c r="O1951" s="78"/>
      <c r="P1951" s="647"/>
      <c r="Q1951" s="33"/>
      <c r="R1951" s="33"/>
      <c r="S1951" s="33"/>
      <c r="T1951" s="33"/>
      <c r="U1951" s="33"/>
      <c r="V1951" s="33"/>
      <c r="W1951" s="33"/>
      <c r="X1951" s="33"/>
      <c r="Y1951" s="33"/>
      <c r="Z1951" s="33"/>
      <c r="AA1951" s="33"/>
    </row>
    <row r="1952" spans="2:27" s="29" customFormat="1">
      <c r="B1952" s="11"/>
      <c r="C1952" s="11">
        <v>3</v>
      </c>
      <c r="D1952" s="334"/>
      <c r="E1952" s="334"/>
      <c r="F1952" s="334"/>
      <c r="G1952" s="334"/>
      <c r="H1952" s="11"/>
      <c r="I1952" s="11"/>
      <c r="J1952" s="11"/>
      <c r="K1952" s="78"/>
      <c r="L1952" s="647"/>
      <c r="M1952" s="78"/>
      <c r="N1952" s="647"/>
      <c r="O1952" s="78"/>
      <c r="P1952" s="647"/>
      <c r="Q1952" s="33"/>
      <c r="R1952" s="33"/>
      <c r="S1952" s="33"/>
      <c r="T1952" s="33"/>
      <c r="U1952" s="33"/>
      <c r="V1952" s="33"/>
      <c r="W1952" s="33"/>
      <c r="X1952" s="33"/>
      <c r="Y1952" s="33"/>
      <c r="Z1952" s="33"/>
      <c r="AA1952" s="33"/>
    </row>
    <row r="1953" spans="2:39">
      <c r="B1953" s="11"/>
      <c r="C1953" s="11">
        <v>4</v>
      </c>
      <c r="D1953" s="334"/>
      <c r="E1953" s="334"/>
      <c r="F1953" s="334"/>
      <c r="G1953" s="334"/>
      <c r="H1953" s="11"/>
      <c r="J1953" s="11"/>
      <c r="K1953" s="78"/>
      <c r="L1953" s="189"/>
      <c r="M1953" s="78"/>
      <c r="N1953" s="189"/>
      <c r="O1953" s="78"/>
      <c r="P1953" s="189"/>
      <c r="Q1953" s="334"/>
      <c r="R1953" s="334"/>
      <c r="S1953" s="334"/>
      <c r="AB1953" s="335"/>
      <c r="AC1953" s="335"/>
      <c r="AD1953" s="335"/>
      <c r="AE1953" s="335"/>
      <c r="AF1953" s="335"/>
      <c r="AG1953" s="335"/>
      <c r="AH1953" s="335"/>
      <c r="AI1953" s="335"/>
      <c r="AJ1953" s="335"/>
      <c r="AK1953" s="335"/>
      <c r="AL1953" s="335"/>
      <c r="AM1953" s="335"/>
    </row>
    <row r="1954" spans="2:39" s="29" customFormat="1">
      <c r="B1954" s="11"/>
      <c r="C1954" s="11">
        <v>5</v>
      </c>
      <c r="D1954" s="334"/>
      <c r="E1954" s="334"/>
      <c r="F1954" s="334"/>
      <c r="G1954" s="334"/>
      <c r="H1954" s="11"/>
      <c r="I1954" s="11"/>
      <c r="J1954" s="11"/>
      <c r="K1954" s="86"/>
      <c r="L1954" s="651"/>
      <c r="M1954" s="86"/>
      <c r="N1954" s="651"/>
      <c r="O1954" s="86"/>
      <c r="P1954" s="651"/>
      <c r="Q1954" s="33"/>
      <c r="R1954" s="33"/>
      <c r="S1954" s="33"/>
      <c r="T1954" s="33"/>
      <c r="U1954" s="33"/>
      <c r="V1954" s="33"/>
      <c r="W1954" s="33"/>
      <c r="X1954" s="33"/>
      <c r="Y1954" s="33"/>
      <c r="Z1954" s="33"/>
      <c r="AA1954" s="33"/>
    </row>
    <row r="1955" spans="2:39" s="29" customFormat="1">
      <c r="B1955" s="11"/>
      <c r="C1955" s="11">
        <v>6</v>
      </c>
      <c r="D1955" s="334"/>
      <c r="E1955" s="334"/>
      <c r="F1955" s="334"/>
      <c r="G1955" s="334"/>
      <c r="H1955" s="11"/>
      <c r="I1955" s="11"/>
      <c r="J1955" s="11"/>
      <c r="K1955" s="86"/>
      <c r="L1955" s="651"/>
      <c r="M1955" s="86"/>
      <c r="N1955" s="651"/>
      <c r="O1955" s="86"/>
      <c r="P1955" s="651"/>
      <c r="Q1955" s="33"/>
      <c r="R1955" s="33"/>
      <c r="S1955" s="33"/>
      <c r="T1955" s="33"/>
      <c r="U1955" s="33"/>
      <c r="V1955" s="33"/>
      <c r="W1955" s="33"/>
      <c r="X1955" s="33"/>
      <c r="Y1955" s="33"/>
      <c r="Z1955" s="33"/>
      <c r="AA1955" s="33"/>
    </row>
    <row r="1956" spans="2:39" s="29" customFormat="1">
      <c r="B1956" s="11"/>
      <c r="C1956" s="11">
        <v>7</v>
      </c>
      <c r="D1956" s="334"/>
      <c r="E1956" s="334"/>
      <c r="F1956" s="334"/>
      <c r="G1956" s="334"/>
      <c r="H1956" s="11"/>
      <c r="I1956" s="11"/>
      <c r="J1956" s="11"/>
      <c r="K1956" s="78"/>
      <c r="L1956" s="652"/>
      <c r="M1956" s="78"/>
      <c r="N1956" s="652"/>
      <c r="O1956" s="78"/>
      <c r="P1956" s="652"/>
      <c r="Q1956" s="33"/>
      <c r="R1956" s="33"/>
      <c r="S1956" s="33"/>
      <c r="T1956" s="33"/>
      <c r="U1956" s="33"/>
      <c r="V1956" s="33"/>
      <c r="W1956" s="33"/>
      <c r="X1956" s="33"/>
      <c r="Y1956" s="33"/>
      <c r="Z1956" s="33"/>
      <c r="AA1956" s="33"/>
    </row>
    <row r="1957" spans="2:39" s="29" customFormat="1">
      <c r="B1957" s="11"/>
      <c r="C1957" s="11">
        <v>8</v>
      </c>
      <c r="D1957" s="334"/>
      <c r="E1957" s="334"/>
      <c r="F1957" s="334"/>
      <c r="G1957" s="334"/>
      <c r="H1957" s="11"/>
      <c r="I1957" s="11"/>
      <c r="J1957" s="11"/>
      <c r="K1957" s="78"/>
      <c r="L1957" s="651"/>
      <c r="M1957" s="78"/>
      <c r="N1957" s="651"/>
      <c r="O1957" s="78"/>
      <c r="P1957" s="651"/>
      <c r="Q1957" s="33"/>
      <c r="R1957" s="33"/>
      <c r="S1957" s="33"/>
      <c r="T1957" s="33"/>
      <c r="U1957" s="33"/>
      <c r="V1957" s="33"/>
      <c r="W1957" s="33"/>
      <c r="X1957" s="33"/>
      <c r="Y1957" s="33"/>
      <c r="Z1957" s="33"/>
      <c r="AA1957" s="33"/>
    </row>
    <row r="1958" spans="2:39" s="29" customFormat="1">
      <c r="B1958" s="11"/>
      <c r="C1958" s="11">
        <v>9</v>
      </c>
      <c r="D1958" s="334"/>
      <c r="E1958" s="334"/>
      <c r="F1958" s="334"/>
      <c r="G1958" s="334"/>
      <c r="H1958" s="11"/>
      <c r="I1958" s="11"/>
      <c r="J1958" s="11"/>
      <c r="K1958" s="86"/>
      <c r="L1958" s="651"/>
      <c r="M1958" s="86"/>
      <c r="N1958" s="651"/>
      <c r="O1958" s="86"/>
      <c r="P1958" s="651"/>
      <c r="Q1958" s="33"/>
      <c r="R1958" s="33"/>
      <c r="S1958" s="33"/>
      <c r="T1958" s="33"/>
      <c r="U1958" s="33"/>
      <c r="V1958" s="33"/>
      <c r="W1958" s="33"/>
      <c r="X1958" s="33"/>
      <c r="Y1958" s="33"/>
      <c r="Z1958" s="33"/>
      <c r="AA1958" s="33"/>
    </row>
    <row r="1959" spans="2:39" s="29" customFormat="1">
      <c r="B1959" s="11"/>
      <c r="C1959" s="11">
        <v>10</v>
      </c>
      <c r="D1959" s="334"/>
      <c r="E1959" s="334"/>
      <c r="F1959" s="334"/>
      <c r="G1959" s="334"/>
      <c r="H1959" s="11"/>
      <c r="I1959" s="11"/>
      <c r="J1959" s="11"/>
      <c r="K1959" s="86"/>
      <c r="L1959" s="651"/>
      <c r="M1959" s="86"/>
      <c r="N1959" s="651"/>
      <c r="O1959" s="86"/>
      <c r="P1959" s="651"/>
      <c r="Q1959" s="33"/>
      <c r="R1959" s="33"/>
      <c r="S1959" s="33"/>
      <c r="T1959" s="33"/>
      <c r="U1959" s="33"/>
      <c r="V1959" s="33"/>
      <c r="W1959" s="33"/>
      <c r="X1959" s="33"/>
      <c r="Y1959" s="33"/>
      <c r="Z1959" s="33"/>
      <c r="AA1959" s="33"/>
    </row>
    <row r="1960" spans="2:39" s="29" customFormat="1">
      <c r="B1960" s="11"/>
      <c r="C1960" s="11">
        <v>11</v>
      </c>
      <c r="D1960" s="334"/>
      <c r="E1960" s="334"/>
      <c r="F1960" s="334"/>
      <c r="G1960" s="334"/>
      <c r="H1960" s="11"/>
      <c r="I1960" s="11"/>
      <c r="J1960" s="11"/>
      <c r="K1960" s="78"/>
      <c r="L1960" s="652"/>
      <c r="M1960" s="78"/>
      <c r="N1960" s="652"/>
      <c r="O1960" s="78"/>
      <c r="P1960" s="652"/>
      <c r="Q1960" s="33"/>
      <c r="R1960" s="33"/>
      <c r="S1960" s="33"/>
      <c r="T1960" s="33"/>
      <c r="U1960" s="33"/>
      <c r="V1960" s="33"/>
      <c r="W1960" s="33"/>
      <c r="X1960" s="33"/>
      <c r="Y1960" s="33"/>
      <c r="Z1960" s="33"/>
      <c r="AA1960" s="33"/>
    </row>
    <row r="1961" spans="2:39" s="29" customFormat="1">
      <c r="B1961" s="11"/>
      <c r="C1961" s="11">
        <v>12</v>
      </c>
      <c r="D1961" s="334"/>
      <c r="E1961" s="334"/>
      <c r="F1961" s="334"/>
      <c r="G1961" s="334"/>
      <c r="H1961" s="11"/>
      <c r="I1961" s="11"/>
      <c r="J1961" s="11"/>
      <c r="K1961" s="78"/>
      <c r="L1961" s="651"/>
      <c r="M1961" s="78"/>
      <c r="N1961" s="651"/>
      <c r="O1961" s="78"/>
      <c r="P1961" s="651"/>
      <c r="Q1961" s="33"/>
      <c r="R1961" s="33"/>
      <c r="S1961" s="33"/>
      <c r="T1961" s="33"/>
      <c r="U1961" s="33"/>
      <c r="V1961" s="33"/>
      <c r="W1961" s="33"/>
      <c r="X1961" s="33"/>
      <c r="Y1961" s="33"/>
      <c r="Z1961" s="33"/>
      <c r="AA1961" s="33"/>
    </row>
    <row r="1962" spans="2:39" s="29" customFormat="1">
      <c r="B1962" s="11"/>
      <c r="C1962" s="11">
        <v>13</v>
      </c>
      <c r="D1962" s="334"/>
      <c r="E1962" s="334"/>
      <c r="F1962" s="334"/>
      <c r="G1962" s="334"/>
      <c r="H1962" s="11"/>
      <c r="I1962" s="11"/>
      <c r="J1962" s="11"/>
      <c r="K1962" s="86"/>
      <c r="L1962" s="651"/>
      <c r="M1962" s="86"/>
      <c r="N1962" s="651"/>
      <c r="O1962" s="86"/>
      <c r="P1962" s="651"/>
      <c r="Q1962" s="33"/>
      <c r="R1962" s="33"/>
      <c r="S1962" s="33"/>
      <c r="T1962" s="33"/>
      <c r="U1962" s="33"/>
      <c r="V1962" s="33"/>
      <c r="W1962" s="33"/>
      <c r="X1962" s="33"/>
      <c r="Y1962" s="33"/>
      <c r="Z1962" s="33"/>
      <c r="AA1962" s="33"/>
    </row>
    <row r="1963" spans="2:39" s="29" customFormat="1">
      <c r="B1963" s="11"/>
      <c r="C1963" s="11">
        <v>14</v>
      </c>
      <c r="D1963" s="334"/>
      <c r="E1963" s="334"/>
      <c r="F1963" s="334"/>
      <c r="G1963" s="334"/>
      <c r="H1963" s="11"/>
      <c r="I1963" s="11"/>
      <c r="J1963" s="11"/>
      <c r="K1963" s="86"/>
      <c r="L1963" s="651"/>
      <c r="M1963" s="86"/>
      <c r="N1963" s="651"/>
      <c r="O1963" s="86"/>
      <c r="P1963" s="651"/>
      <c r="Q1963" s="33"/>
      <c r="R1963" s="33"/>
      <c r="S1963" s="33"/>
      <c r="T1963" s="33"/>
      <c r="U1963" s="33"/>
      <c r="V1963" s="33"/>
      <c r="W1963" s="33"/>
      <c r="X1963" s="33"/>
      <c r="Y1963" s="33"/>
      <c r="Z1963" s="33"/>
      <c r="AA1963" s="33"/>
    </row>
    <row r="1964" spans="2:39" s="29" customFormat="1">
      <c r="B1964" s="11"/>
      <c r="C1964" s="11">
        <v>15</v>
      </c>
      <c r="D1964" s="334"/>
      <c r="E1964" s="334"/>
      <c r="F1964" s="334"/>
      <c r="G1964" s="334"/>
      <c r="H1964" s="11"/>
      <c r="I1964" s="11"/>
      <c r="J1964" s="11"/>
      <c r="K1964" s="78"/>
      <c r="L1964" s="652"/>
      <c r="M1964" s="78"/>
      <c r="N1964" s="652"/>
      <c r="O1964" s="78"/>
      <c r="P1964" s="652"/>
      <c r="Q1964" s="33"/>
      <c r="R1964" s="33"/>
      <c r="S1964" s="33"/>
      <c r="T1964" s="33"/>
      <c r="U1964" s="33"/>
      <c r="V1964" s="33"/>
      <c r="W1964" s="33"/>
      <c r="X1964" s="33"/>
      <c r="Y1964" s="33"/>
      <c r="Z1964" s="33"/>
      <c r="AA1964" s="33"/>
    </row>
    <row r="1965" spans="2:39" s="29" customFormat="1">
      <c r="B1965" s="11"/>
      <c r="C1965" s="11">
        <v>16</v>
      </c>
      <c r="D1965" s="334"/>
      <c r="E1965" s="334"/>
      <c r="F1965" s="334"/>
      <c r="G1965" s="334"/>
      <c r="H1965" s="11"/>
      <c r="I1965" s="11"/>
      <c r="J1965" s="11"/>
      <c r="K1965" s="78"/>
      <c r="L1965" s="651"/>
      <c r="M1965" s="78"/>
      <c r="N1965" s="651"/>
      <c r="O1965" s="78"/>
      <c r="P1965" s="651"/>
      <c r="Q1965" s="33"/>
      <c r="R1965" s="33"/>
      <c r="S1965" s="33"/>
      <c r="T1965" s="33"/>
      <c r="U1965" s="33"/>
      <c r="V1965" s="33"/>
      <c r="W1965" s="33"/>
      <c r="X1965" s="33"/>
      <c r="Y1965" s="33"/>
      <c r="Z1965" s="33"/>
      <c r="AA1965" s="33"/>
    </row>
    <row r="1966" spans="2:39" s="29" customFormat="1">
      <c r="B1966" s="11"/>
      <c r="C1966" s="11">
        <v>17</v>
      </c>
      <c r="D1966" s="334"/>
      <c r="E1966" s="334"/>
      <c r="F1966" s="334"/>
      <c r="G1966" s="334"/>
      <c r="H1966" s="11"/>
      <c r="I1966" s="11"/>
      <c r="J1966" s="11"/>
      <c r="K1966" s="86"/>
      <c r="L1966" s="651"/>
      <c r="M1966" s="86"/>
      <c r="N1966" s="651"/>
      <c r="O1966" s="86"/>
      <c r="P1966" s="651"/>
      <c r="Q1966" s="33"/>
      <c r="R1966" s="33"/>
      <c r="S1966" s="33"/>
      <c r="T1966" s="33"/>
      <c r="U1966" s="33"/>
      <c r="V1966" s="33"/>
      <c r="W1966" s="33"/>
      <c r="X1966" s="33"/>
      <c r="Y1966" s="33"/>
      <c r="Z1966" s="33"/>
      <c r="AA1966" s="33"/>
    </row>
    <row r="1967" spans="2:39" s="29" customFormat="1">
      <c r="B1967" s="11"/>
      <c r="C1967" s="11">
        <v>18</v>
      </c>
      <c r="D1967" s="334"/>
      <c r="E1967" s="334"/>
      <c r="F1967" s="334"/>
      <c r="G1967" s="334"/>
      <c r="H1967" s="11"/>
      <c r="I1967" s="11"/>
      <c r="J1967" s="11"/>
      <c r="K1967" s="86"/>
      <c r="L1967" s="651"/>
      <c r="M1967" s="86"/>
      <c r="N1967" s="651"/>
      <c r="O1967" s="86"/>
      <c r="P1967" s="651"/>
      <c r="Q1967" s="33"/>
      <c r="R1967" s="33"/>
      <c r="S1967" s="33"/>
      <c r="T1967" s="33"/>
      <c r="U1967" s="33"/>
      <c r="V1967" s="33"/>
      <c r="W1967" s="33"/>
      <c r="X1967" s="33"/>
      <c r="Y1967" s="33"/>
      <c r="Z1967" s="33"/>
      <c r="AA1967" s="33"/>
    </row>
    <row r="1968" spans="2:39" s="29" customFormat="1">
      <c r="B1968" s="11"/>
      <c r="C1968" s="11">
        <v>19</v>
      </c>
      <c r="D1968" s="334"/>
      <c r="E1968" s="334"/>
      <c r="F1968" s="334"/>
      <c r="G1968" s="334"/>
      <c r="H1968" s="11"/>
      <c r="I1968" s="11"/>
      <c r="J1968" s="11"/>
      <c r="K1968" s="78"/>
      <c r="L1968" s="652"/>
      <c r="M1968" s="78"/>
      <c r="N1968" s="652"/>
      <c r="O1968" s="78"/>
      <c r="P1968" s="652"/>
      <c r="Q1968" s="33"/>
      <c r="R1968" s="33"/>
      <c r="S1968" s="33"/>
      <c r="T1968" s="33"/>
      <c r="U1968" s="33"/>
      <c r="V1968" s="33"/>
      <c r="W1968" s="33"/>
      <c r="X1968" s="33"/>
      <c r="Y1968" s="33"/>
      <c r="Z1968" s="33"/>
      <c r="AA1968" s="33"/>
    </row>
    <row r="1969" spans="2:39" s="29" customFormat="1">
      <c r="B1969" s="11"/>
      <c r="C1969" s="11">
        <v>20</v>
      </c>
      <c r="D1969" s="334"/>
      <c r="E1969" s="334"/>
      <c r="F1969" s="334"/>
      <c r="G1969" s="334"/>
      <c r="H1969" s="11"/>
      <c r="I1969" s="11"/>
      <c r="J1969" s="11"/>
      <c r="K1969" s="78"/>
      <c r="L1969" s="651"/>
      <c r="M1969" s="78"/>
      <c r="N1969" s="651"/>
      <c r="O1969" s="78"/>
      <c r="P1969" s="651"/>
      <c r="Q1969" s="33"/>
      <c r="R1969" s="33"/>
      <c r="S1969" s="33"/>
      <c r="T1969" s="33"/>
      <c r="U1969" s="33"/>
      <c r="V1969" s="33"/>
      <c r="W1969" s="33"/>
      <c r="X1969" s="33"/>
      <c r="Y1969" s="33"/>
      <c r="Z1969" s="33"/>
      <c r="AA1969" s="33"/>
    </row>
    <row r="1970" spans="2:39" s="29" customFormat="1">
      <c r="B1970" s="11"/>
      <c r="C1970" s="11">
        <v>21</v>
      </c>
      <c r="D1970" s="334"/>
      <c r="E1970" s="334"/>
      <c r="F1970" s="334"/>
      <c r="G1970" s="334"/>
      <c r="H1970" s="11"/>
      <c r="I1970" s="11"/>
      <c r="J1970" s="11"/>
      <c r="K1970" s="86"/>
      <c r="L1970" s="651"/>
      <c r="M1970" s="86"/>
      <c r="N1970" s="651"/>
      <c r="O1970" s="86"/>
      <c r="P1970" s="651"/>
      <c r="Q1970" s="33"/>
      <c r="R1970" s="33"/>
      <c r="S1970" s="33"/>
      <c r="T1970" s="33"/>
      <c r="U1970" s="33"/>
      <c r="V1970" s="33"/>
      <c r="W1970" s="33"/>
      <c r="X1970" s="33"/>
      <c r="Y1970" s="33"/>
      <c r="Z1970" s="33"/>
      <c r="AA1970" s="33"/>
    </row>
    <row r="1971" spans="2:39" s="29" customFormat="1">
      <c r="B1971" s="11"/>
      <c r="C1971" s="11">
        <v>22</v>
      </c>
      <c r="D1971" s="334"/>
      <c r="E1971" s="334"/>
      <c r="F1971" s="334"/>
      <c r="G1971" s="334"/>
      <c r="H1971" s="11"/>
      <c r="I1971" s="11"/>
      <c r="J1971" s="11"/>
      <c r="K1971" s="653"/>
      <c r="L1971" s="651"/>
      <c r="M1971" s="653"/>
      <c r="N1971" s="651"/>
      <c r="O1971" s="653"/>
      <c r="P1971" s="651"/>
      <c r="Q1971" s="33"/>
      <c r="R1971" s="33"/>
      <c r="S1971" s="33"/>
      <c r="T1971" s="33"/>
      <c r="U1971" s="33"/>
      <c r="V1971" s="33"/>
      <c r="W1971" s="33"/>
      <c r="X1971" s="33"/>
      <c r="Y1971" s="33"/>
      <c r="Z1971" s="33"/>
      <c r="AA1971" s="33"/>
    </row>
    <row r="1972" spans="2:39" s="29" customFormat="1">
      <c r="B1972" s="11">
        <v>88</v>
      </c>
      <c r="C1972" s="11">
        <v>1</v>
      </c>
      <c r="D1972" s="630"/>
      <c r="E1972" s="630"/>
      <c r="F1972" s="647"/>
      <c r="G1972" s="654"/>
      <c r="H1972" s="160"/>
      <c r="I1972" s="160"/>
      <c r="J1972" s="160"/>
      <c r="K1972" s="655"/>
      <c r="L1972" s="647"/>
      <c r="M1972" s="1971"/>
      <c r="N1972" s="647"/>
      <c r="O1972" s="1971"/>
      <c r="P1972" s="647"/>
      <c r="Q1972" s="33"/>
      <c r="R1972" s="33"/>
      <c r="S1972" s="33"/>
      <c r="T1972" s="33"/>
      <c r="U1972" s="33"/>
      <c r="V1972" s="33"/>
      <c r="W1972" s="33"/>
      <c r="X1972" s="33"/>
      <c r="Y1972" s="33"/>
    </row>
    <row r="1973" spans="2:39" s="29" customFormat="1">
      <c r="B1973" s="11"/>
      <c r="C1973" s="11">
        <v>2</v>
      </c>
      <c r="D1973" s="655"/>
      <c r="E1973" s="655"/>
      <c r="F1973" s="647"/>
      <c r="G1973" s="654"/>
      <c r="H1973" s="160"/>
      <c r="I1973" s="160"/>
      <c r="J1973" s="160"/>
      <c r="K1973" s="655"/>
      <c r="L1973" s="647"/>
      <c r="M1973" s="1971"/>
      <c r="N1973" s="647"/>
      <c r="O1973" s="1971"/>
      <c r="P1973" s="647"/>
      <c r="Q1973" s="33"/>
      <c r="R1973" s="33"/>
      <c r="S1973" s="33"/>
      <c r="T1973" s="33"/>
      <c r="U1973" s="33"/>
      <c r="V1973" s="33"/>
      <c r="W1973" s="33"/>
      <c r="X1973" s="33"/>
      <c r="Y1973" s="33"/>
    </row>
    <row r="1974" spans="2:39" s="29" customFormat="1">
      <c r="B1974" s="11"/>
      <c r="C1974" s="11">
        <v>3</v>
      </c>
      <c r="D1974" s="655"/>
      <c r="E1974" s="655"/>
      <c r="F1974" s="647"/>
      <c r="G1974" s="654"/>
      <c r="H1974" s="160"/>
      <c r="I1974" s="160"/>
      <c r="J1974" s="160"/>
      <c r="K1974" s="655"/>
      <c r="L1974" s="647"/>
      <c r="M1974" s="1971"/>
      <c r="N1974" s="647"/>
      <c r="O1974" s="1971"/>
      <c r="P1974" s="647"/>
      <c r="Q1974" s="33"/>
      <c r="R1974" s="33"/>
      <c r="S1974" s="33"/>
      <c r="T1974" s="33"/>
      <c r="U1974" s="33"/>
      <c r="V1974" s="33"/>
      <c r="W1974" s="33"/>
      <c r="X1974" s="33"/>
      <c r="Y1974" s="33"/>
    </row>
    <row r="1975" spans="2:39">
      <c r="B1975" s="11"/>
      <c r="C1975" s="11">
        <v>4</v>
      </c>
      <c r="D1975" s="160"/>
      <c r="E1975" s="160"/>
      <c r="F1975" s="655"/>
      <c r="G1975" s="654"/>
      <c r="H1975" s="160"/>
      <c r="I1975" s="160"/>
      <c r="J1975" s="160"/>
      <c r="K1975" s="655"/>
      <c r="L1975" s="656"/>
      <c r="M1975" s="1971"/>
      <c r="N1975" s="656"/>
      <c r="O1975" s="1971"/>
      <c r="P1975" s="656"/>
      <c r="Q1975" s="334"/>
      <c r="R1975" s="334"/>
      <c r="S1975" s="334"/>
      <c r="Z1975" s="335"/>
      <c r="AA1975" s="335"/>
      <c r="AB1975" s="335"/>
      <c r="AC1975" s="335"/>
      <c r="AD1975" s="335"/>
      <c r="AE1975" s="335"/>
      <c r="AF1975" s="335"/>
      <c r="AG1975" s="335"/>
      <c r="AH1975" s="335"/>
      <c r="AI1975" s="335"/>
      <c r="AJ1975" s="335"/>
      <c r="AK1975" s="335"/>
      <c r="AL1975" s="335"/>
      <c r="AM1975" s="335"/>
    </row>
    <row r="1976" spans="2:39" s="29" customFormat="1">
      <c r="B1976" s="11"/>
      <c r="C1976" s="11">
        <v>5</v>
      </c>
      <c r="D1976" s="657"/>
      <c r="E1976" s="657"/>
      <c r="F1976" s="658"/>
      <c r="G1976" s="654"/>
      <c r="H1976" s="160"/>
      <c r="I1976" s="160"/>
      <c r="J1976" s="160"/>
      <c r="K1976" s="193"/>
      <c r="L1976" s="659"/>
      <c r="M1976" s="193"/>
      <c r="N1976" s="659"/>
      <c r="O1976" s="193"/>
      <c r="P1976" s="659"/>
      <c r="Q1976" s="33"/>
      <c r="R1976" s="33"/>
      <c r="S1976" s="33"/>
      <c r="T1976" s="33"/>
      <c r="U1976" s="33"/>
      <c r="V1976" s="33"/>
      <c r="W1976" s="33"/>
      <c r="X1976" s="33"/>
      <c r="Y1976" s="33"/>
    </row>
    <row r="1977" spans="2:39" s="29" customFormat="1">
      <c r="B1977" s="11"/>
      <c r="C1977" s="11">
        <v>6</v>
      </c>
      <c r="D1977" s="647"/>
      <c r="E1977" s="647"/>
      <c r="F1977" s="658"/>
      <c r="G1977" s="654"/>
      <c r="H1977" s="160"/>
      <c r="I1977" s="160"/>
      <c r="J1977" s="160"/>
      <c r="K1977" s="193"/>
      <c r="L1977" s="659"/>
      <c r="M1977" s="193"/>
      <c r="N1977" s="659"/>
      <c r="O1977" s="193"/>
      <c r="P1977" s="659"/>
      <c r="Q1977" s="33"/>
      <c r="R1977" s="33"/>
      <c r="S1977" s="33"/>
      <c r="T1977" s="33"/>
      <c r="U1977" s="33"/>
      <c r="V1977" s="33"/>
      <c r="W1977" s="33"/>
      <c r="X1977" s="33"/>
      <c r="Y1977" s="33"/>
    </row>
    <row r="1978" spans="2:39" s="29" customFormat="1">
      <c r="B1978" s="11"/>
      <c r="C1978" s="11">
        <v>7</v>
      </c>
      <c r="D1978" s="647"/>
      <c r="E1978" s="647"/>
      <c r="F1978" s="658"/>
      <c r="G1978" s="654"/>
      <c r="H1978" s="160"/>
      <c r="I1978" s="160"/>
      <c r="J1978" s="160"/>
      <c r="K1978" s="655"/>
      <c r="L1978" s="660"/>
      <c r="M1978" s="1971"/>
      <c r="N1978" s="660"/>
      <c r="O1978" s="1971"/>
      <c r="P1978" s="660"/>
      <c r="Q1978" s="33"/>
      <c r="R1978" s="33"/>
      <c r="S1978" s="33"/>
      <c r="T1978" s="33"/>
      <c r="U1978" s="33"/>
      <c r="V1978" s="33"/>
      <c r="W1978" s="33"/>
      <c r="X1978" s="33"/>
      <c r="Y1978" s="33"/>
    </row>
    <row r="1979" spans="2:39" s="29" customFormat="1">
      <c r="B1979" s="11"/>
      <c r="C1979" s="11">
        <v>8</v>
      </c>
      <c r="D1979" s="647"/>
      <c r="E1979" s="647"/>
      <c r="F1979" s="658"/>
      <c r="G1979" s="654"/>
      <c r="H1979" s="160"/>
      <c r="I1979" s="160"/>
      <c r="J1979" s="160"/>
      <c r="K1979" s="655"/>
      <c r="L1979" s="659"/>
      <c r="M1979" s="1971"/>
      <c r="N1979" s="659"/>
      <c r="O1979" s="1971"/>
      <c r="P1979" s="659"/>
      <c r="Q1979" s="33"/>
      <c r="R1979" s="33"/>
      <c r="S1979" s="33"/>
      <c r="T1979" s="33"/>
      <c r="U1979" s="33"/>
      <c r="V1979" s="33"/>
      <c r="W1979" s="33"/>
      <c r="X1979" s="33"/>
      <c r="Y1979" s="33"/>
    </row>
    <row r="1980" spans="2:39" s="29" customFormat="1">
      <c r="B1980" s="11"/>
      <c r="C1980" s="11">
        <v>9</v>
      </c>
      <c r="D1980" s="657"/>
      <c r="E1980" s="657"/>
      <c r="F1980" s="658"/>
      <c r="G1980" s="654"/>
      <c r="H1980" s="160"/>
      <c r="I1980" s="160"/>
      <c r="J1980" s="160"/>
      <c r="K1980" s="193"/>
      <c r="L1980" s="659"/>
      <c r="M1980" s="193"/>
      <c r="N1980" s="659"/>
      <c r="O1980" s="193"/>
      <c r="P1980" s="659"/>
      <c r="Q1980" s="33"/>
      <c r="R1980" s="33"/>
      <c r="S1980" s="33"/>
      <c r="T1980" s="33"/>
      <c r="U1980" s="33"/>
      <c r="V1980" s="33"/>
      <c r="W1980" s="33"/>
      <c r="X1980" s="33"/>
      <c r="Y1980" s="33"/>
    </row>
    <row r="1981" spans="2:39" s="29" customFormat="1">
      <c r="B1981" s="11"/>
      <c r="C1981" s="11">
        <v>10</v>
      </c>
      <c r="D1981" s="647"/>
      <c r="E1981" s="647"/>
      <c r="F1981" s="658"/>
      <c r="G1981" s="654"/>
      <c r="H1981" s="160"/>
      <c r="I1981" s="160"/>
      <c r="J1981" s="160"/>
      <c r="K1981" s="193"/>
      <c r="L1981" s="659"/>
      <c r="M1981" s="193"/>
      <c r="N1981" s="659"/>
      <c r="O1981" s="193"/>
      <c r="P1981" s="659"/>
      <c r="Q1981" s="33"/>
      <c r="R1981" s="33"/>
      <c r="S1981" s="33"/>
      <c r="T1981" s="33"/>
      <c r="U1981" s="33"/>
      <c r="V1981" s="33"/>
      <c r="W1981" s="33"/>
      <c r="X1981" s="33"/>
      <c r="Y1981" s="33"/>
    </row>
    <row r="1982" spans="2:39" s="29" customFormat="1">
      <c r="B1982" s="11"/>
      <c r="C1982" s="11">
        <v>11</v>
      </c>
      <c r="D1982" s="647"/>
      <c r="E1982" s="647"/>
      <c r="F1982" s="658"/>
      <c r="G1982" s="654"/>
      <c r="H1982" s="160"/>
      <c r="I1982" s="160"/>
      <c r="J1982" s="160"/>
      <c r="K1982" s="655"/>
      <c r="L1982" s="660"/>
      <c r="M1982" s="1971"/>
      <c r="N1982" s="660"/>
      <c r="O1982" s="1971"/>
      <c r="P1982" s="660"/>
      <c r="Q1982" s="33"/>
      <c r="R1982" s="33"/>
      <c r="S1982" s="33"/>
      <c r="T1982" s="33"/>
      <c r="U1982" s="33"/>
      <c r="V1982" s="33"/>
      <c r="W1982" s="33"/>
      <c r="X1982" s="33"/>
      <c r="Y1982" s="33"/>
    </row>
    <row r="1983" spans="2:39" s="29" customFormat="1">
      <c r="B1983" s="11"/>
      <c r="C1983" s="11">
        <v>12</v>
      </c>
      <c r="D1983" s="657"/>
      <c r="E1983" s="657"/>
      <c r="F1983" s="658"/>
      <c r="G1983" s="654"/>
      <c r="H1983" s="160"/>
      <c r="I1983" s="160"/>
      <c r="J1983" s="160"/>
      <c r="K1983" s="655"/>
      <c r="L1983" s="659"/>
      <c r="M1983" s="1971"/>
      <c r="N1983" s="659"/>
      <c r="O1983" s="1971"/>
      <c r="P1983" s="659"/>
      <c r="Q1983" s="33"/>
      <c r="R1983" s="33"/>
      <c r="S1983" s="33"/>
      <c r="T1983" s="33"/>
      <c r="U1983" s="33"/>
      <c r="V1983" s="33"/>
      <c r="W1983" s="33"/>
      <c r="X1983" s="33"/>
      <c r="Y1983" s="33"/>
    </row>
    <row r="1984" spans="2:39" s="29" customFormat="1">
      <c r="B1984" s="11"/>
      <c r="C1984" s="11">
        <v>13</v>
      </c>
      <c r="D1984" s="657"/>
      <c r="E1984" s="657"/>
      <c r="F1984" s="658"/>
      <c r="G1984" s="654"/>
      <c r="H1984" s="160"/>
      <c r="I1984" s="160"/>
      <c r="J1984" s="160"/>
      <c r="K1984" s="193"/>
      <c r="L1984" s="659"/>
      <c r="M1984" s="193"/>
      <c r="N1984" s="659"/>
      <c r="O1984" s="193"/>
      <c r="P1984" s="659"/>
      <c r="Q1984" s="33"/>
      <c r="R1984" s="33"/>
      <c r="S1984" s="33"/>
      <c r="T1984" s="33"/>
      <c r="U1984" s="33"/>
      <c r="V1984" s="33"/>
      <c r="W1984" s="33"/>
      <c r="X1984" s="33"/>
      <c r="Y1984" s="33"/>
    </row>
    <row r="1985" spans="2:39" s="29" customFormat="1">
      <c r="B1985" s="11"/>
      <c r="C1985" s="11">
        <v>14</v>
      </c>
      <c r="D1985" s="657"/>
      <c r="E1985" s="657"/>
      <c r="F1985" s="658"/>
      <c r="G1985" s="654"/>
      <c r="H1985" s="160"/>
      <c r="I1985" s="160"/>
      <c r="J1985" s="160"/>
      <c r="K1985" s="193"/>
      <c r="L1985" s="659"/>
      <c r="M1985" s="193"/>
      <c r="N1985" s="659"/>
      <c r="O1985" s="193"/>
      <c r="P1985" s="659"/>
      <c r="Q1985" s="33"/>
      <c r="R1985" s="33"/>
      <c r="S1985" s="33"/>
      <c r="T1985" s="33"/>
      <c r="U1985" s="33"/>
      <c r="V1985" s="33"/>
      <c r="W1985" s="33"/>
      <c r="X1985" s="33"/>
      <c r="Y1985" s="33"/>
    </row>
    <row r="1986" spans="2:39" s="29" customFormat="1">
      <c r="B1986" s="11"/>
      <c r="C1986" s="11">
        <v>15</v>
      </c>
      <c r="D1986" s="657"/>
      <c r="E1986" s="657"/>
      <c r="F1986" s="658"/>
      <c r="G1986" s="654"/>
      <c r="H1986" s="160"/>
      <c r="I1986" s="160"/>
      <c r="J1986" s="160"/>
      <c r="K1986" s="655"/>
      <c r="L1986" s="660"/>
      <c r="M1986" s="1971"/>
      <c r="N1986" s="660"/>
      <c r="O1986" s="1971"/>
      <c r="P1986" s="660"/>
      <c r="Q1986" s="33"/>
      <c r="R1986" s="33"/>
      <c r="S1986" s="33"/>
      <c r="T1986" s="33"/>
      <c r="U1986" s="33"/>
      <c r="V1986" s="33"/>
      <c r="W1986" s="33"/>
      <c r="X1986" s="33"/>
      <c r="Y1986" s="33"/>
    </row>
    <row r="1987" spans="2:39" s="29" customFormat="1">
      <c r="B1987" s="11"/>
      <c r="C1987" s="11">
        <v>16</v>
      </c>
      <c r="D1987" s="657"/>
      <c r="E1987" s="657"/>
      <c r="F1987" s="658"/>
      <c r="G1987" s="654"/>
      <c r="H1987" s="160"/>
      <c r="I1987" s="160"/>
      <c r="J1987" s="160"/>
      <c r="K1987" s="655"/>
      <c r="L1987" s="659"/>
      <c r="M1987" s="1971"/>
      <c r="N1987" s="659"/>
      <c r="O1987" s="1971"/>
      <c r="P1987" s="659"/>
      <c r="Q1987" s="33"/>
      <c r="R1987" s="33"/>
      <c r="S1987" s="33"/>
      <c r="T1987" s="33"/>
      <c r="U1987" s="33"/>
      <c r="V1987" s="33"/>
      <c r="W1987" s="33"/>
      <c r="X1987" s="33"/>
      <c r="Y1987" s="33"/>
    </row>
    <row r="1988" spans="2:39" s="29" customFormat="1">
      <c r="B1988" s="11"/>
      <c r="C1988" s="11">
        <v>17</v>
      </c>
      <c r="D1988" s="657"/>
      <c r="E1988" s="657"/>
      <c r="F1988" s="658"/>
      <c r="G1988" s="654"/>
      <c r="H1988" s="160"/>
      <c r="I1988" s="160"/>
      <c r="J1988" s="160"/>
      <c r="K1988" s="193"/>
      <c r="L1988" s="659"/>
      <c r="M1988" s="193"/>
      <c r="N1988" s="659"/>
      <c r="O1988" s="193"/>
      <c r="P1988" s="659"/>
      <c r="Q1988" s="33"/>
      <c r="R1988" s="33"/>
      <c r="S1988" s="33"/>
      <c r="T1988" s="33"/>
      <c r="U1988" s="33"/>
      <c r="V1988" s="33"/>
      <c r="W1988" s="33"/>
      <c r="X1988" s="33"/>
      <c r="Y1988" s="33"/>
    </row>
    <row r="1989" spans="2:39" s="29" customFormat="1">
      <c r="B1989" s="11"/>
      <c r="C1989" s="11">
        <v>18</v>
      </c>
      <c r="D1989" s="657"/>
      <c r="E1989" s="657"/>
      <c r="F1989" s="658"/>
      <c r="G1989" s="654"/>
      <c r="H1989" s="160"/>
      <c r="I1989" s="160"/>
      <c r="J1989" s="160"/>
      <c r="K1989" s="193"/>
      <c r="L1989" s="659"/>
      <c r="M1989" s="193"/>
      <c r="N1989" s="659"/>
      <c r="O1989" s="193"/>
      <c r="P1989" s="659"/>
      <c r="Q1989" s="33"/>
      <c r="R1989" s="33"/>
      <c r="S1989" s="33"/>
      <c r="T1989" s="33"/>
      <c r="U1989" s="33"/>
      <c r="V1989" s="33"/>
      <c r="W1989" s="33"/>
      <c r="X1989" s="33"/>
      <c r="Y1989" s="33"/>
    </row>
    <row r="1990" spans="2:39" s="29" customFormat="1">
      <c r="B1990" s="11"/>
      <c r="C1990" s="11">
        <v>19</v>
      </c>
      <c r="D1990" s="657"/>
      <c r="E1990" s="657"/>
      <c r="F1990" s="658"/>
      <c r="G1990" s="654"/>
      <c r="H1990" s="160"/>
      <c r="I1990" s="160"/>
      <c r="J1990" s="160"/>
      <c r="K1990" s="655"/>
      <c r="L1990" s="660"/>
      <c r="M1990" s="1971"/>
      <c r="N1990" s="660"/>
      <c r="O1990" s="1971"/>
      <c r="P1990" s="660"/>
      <c r="Q1990" s="33"/>
      <c r="R1990" s="33"/>
      <c r="S1990" s="33"/>
      <c r="T1990" s="33"/>
      <c r="U1990" s="33"/>
      <c r="V1990" s="33"/>
      <c r="W1990" s="33"/>
      <c r="X1990" s="33"/>
      <c r="Y1990" s="33"/>
    </row>
    <row r="1991" spans="2:39" s="29" customFormat="1">
      <c r="B1991" s="11"/>
      <c r="C1991" s="11">
        <v>20</v>
      </c>
      <c r="D1991" s="657"/>
      <c r="E1991" s="657"/>
      <c r="F1991" s="658"/>
      <c r="G1991" s="654"/>
      <c r="H1991" s="160"/>
      <c r="I1991" s="160"/>
      <c r="J1991" s="160"/>
      <c r="K1991" s="655"/>
      <c r="L1991" s="659"/>
      <c r="M1991" s="1971"/>
      <c r="N1991" s="659"/>
      <c r="O1991" s="1971"/>
      <c r="P1991" s="659"/>
      <c r="Q1991" s="33"/>
      <c r="R1991" s="33"/>
      <c r="S1991" s="33"/>
      <c r="T1991" s="33"/>
      <c r="U1991" s="33"/>
      <c r="V1991" s="33"/>
      <c r="W1991" s="33"/>
      <c r="X1991" s="33"/>
      <c r="Y1991" s="33"/>
    </row>
    <row r="1992" spans="2:39" s="29" customFormat="1">
      <c r="B1992" s="11"/>
      <c r="C1992" s="11">
        <v>21</v>
      </c>
      <c r="D1992" s="657"/>
      <c r="E1992" s="657"/>
      <c r="F1992" s="658"/>
      <c r="G1992" s="654"/>
      <c r="H1992" s="160"/>
      <c r="I1992" s="160"/>
      <c r="J1992" s="160"/>
      <c r="K1992" s="193"/>
      <c r="L1992" s="659"/>
      <c r="M1992" s="193"/>
      <c r="N1992" s="659"/>
      <c r="O1992" s="193"/>
      <c r="P1992" s="659"/>
      <c r="Q1992" s="33"/>
      <c r="R1992" s="33"/>
      <c r="S1992" s="33"/>
      <c r="T1992" s="33"/>
      <c r="U1992" s="33"/>
      <c r="V1992" s="33"/>
      <c r="W1992" s="33"/>
      <c r="X1992" s="33"/>
      <c r="Y1992" s="33"/>
    </row>
    <row r="1993" spans="2:39" s="29" customFormat="1">
      <c r="B1993" s="11"/>
      <c r="C1993" s="11">
        <v>22</v>
      </c>
      <c r="D1993" s="657"/>
      <c r="E1993" s="657"/>
      <c r="F1993" s="658"/>
      <c r="G1993" s="654"/>
      <c r="H1993" s="160"/>
      <c r="I1993" s="160"/>
      <c r="J1993" s="160"/>
      <c r="K1993" s="661"/>
      <c r="L1993" s="659"/>
      <c r="M1993" s="661"/>
      <c r="N1993" s="659"/>
      <c r="O1993" s="661"/>
      <c r="P1993" s="659"/>
      <c r="Q1993" s="33"/>
      <c r="R1993" s="33"/>
      <c r="S1993" s="33"/>
      <c r="T1993" s="33"/>
      <c r="U1993" s="33"/>
      <c r="V1993" s="33"/>
      <c r="W1993" s="33"/>
      <c r="X1993" s="33"/>
      <c r="Y1993" s="33"/>
    </row>
    <row r="1994" spans="2:39">
      <c r="B1994" s="33"/>
      <c r="C1994" s="33"/>
      <c r="F1994" s="334"/>
      <c r="G1994" s="334"/>
      <c r="H1994" s="11"/>
      <c r="J1994" s="11"/>
      <c r="L1994" s="334"/>
      <c r="N1994" s="334"/>
      <c r="P1994" s="334"/>
      <c r="Q1994" s="334"/>
      <c r="R1994" s="334"/>
      <c r="S1994" s="334"/>
      <c r="AH1994" s="335"/>
      <c r="AI1994" s="335"/>
      <c r="AJ1994" s="335"/>
      <c r="AK1994" s="335"/>
      <c r="AL1994" s="335"/>
      <c r="AM1994" s="335"/>
    </row>
    <row r="1995" spans="2:39">
      <c r="F1995" s="334"/>
      <c r="G1995" s="334"/>
      <c r="H1995" s="11"/>
      <c r="J1995" s="11"/>
      <c r="Q1995" s="334"/>
      <c r="R1995" s="334"/>
      <c r="S1995" s="334"/>
      <c r="AJ1995" s="335"/>
      <c r="AK1995" s="335"/>
      <c r="AL1995" s="335"/>
      <c r="AM1995" s="335"/>
    </row>
    <row r="1996" spans="2:39">
      <c r="F1996" s="334"/>
      <c r="G1996" s="334"/>
      <c r="H1996" s="11"/>
      <c r="J1996" s="11"/>
      <c r="Q1996" s="334"/>
      <c r="R1996" s="334"/>
      <c r="S1996" s="334"/>
      <c r="AJ1996" s="335"/>
      <c r="AK1996" s="335"/>
      <c r="AL1996" s="335"/>
      <c r="AM1996" s="335"/>
    </row>
    <row r="1997" spans="2:39">
      <c r="F1997" s="334"/>
      <c r="G1997" s="334"/>
      <c r="H1997" s="11"/>
      <c r="J1997" s="11"/>
      <c r="Q1997" s="334"/>
      <c r="R1997" s="334"/>
      <c r="S1997" s="334"/>
      <c r="AJ1997" s="335"/>
      <c r="AK1997" s="335"/>
      <c r="AL1997" s="335"/>
      <c r="AM1997" s="335"/>
    </row>
    <row r="1998" spans="2:39">
      <c r="F1998" s="334"/>
      <c r="G1998" s="334"/>
      <c r="H1998" s="11"/>
      <c r="J1998" s="11"/>
      <c r="Q1998" s="334"/>
      <c r="R1998" s="334"/>
      <c r="S1998" s="334"/>
      <c r="AJ1998" s="335"/>
      <c r="AK1998" s="335"/>
      <c r="AL1998" s="335"/>
      <c r="AM1998" s="335"/>
    </row>
    <row r="1999" spans="2:39">
      <c r="F1999" s="334"/>
      <c r="G1999" s="334"/>
      <c r="H1999" s="11"/>
      <c r="J1999" s="11"/>
      <c r="Q1999" s="334"/>
      <c r="R1999" s="334"/>
      <c r="S1999" s="334"/>
      <c r="AJ1999" s="335"/>
      <c r="AK1999" s="335"/>
      <c r="AL1999" s="335"/>
      <c r="AM1999" s="335"/>
    </row>
    <row r="2000" spans="2:39">
      <c r="F2000" s="334"/>
      <c r="G2000" s="334"/>
      <c r="H2000" s="11"/>
      <c r="J2000" s="11"/>
      <c r="Q2000" s="334"/>
      <c r="R2000" s="334"/>
      <c r="S2000" s="334"/>
      <c r="AJ2000" s="335"/>
      <c r="AK2000" s="335"/>
      <c r="AL2000" s="335"/>
      <c r="AM2000" s="335"/>
    </row>
    <row r="2001" spans="6:39">
      <c r="F2001" s="334"/>
      <c r="G2001" s="334"/>
      <c r="H2001" s="11"/>
      <c r="J2001" s="11"/>
      <c r="Q2001" s="334"/>
      <c r="R2001" s="334"/>
      <c r="S2001" s="334"/>
      <c r="AJ2001" s="335"/>
      <c r="AK2001" s="335"/>
      <c r="AL2001" s="335"/>
      <c r="AM2001" s="335"/>
    </row>
    <row r="2002" spans="6:39">
      <c r="F2002" s="334"/>
      <c r="G2002" s="334"/>
      <c r="H2002" s="11"/>
      <c r="J2002" s="11"/>
      <c r="Q2002" s="334"/>
      <c r="R2002" s="334"/>
      <c r="S2002" s="334"/>
      <c r="AJ2002" s="335"/>
      <c r="AK2002" s="335"/>
      <c r="AL2002" s="335"/>
      <c r="AM2002" s="335"/>
    </row>
    <row r="2003" spans="6:39">
      <c r="F2003" s="334"/>
      <c r="G2003" s="334"/>
      <c r="H2003" s="11"/>
      <c r="J2003" s="11"/>
      <c r="Q2003" s="334"/>
      <c r="R2003" s="334"/>
      <c r="S2003" s="334"/>
      <c r="AJ2003" s="335"/>
      <c r="AK2003" s="335"/>
      <c r="AL2003" s="335"/>
      <c r="AM2003" s="335"/>
    </row>
    <row r="2004" spans="6:39">
      <c r="F2004" s="334"/>
      <c r="G2004" s="334"/>
      <c r="H2004" s="11"/>
      <c r="J2004" s="11"/>
      <c r="Q2004" s="334"/>
      <c r="R2004" s="334"/>
      <c r="S2004" s="334"/>
      <c r="AJ2004" s="335"/>
      <c r="AK2004" s="335"/>
      <c r="AL2004" s="335"/>
      <c r="AM2004" s="335"/>
    </row>
    <row r="2005" spans="6:39">
      <c r="F2005" s="334"/>
      <c r="G2005" s="334"/>
      <c r="H2005" s="11"/>
      <c r="J2005" s="11"/>
      <c r="Q2005" s="334"/>
      <c r="R2005" s="334"/>
      <c r="S2005" s="334"/>
      <c r="AJ2005" s="335"/>
      <c r="AK2005" s="335"/>
      <c r="AL2005" s="335"/>
      <c r="AM2005" s="335"/>
    </row>
    <row r="2006" spans="6:39">
      <c r="F2006" s="334"/>
      <c r="G2006" s="334"/>
      <c r="H2006" s="11"/>
      <c r="J2006" s="11"/>
      <c r="Q2006" s="334"/>
      <c r="R2006" s="334"/>
      <c r="S2006" s="334"/>
      <c r="AJ2006" s="335"/>
      <c r="AK2006" s="335"/>
      <c r="AL2006" s="335"/>
      <c r="AM2006" s="335"/>
    </row>
    <row r="2007" spans="6:39">
      <c r="F2007" s="334"/>
      <c r="G2007" s="334"/>
      <c r="H2007" s="11"/>
      <c r="J2007" s="11"/>
      <c r="Q2007" s="334"/>
      <c r="R2007" s="334"/>
      <c r="S2007" s="334"/>
      <c r="AJ2007" s="335"/>
      <c r="AK2007" s="335"/>
      <c r="AL2007" s="335"/>
      <c r="AM2007" s="335"/>
    </row>
    <row r="2008" spans="6:39">
      <c r="F2008" s="334"/>
      <c r="G2008" s="334"/>
      <c r="H2008" s="11"/>
      <c r="J2008" s="11"/>
      <c r="Q2008" s="334"/>
      <c r="R2008" s="334"/>
      <c r="S2008" s="334"/>
      <c r="AJ2008" s="335"/>
      <c r="AK2008" s="335"/>
      <c r="AL2008" s="335"/>
      <c r="AM2008" s="335"/>
    </row>
    <row r="2009" spans="6:39">
      <c r="F2009" s="334"/>
      <c r="G2009" s="334"/>
      <c r="H2009" s="11"/>
      <c r="J2009" s="11"/>
      <c r="Q2009" s="334"/>
      <c r="R2009" s="334"/>
      <c r="S2009" s="334"/>
      <c r="AJ2009" s="335"/>
      <c r="AK2009" s="335"/>
      <c r="AL2009" s="335"/>
      <c r="AM2009" s="335"/>
    </row>
    <row r="2010" spans="6:39">
      <c r="F2010" s="334"/>
      <c r="G2010" s="334"/>
      <c r="H2010" s="11"/>
      <c r="J2010" s="11"/>
      <c r="Q2010" s="334"/>
      <c r="R2010" s="334"/>
      <c r="S2010" s="334"/>
      <c r="AJ2010" s="335"/>
      <c r="AK2010" s="335"/>
      <c r="AL2010" s="335"/>
      <c r="AM2010" s="335"/>
    </row>
    <row r="2011" spans="6:39">
      <c r="F2011" s="334"/>
      <c r="G2011" s="334"/>
      <c r="H2011" s="11"/>
      <c r="J2011" s="11"/>
      <c r="Q2011" s="334"/>
      <c r="R2011" s="334"/>
      <c r="S2011" s="334"/>
      <c r="AJ2011" s="335"/>
      <c r="AK2011" s="335"/>
      <c r="AL2011" s="335"/>
      <c r="AM2011" s="335"/>
    </row>
    <row r="2012" spans="6:39">
      <c r="F2012" s="334"/>
      <c r="G2012" s="334"/>
      <c r="H2012" s="11"/>
      <c r="J2012" s="11"/>
      <c r="Q2012" s="334"/>
      <c r="R2012" s="334"/>
      <c r="S2012" s="334"/>
      <c r="AJ2012" s="335"/>
      <c r="AK2012" s="335"/>
      <c r="AL2012" s="335"/>
      <c r="AM2012" s="335"/>
    </row>
    <row r="2013" spans="6:39">
      <c r="F2013" s="334"/>
      <c r="G2013" s="334"/>
      <c r="H2013" s="11"/>
      <c r="J2013" s="11"/>
      <c r="Q2013" s="334"/>
      <c r="R2013" s="334"/>
      <c r="S2013" s="334"/>
      <c r="AJ2013" s="335"/>
      <c r="AK2013" s="335"/>
      <c r="AL2013" s="335"/>
      <c r="AM2013" s="335"/>
    </row>
    <row r="2014" spans="6:39">
      <c r="F2014" s="334"/>
      <c r="G2014" s="334"/>
      <c r="H2014" s="11"/>
      <c r="J2014" s="11"/>
      <c r="Q2014" s="334"/>
      <c r="R2014" s="334"/>
      <c r="S2014" s="334"/>
      <c r="AJ2014" s="335"/>
      <c r="AK2014" s="335"/>
      <c r="AL2014" s="335"/>
      <c r="AM2014" s="335"/>
    </row>
    <row r="2015" spans="6:39">
      <c r="F2015" s="334"/>
      <c r="G2015" s="334"/>
      <c r="H2015" s="11"/>
      <c r="J2015" s="11"/>
      <c r="Q2015" s="334"/>
      <c r="R2015" s="334"/>
      <c r="S2015" s="334"/>
      <c r="AJ2015" s="335"/>
      <c r="AK2015" s="335"/>
      <c r="AL2015" s="335"/>
      <c r="AM2015" s="335"/>
    </row>
    <row r="2016" spans="6:39">
      <c r="J2016" s="11"/>
      <c r="Q2016" s="334"/>
      <c r="R2016" s="334"/>
      <c r="S2016" s="334"/>
      <c r="AJ2016" s="335"/>
      <c r="AK2016" s="335"/>
      <c r="AL2016" s="335"/>
      <c r="AM2016" s="335"/>
    </row>
    <row r="2017" spans="10:39">
      <c r="J2017" s="11"/>
      <c r="Q2017" s="334"/>
      <c r="R2017" s="334"/>
      <c r="S2017" s="334"/>
      <c r="AJ2017" s="335"/>
      <c r="AK2017" s="335"/>
      <c r="AL2017" s="335"/>
      <c r="AM2017" s="335"/>
    </row>
    <row r="2018" spans="10:39" hidden="1">
      <c r="J2018" s="11"/>
      <c r="Q2018" s="334"/>
      <c r="R2018" s="334"/>
      <c r="S2018" s="334"/>
      <c r="AJ2018" s="335"/>
      <c r="AK2018" s="335"/>
      <c r="AL2018" s="335"/>
      <c r="AM2018" s="335"/>
    </row>
    <row r="2019" spans="10:39" hidden="1">
      <c r="J2019" s="11"/>
      <c r="Q2019" s="334"/>
      <c r="R2019" s="334"/>
      <c r="S2019" s="334"/>
      <c r="AJ2019" s="335"/>
      <c r="AK2019" s="335"/>
      <c r="AL2019" s="335"/>
      <c r="AM2019" s="335"/>
    </row>
    <row r="2020" spans="10:39" hidden="1">
      <c r="J2020" s="11"/>
      <c r="Q2020" s="334"/>
      <c r="R2020" s="334"/>
      <c r="S2020" s="334"/>
      <c r="AJ2020" s="335"/>
      <c r="AK2020" s="335"/>
      <c r="AL2020" s="335"/>
      <c r="AM2020" s="335"/>
    </row>
    <row r="2021" spans="10:39" hidden="1">
      <c r="J2021" s="11"/>
      <c r="Q2021" s="334"/>
      <c r="R2021" s="334"/>
      <c r="S2021" s="334"/>
      <c r="AJ2021" s="335"/>
      <c r="AK2021" s="335"/>
      <c r="AL2021" s="335"/>
      <c r="AM2021" s="335"/>
    </row>
    <row r="2022" spans="10:39" hidden="1">
      <c r="J2022" s="11"/>
      <c r="Q2022" s="334"/>
      <c r="R2022" s="334"/>
      <c r="S2022" s="334"/>
      <c r="AJ2022" s="335"/>
      <c r="AK2022" s="335"/>
      <c r="AL2022" s="335"/>
      <c r="AM2022" s="335"/>
    </row>
    <row r="2023" spans="10:39" hidden="1">
      <c r="J2023" s="11"/>
      <c r="Q2023" s="334"/>
      <c r="R2023" s="334"/>
      <c r="S2023" s="334"/>
      <c r="AJ2023" s="335"/>
      <c r="AK2023" s="335"/>
      <c r="AL2023" s="335"/>
      <c r="AM2023" s="335"/>
    </row>
    <row r="2024" spans="10:39" hidden="1">
      <c r="J2024" s="11"/>
      <c r="Q2024" s="334"/>
      <c r="R2024" s="334"/>
      <c r="S2024" s="334"/>
      <c r="AJ2024" s="335"/>
      <c r="AK2024" s="335"/>
      <c r="AL2024" s="335"/>
      <c r="AM2024" s="335"/>
    </row>
    <row r="2025" spans="10:39" hidden="1">
      <c r="J2025" s="11"/>
      <c r="Q2025" s="334"/>
      <c r="R2025" s="334"/>
      <c r="S2025" s="334"/>
      <c r="AJ2025" s="335"/>
      <c r="AK2025" s="335"/>
      <c r="AL2025" s="335"/>
      <c r="AM2025" s="335"/>
    </row>
    <row r="2026" spans="10:39" hidden="1">
      <c r="J2026" s="11"/>
      <c r="Q2026" s="334"/>
      <c r="R2026" s="334"/>
      <c r="S2026" s="334"/>
      <c r="AJ2026" s="335"/>
      <c r="AK2026" s="335"/>
      <c r="AL2026" s="335"/>
      <c r="AM2026" s="335"/>
    </row>
    <row r="2027" spans="10:39" hidden="1">
      <c r="J2027" s="11"/>
      <c r="Q2027" s="334"/>
      <c r="R2027" s="334"/>
      <c r="S2027" s="334"/>
      <c r="AJ2027" s="335"/>
      <c r="AK2027" s="335"/>
      <c r="AL2027" s="335"/>
      <c r="AM2027" s="335"/>
    </row>
    <row r="2028" spans="10:39" hidden="1">
      <c r="J2028" s="11"/>
      <c r="Q2028" s="334"/>
      <c r="R2028" s="334"/>
      <c r="S2028" s="334"/>
      <c r="AJ2028" s="335"/>
      <c r="AK2028" s="335"/>
      <c r="AL2028" s="335"/>
      <c r="AM2028" s="335"/>
    </row>
    <row r="2029" spans="10:39" hidden="1">
      <c r="J2029" s="11"/>
      <c r="Q2029" s="334"/>
      <c r="R2029" s="334"/>
      <c r="S2029" s="334"/>
      <c r="AJ2029" s="335"/>
      <c r="AK2029" s="335"/>
      <c r="AL2029" s="335"/>
      <c r="AM2029" s="335"/>
    </row>
    <row r="2030" spans="10:39" hidden="1">
      <c r="J2030" s="11"/>
      <c r="Q2030" s="334"/>
      <c r="R2030" s="334"/>
      <c r="S2030" s="334"/>
      <c r="AJ2030" s="335"/>
      <c r="AK2030" s="335"/>
      <c r="AL2030" s="335"/>
      <c r="AM2030" s="335"/>
    </row>
    <row r="2031" spans="10:39" hidden="1">
      <c r="J2031" s="11"/>
      <c r="Q2031" s="334"/>
      <c r="R2031" s="334"/>
      <c r="S2031" s="334"/>
      <c r="AJ2031" s="335"/>
      <c r="AK2031" s="335"/>
      <c r="AL2031" s="335"/>
      <c r="AM2031" s="335"/>
    </row>
    <row r="2032" spans="10:39">
      <c r="J2032" s="11"/>
      <c r="Q2032" s="334"/>
      <c r="R2032" s="334"/>
      <c r="S2032" s="334"/>
      <c r="AJ2032" s="335"/>
      <c r="AK2032" s="335"/>
      <c r="AL2032" s="335"/>
      <c r="AM2032" s="335"/>
    </row>
    <row r="2033" spans="10:39">
      <c r="J2033" s="11"/>
      <c r="Q2033" s="334"/>
      <c r="R2033" s="334"/>
      <c r="S2033" s="334"/>
      <c r="AJ2033" s="335"/>
      <c r="AK2033" s="335"/>
      <c r="AL2033" s="335"/>
      <c r="AM2033" s="335"/>
    </row>
    <row r="2034" spans="10:39">
      <c r="J2034" s="11"/>
      <c r="Q2034" s="334"/>
      <c r="R2034" s="334"/>
      <c r="S2034" s="334"/>
      <c r="AJ2034" s="335"/>
      <c r="AK2034" s="335"/>
      <c r="AL2034" s="335"/>
      <c r="AM2034" s="335"/>
    </row>
    <row r="2035" spans="10:39">
      <c r="J2035" s="11"/>
      <c r="Q2035" s="334"/>
      <c r="R2035" s="334"/>
      <c r="S2035" s="334"/>
      <c r="AJ2035" s="335"/>
      <c r="AK2035" s="335"/>
      <c r="AL2035" s="335"/>
      <c r="AM2035" s="335"/>
    </row>
    <row r="2036" spans="10:39">
      <c r="J2036" s="11"/>
      <c r="Q2036" s="334"/>
      <c r="R2036" s="334"/>
      <c r="S2036" s="334"/>
      <c r="AJ2036" s="335"/>
      <c r="AK2036" s="335"/>
      <c r="AL2036" s="335"/>
      <c r="AM2036" s="335"/>
    </row>
    <row r="2037" spans="10:39">
      <c r="J2037" s="11"/>
      <c r="Q2037" s="334"/>
      <c r="R2037" s="334"/>
      <c r="S2037" s="334"/>
      <c r="AJ2037" s="335"/>
      <c r="AK2037" s="335"/>
      <c r="AL2037" s="335"/>
      <c r="AM2037" s="335"/>
    </row>
    <row r="2038" spans="10:39" ht="84.95" customHeight="1"/>
    <row r="2039" spans="10:39" ht="84.95" customHeight="1"/>
    <row r="4018" hidden="1"/>
    <row r="4019" hidden="1"/>
    <row r="4020" hidden="1"/>
    <row r="4021" hidden="1"/>
    <row r="4022" hidden="1"/>
    <row r="4023" hidden="1"/>
    <row r="4024" hidden="1"/>
    <row r="4025" hidden="1"/>
    <row r="4026" hidden="1"/>
    <row r="4027" hidden="1"/>
    <row r="4028" hidden="1"/>
    <row r="4029" hidden="1"/>
    <row r="4030" hidden="1"/>
    <row r="4031" hidden="1"/>
    <row r="4038" spans="1:39" s="11" customFormat="1" ht="84.95" customHeight="1">
      <c r="A4038" s="335"/>
      <c r="B4038" s="334"/>
      <c r="C4038" s="334"/>
      <c r="H4038" s="335"/>
      <c r="J4038" s="334"/>
      <c r="K4038" s="334"/>
      <c r="M4038" s="334"/>
      <c r="O4038" s="334"/>
      <c r="T4038" s="334"/>
      <c r="U4038" s="334"/>
      <c r="V4038" s="334"/>
      <c r="W4038" s="334"/>
      <c r="X4038" s="334"/>
      <c r="Y4038" s="334"/>
      <c r="Z4038" s="334"/>
      <c r="AA4038" s="334"/>
      <c r="AB4038" s="334"/>
      <c r="AC4038" s="334"/>
      <c r="AD4038" s="334"/>
      <c r="AE4038" s="334"/>
      <c r="AF4038" s="334"/>
      <c r="AG4038" s="334"/>
      <c r="AH4038" s="334"/>
      <c r="AI4038" s="334"/>
      <c r="AJ4038" s="334"/>
      <c r="AK4038" s="334"/>
      <c r="AL4038" s="334"/>
      <c r="AM4038" s="334"/>
    </row>
    <row r="4039" spans="1:39" s="11" customFormat="1" ht="84.95" customHeight="1">
      <c r="A4039" s="335"/>
      <c r="B4039" s="334"/>
      <c r="C4039" s="334"/>
      <c r="H4039" s="335"/>
      <c r="J4039" s="334"/>
      <c r="K4039" s="334"/>
      <c r="M4039" s="334"/>
      <c r="O4039" s="334"/>
      <c r="T4039" s="334"/>
      <c r="U4039" s="334"/>
      <c r="V4039" s="334"/>
      <c r="W4039" s="334"/>
      <c r="X4039" s="334"/>
      <c r="Y4039" s="334"/>
      <c r="Z4039" s="334"/>
      <c r="AA4039" s="334"/>
      <c r="AB4039" s="334"/>
      <c r="AC4039" s="334"/>
      <c r="AD4039" s="334"/>
      <c r="AE4039" s="334"/>
      <c r="AF4039" s="334"/>
      <c r="AG4039" s="334"/>
      <c r="AH4039" s="334"/>
      <c r="AI4039" s="334"/>
      <c r="AJ4039" s="334"/>
      <c r="AK4039" s="334"/>
      <c r="AL4039" s="334"/>
      <c r="AM4039" s="334"/>
    </row>
    <row r="6018" hidden="1"/>
    <row r="6019" hidden="1"/>
    <row r="6020" hidden="1"/>
    <row r="6021" hidden="1"/>
    <row r="6022" hidden="1"/>
    <row r="6023" hidden="1"/>
    <row r="6024" hidden="1"/>
    <row r="6025" hidden="1"/>
    <row r="6026" hidden="1"/>
    <row r="6027" hidden="1"/>
    <row r="6028" hidden="1"/>
    <row r="6029" hidden="1"/>
    <row r="6030" hidden="1"/>
    <row r="6031" hidden="1"/>
    <row r="6038" spans="1:39" s="11" customFormat="1" ht="84.95" customHeight="1">
      <c r="A6038" s="335"/>
      <c r="B6038" s="334"/>
      <c r="C6038" s="334"/>
      <c r="H6038" s="335"/>
      <c r="J6038" s="334"/>
      <c r="K6038" s="334"/>
      <c r="M6038" s="334"/>
      <c r="O6038" s="334"/>
      <c r="T6038" s="334"/>
      <c r="U6038" s="334"/>
      <c r="V6038" s="334"/>
      <c r="W6038" s="334"/>
      <c r="X6038" s="334"/>
      <c r="Y6038" s="334"/>
      <c r="Z6038" s="334"/>
      <c r="AA6038" s="334"/>
      <c r="AB6038" s="334"/>
      <c r="AC6038" s="334"/>
      <c r="AD6038" s="334"/>
      <c r="AE6038" s="334"/>
      <c r="AF6038" s="334"/>
      <c r="AG6038" s="334"/>
      <c r="AH6038" s="334"/>
      <c r="AI6038" s="334"/>
      <c r="AJ6038" s="334"/>
      <c r="AK6038" s="334"/>
      <c r="AL6038" s="334"/>
      <c r="AM6038" s="334"/>
    </row>
    <row r="6039" spans="1:39" s="11" customFormat="1" ht="84.95" customHeight="1">
      <c r="A6039" s="335"/>
      <c r="B6039" s="334"/>
      <c r="C6039" s="334"/>
      <c r="H6039" s="335"/>
      <c r="J6039" s="334"/>
      <c r="K6039" s="334"/>
      <c r="M6039" s="334"/>
      <c r="O6039" s="334"/>
      <c r="T6039" s="334"/>
      <c r="U6039" s="334"/>
      <c r="V6039" s="334"/>
      <c r="W6039" s="334"/>
      <c r="X6039" s="334"/>
      <c r="Y6039" s="334"/>
      <c r="Z6039" s="334"/>
      <c r="AA6039" s="334"/>
      <c r="AB6039" s="334"/>
      <c r="AC6039" s="334"/>
      <c r="AD6039" s="334"/>
      <c r="AE6039" s="334"/>
      <c r="AF6039" s="334"/>
      <c r="AG6039" s="334"/>
      <c r="AH6039" s="334"/>
      <c r="AI6039" s="334"/>
      <c r="AJ6039" s="334"/>
      <c r="AK6039" s="334"/>
      <c r="AL6039" s="334"/>
      <c r="AM6039" s="334"/>
    </row>
    <row r="8018" hidden="1"/>
    <row r="8019" hidden="1"/>
    <row r="8020" hidden="1"/>
    <row r="8021" hidden="1"/>
    <row r="8022" hidden="1"/>
    <row r="8023" hidden="1"/>
    <row r="8024" hidden="1"/>
    <row r="8025" hidden="1"/>
    <row r="8026" hidden="1"/>
    <row r="8027" hidden="1"/>
    <row r="8028" hidden="1"/>
    <row r="8029" hidden="1"/>
    <row r="8030" hidden="1"/>
    <row r="8031" hidden="1"/>
    <row r="8038" spans="1:39" s="11" customFormat="1" ht="84.95" customHeight="1">
      <c r="A8038" s="335"/>
      <c r="B8038" s="334"/>
      <c r="C8038" s="334"/>
      <c r="H8038" s="335"/>
      <c r="J8038" s="334"/>
      <c r="K8038" s="334"/>
      <c r="M8038" s="334"/>
      <c r="O8038" s="334"/>
      <c r="T8038" s="334"/>
      <c r="U8038" s="334"/>
      <c r="V8038" s="334"/>
      <c r="W8038" s="334"/>
      <c r="X8038" s="334"/>
      <c r="Y8038" s="334"/>
      <c r="Z8038" s="334"/>
      <c r="AA8038" s="334"/>
      <c r="AB8038" s="334"/>
      <c r="AC8038" s="334"/>
      <c r="AD8038" s="334"/>
      <c r="AE8038" s="334"/>
      <c r="AF8038" s="334"/>
      <c r="AG8038" s="334"/>
      <c r="AH8038" s="334"/>
      <c r="AI8038" s="334"/>
      <c r="AJ8038" s="334"/>
      <c r="AK8038" s="334"/>
      <c r="AL8038" s="334"/>
      <c r="AM8038" s="334"/>
    </row>
    <row r="8039" spans="1:39" s="11" customFormat="1" ht="84.95" customHeight="1">
      <c r="A8039" s="335"/>
      <c r="B8039" s="334"/>
      <c r="C8039" s="334"/>
      <c r="H8039" s="335"/>
      <c r="J8039" s="334"/>
      <c r="K8039" s="334"/>
      <c r="M8039" s="334"/>
      <c r="O8039" s="334"/>
      <c r="T8039" s="334"/>
      <c r="U8039" s="334"/>
      <c r="V8039" s="334"/>
      <c r="W8039" s="334"/>
      <c r="X8039" s="334"/>
      <c r="Y8039" s="334"/>
      <c r="Z8039" s="334"/>
      <c r="AA8039" s="334"/>
      <c r="AB8039" s="334"/>
      <c r="AC8039" s="334"/>
      <c r="AD8039" s="334"/>
      <c r="AE8039" s="334"/>
      <c r="AF8039" s="334"/>
      <c r="AG8039" s="334"/>
      <c r="AH8039" s="334"/>
      <c r="AI8039" s="334"/>
      <c r="AJ8039" s="334"/>
      <c r="AK8039" s="334"/>
      <c r="AL8039" s="334"/>
      <c r="AM8039" s="334"/>
    </row>
    <row r="10018" hidden="1"/>
    <row r="10019" hidden="1"/>
    <row r="10020" hidden="1"/>
    <row r="10021" hidden="1"/>
    <row r="10022" hidden="1"/>
    <row r="10023" hidden="1"/>
    <row r="10024" hidden="1"/>
    <row r="10025" hidden="1"/>
    <row r="10026" hidden="1"/>
    <row r="10027" hidden="1"/>
    <row r="10028" hidden="1"/>
    <row r="10029" hidden="1"/>
    <row r="10030" hidden="1"/>
    <row r="10031" hidden="1"/>
    <row r="10038" spans="1:39" s="11" customFormat="1" ht="84.95" customHeight="1">
      <c r="A10038" s="335"/>
      <c r="B10038" s="334"/>
      <c r="C10038" s="334"/>
      <c r="H10038" s="335"/>
      <c r="J10038" s="334"/>
      <c r="K10038" s="334"/>
      <c r="M10038" s="334"/>
      <c r="O10038" s="334"/>
      <c r="T10038" s="334"/>
      <c r="U10038" s="334"/>
      <c r="V10038" s="334"/>
      <c r="W10038" s="334"/>
      <c r="X10038" s="334"/>
      <c r="Y10038" s="334"/>
      <c r="Z10038" s="334"/>
      <c r="AA10038" s="334"/>
      <c r="AB10038" s="334"/>
      <c r="AC10038" s="334"/>
      <c r="AD10038" s="334"/>
      <c r="AE10038" s="334"/>
      <c r="AF10038" s="334"/>
      <c r="AG10038" s="334"/>
      <c r="AH10038" s="334"/>
      <c r="AI10038" s="334"/>
      <c r="AJ10038" s="334"/>
      <c r="AK10038" s="334"/>
      <c r="AL10038" s="334"/>
      <c r="AM10038" s="334"/>
    </row>
    <row r="10039" spans="1:39" s="11" customFormat="1" ht="84.95" customHeight="1">
      <c r="A10039" s="335"/>
      <c r="B10039" s="334"/>
      <c r="C10039" s="334"/>
      <c r="H10039" s="335"/>
      <c r="J10039" s="334"/>
      <c r="K10039" s="334"/>
      <c r="M10039" s="334"/>
      <c r="O10039" s="334"/>
      <c r="T10039" s="334"/>
      <c r="U10039" s="334"/>
      <c r="V10039" s="334"/>
      <c r="W10039" s="334"/>
      <c r="X10039" s="334"/>
      <c r="Y10039" s="334"/>
      <c r="Z10039" s="334"/>
      <c r="AA10039" s="334"/>
      <c r="AB10039" s="334"/>
      <c r="AC10039" s="334"/>
      <c r="AD10039" s="334"/>
      <c r="AE10039" s="334"/>
      <c r="AF10039" s="334"/>
      <c r="AG10039" s="334"/>
      <c r="AH10039" s="334"/>
      <c r="AI10039" s="334"/>
      <c r="AJ10039" s="334"/>
      <c r="AK10039" s="334"/>
      <c r="AL10039" s="334"/>
      <c r="AM10039" s="334"/>
    </row>
  </sheetData>
  <sheetProtection algorithmName="SHA-512" hashValue="AfOMnTQUc6vhXn4wpbODeyG4iQ71xr8TpnT/po7oHu/ph4bIEBaHaHOUtIaUYIsxFluJv7/fVbJmkvYYIynU6A==" saltValue="KJ0Vuoa19gmoUkJ4SDxrFA==" spinCount="100000" sheet="1" objects="1" scenarios="1"/>
  <mergeCells count="24">
    <mergeCell ref="Q9:R9"/>
    <mergeCell ref="G9:H9"/>
    <mergeCell ref="G12:H12"/>
    <mergeCell ref="I12:J12"/>
    <mergeCell ref="I9:J9"/>
    <mergeCell ref="K9:L9"/>
    <mergeCell ref="G10:H10"/>
    <mergeCell ref="I10:J10"/>
    <mergeCell ref="K10:L10"/>
    <mergeCell ref="M9:N9"/>
    <mergeCell ref="M10:N10"/>
    <mergeCell ref="M11:N11"/>
    <mergeCell ref="M12:N12"/>
    <mergeCell ref="O9:P9"/>
    <mergeCell ref="O10:P10"/>
    <mergeCell ref="O11:P11"/>
    <mergeCell ref="O12:P12"/>
    <mergeCell ref="D47:D49"/>
    <mergeCell ref="F47:F48"/>
    <mergeCell ref="D86:D87"/>
    <mergeCell ref="K11:L11"/>
    <mergeCell ref="K12:L12"/>
    <mergeCell ref="G11:H11"/>
    <mergeCell ref="I11:J11"/>
  </mergeCells>
  <phoneticPr fontId="3"/>
  <pageMargins left="0.75" right="0.75" top="0.62" bottom="0.37" header="0.51200000000000001" footer="0.19"/>
  <pageSetup paperSize="9" scale="6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X10093"/>
  <sheetViews>
    <sheetView showGridLines="0" zoomScale="90" zoomScaleNormal="90" zoomScaleSheetLayoutView="100" workbookViewId="0"/>
  </sheetViews>
  <sheetFormatPr defaultRowHeight="13.5"/>
  <cols>
    <col min="1" max="1" width="3.625" style="335" customWidth="1"/>
    <col min="2" max="2" width="4.125" style="11" hidden="1" customWidth="1"/>
    <col min="3" max="3" width="3" style="11" hidden="1" customWidth="1"/>
    <col min="4" max="4" width="14" style="11" bestFit="1" customWidth="1"/>
    <col min="5" max="5" width="14" style="11" customWidth="1"/>
    <col min="6" max="6" width="16.5" style="11" customWidth="1"/>
    <col min="7" max="7" width="2.625" style="11" customWidth="1"/>
    <col min="8" max="8" width="15.625" style="30" customWidth="1"/>
    <col min="9" max="9" width="2.625" style="11" customWidth="1"/>
    <col min="10" max="10" width="15.625" style="11" customWidth="1"/>
    <col min="11" max="11" width="2.625" style="11" customWidth="1"/>
    <col min="12" max="12" width="15.625" style="11" customWidth="1"/>
    <col min="13" max="13" width="2.625" style="11" customWidth="1"/>
    <col min="14" max="14" width="15.625" style="11" customWidth="1"/>
    <col min="15" max="15" width="2.625" style="11" customWidth="1"/>
    <col min="16" max="16" width="15.625" style="11" customWidth="1"/>
    <col min="17" max="17" width="2.625" style="11" customWidth="1"/>
    <col min="18" max="18" width="15.625" style="11" customWidth="1"/>
    <col min="19" max="19" width="2.625" style="30" customWidth="1"/>
    <col min="20" max="20" width="15.625" style="30" customWidth="1"/>
    <col min="21" max="21" width="2" style="30" customWidth="1"/>
    <col min="22" max="22" width="15.625" style="335" customWidth="1"/>
    <col min="23" max="23" width="3.625" style="335" customWidth="1"/>
    <col min="24" max="24" width="0" style="335" hidden="1" customWidth="1"/>
    <col min="25" max="25" width="2.625" style="335" customWidth="1"/>
    <col min="26" max="16384" width="9" style="335"/>
  </cols>
  <sheetData>
    <row r="1" spans="1:24" s="334" customFormat="1">
      <c r="A1" s="33"/>
      <c r="B1" s="11"/>
      <c r="C1" s="11"/>
      <c r="F1" s="11"/>
      <c r="G1" s="11"/>
      <c r="H1" s="11"/>
      <c r="I1" s="11"/>
      <c r="J1" s="11"/>
      <c r="K1" s="11"/>
      <c r="L1" s="11"/>
      <c r="M1" s="11"/>
      <c r="N1" s="11"/>
      <c r="O1" s="11"/>
      <c r="P1" s="11"/>
      <c r="Q1" s="11"/>
      <c r="R1" s="11"/>
      <c r="S1" s="11"/>
      <c r="T1" s="11"/>
      <c r="U1" s="11"/>
    </row>
    <row r="2" spans="1:24" s="334" customFormat="1" ht="15">
      <c r="B2" s="11"/>
      <c r="C2" s="14"/>
      <c r="D2" s="741" t="s">
        <v>1426</v>
      </c>
      <c r="E2" s="743"/>
      <c r="F2" s="14"/>
      <c r="G2" s="30"/>
      <c r="H2" s="30"/>
      <c r="I2" s="11"/>
      <c r="J2" s="11"/>
      <c r="K2" s="11"/>
      <c r="L2" s="11"/>
      <c r="M2" s="11"/>
      <c r="N2" s="11"/>
      <c r="O2" s="11"/>
      <c r="P2" s="11"/>
      <c r="Q2" s="11"/>
      <c r="R2" s="11"/>
      <c r="S2" s="11"/>
      <c r="T2" s="11"/>
      <c r="U2" s="11"/>
    </row>
    <row r="3" spans="1:24" s="334" customFormat="1" ht="14.25">
      <c r="B3" s="11"/>
      <c r="C3" s="14"/>
      <c r="D3" s="744" t="s">
        <v>42</v>
      </c>
      <c r="E3" s="744"/>
      <c r="F3" s="14"/>
      <c r="G3" s="30"/>
      <c r="H3" s="30"/>
      <c r="I3" s="11"/>
      <c r="J3" s="11"/>
      <c r="K3" s="11"/>
      <c r="L3" s="11"/>
      <c r="M3" s="11"/>
      <c r="N3" s="11"/>
      <c r="O3" s="11"/>
      <c r="P3" s="11"/>
      <c r="Q3" s="11"/>
      <c r="R3" s="11"/>
      <c r="S3" s="11"/>
      <c r="T3" s="11"/>
      <c r="U3" s="11"/>
    </row>
    <row r="4" spans="1:24" s="334" customFormat="1">
      <c r="B4" s="11"/>
      <c r="C4" s="14"/>
      <c r="D4" s="14"/>
      <c r="E4" s="14"/>
      <c r="F4" s="14"/>
      <c r="G4" s="30"/>
      <c r="H4" s="30"/>
      <c r="I4" s="11"/>
      <c r="J4" s="11"/>
      <c r="K4" s="11"/>
      <c r="L4" s="11"/>
      <c r="M4" s="11"/>
      <c r="N4" s="11"/>
      <c r="O4" s="11"/>
      <c r="P4" s="11"/>
      <c r="Q4" s="11"/>
      <c r="R4" s="11"/>
      <c r="S4" s="11"/>
      <c r="T4" s="11"/>
      <c r="U4" s="11"/>
    </row>
    <row r="5" spans="1:24" s="334" customFormat="1">
      <c r="A5" s="337"/>
      <c r="B5" s="11"/>
      <c r="C5" s="11"/>
      <c r="D5" s="2019" t="s">
        <v>262</v>
      </c>
      <c r="E5" s="2019"/>
      <c r="F5" s="541"/>
      <c r="G5" s="1794"/>
      <c r="H5" s="541"/>
      <c r="I5" s="1794"/>
      <c r="J5" s="541"/>
      <c r="K5" s="541"/>
      <c r="L5" s="541"/>
      <c r="M5" s="1794"/>
      <c r="N5" s="541"/>
      <c r="O5" s="2054"/>
      <c r="P5" s="2054"/>
      <c r="Q5" s="2054"/>
      <c r="R5" s="2054"/>
      <c r="S5" s="2014" t="s">
        <v>340</v>
      </c>
      <c r="T5" s="1794"/>
      <c r="U5" s="1794"/>
    </row>
    <row r="6" spans="1:24" s="29" customFormat="1">
      <c r="A6" s="337"/>
      <c r="B6" s="694"/>
      <c r="C6" s="695"/>
      <c r="D6" s="223" t="s">
        <v>212</v>
      </c>
      <c r="E6" s="163"/>
      <c r="F6" s="163"/>
      <c r="G6" s="163"/>
      <c r="H6" s="163"/>
      <c r="I6" s="163"/>
      <c r="J6" s="152"/>
      <c r="K6" s="163"/>
      <c r="L6" s="163"/>
      <c r="M6" s="163"/>
      <c r="N6" s="163"/>
      <c r="O6" s="163"/>
      <c r="P6" s="163"/>
      <c r="Q6" s="163"/>
      <c r="R6" s="163"/>
      <c r="S6" s="2055"/>
      <c r="T6" s="2056"/>
      <c r="U6" s="2057"/>
      <c r="X6" s="1175"/>
    </row>
    <row r="7" spans="1:24">
      <c r="A7" s="45"/>
      <c r="B7" s="694"/>
      <c r="C7" s="695"/>
      <c r="D7" s="697"/>
      <c r="E7" s="408"/>
      <c r="F7" s="95"/>
      <c r="G7" s="95"/>
      <c r="H7" s="95"/>
      <c r="I7" s="260"/>
      <c r="J7" s="260"/>
      <c r="K7" s="260"/>
      <c r="L7" s="260"/>
      <c r="M7" s="95"/>
      <c r="N7" s="95"/>
      <c r="O7" s="95"/>
      <c r="P7" s="95"/>
      <c r="Q7" s="95"/>
      <c r="R7" s="95"/>
      <c r="S7" s="95"/>
      <c r="T7" s="698"/>
      <c r="U7" s="1794"/>
      <c r="X7" s="1162"/>
    </row>
    <row r="8" spans="1:24" s="1188" customFormat="1" ht="24.75" hidden="1" customHeight="1">
      <c r="A8" s="193"/>
      <c r="B8" s="1186"/>
      <c r="C8" s="1187"/>
      <c r="D8" s="689" t="s">
        <v>740</v>
      </c>
      <c r="E8" s="1691"/>
      <c r="F8" s="152"/>
      <c r="G8" s="2606" t="s">
        <v>741</v>
      </c>
      <c r="H8" s="2607"/>
      <c r="I8" s="2606" t="s">
        <v>300</v>
      </c>
      <c r="J8" s="2607"/>
      <c r="K8" s="2606" t="s">
        <v>301</v>
      </c>
      <c r="L8" s="2607"/>
      <c r="M8" s="2606" t="s">
        <v>741</v>
      </c>
      <c r="N8" s="2607"/>
      <c r="O8" s="2606" t="s">
        <v>741</v>
      </c>
      <c r="P8" s="2607"/>
      <c r="Q8" s="2606" t="s">
        <v>741</v>
      </c>
      <c r="R8" s="2607"/>
      <c r="S8" s="2593"/>
      <c r="T8" s="2594"/>
      <c r="U8" s="1794"/>
      <c r="X8" s="1189"/>
    </row>
    <row r="9" spans="1:24" s="29" customFormat="1" ht="13.5" customHeight="1">
      <c r="A9" s="663"/>
      <c r="B9" s="694"/>
      <c r="C9" s="695"/>
      <c r="D9" s="123"/>
      <c r="E9" s="44"/>
      <c r="F9" s="121"/>
      <c r="G9" s="2604" t="s">
        <v>43</v>
      </c>
      <c r="H9" s="2605"/>
      <c r="I9" s="2604" t="s">
        <v>44</v>
      </c>
      <c r="J9" s="2605"/>
      <c r="K9" s="2604" t="s">
        <v>45</v>
      </c>
      <c r="L9" s="2605"/>
      <c r="M9" s="2604" t="s">
        <v>46</v>
      </c>
      <c r="N9" s="2605"/>
      <c r="O9" s="2604" t="s">
        <v>1674</v>
      </c>
      <c r="P9" s="2605"/>
      <c r="Q9" s="2604" t="s">
        <v>1675</v>
      </c>
      <c r="R9" s="2605"/>
      <c r="S9" s="2015"/>
      <c r="T9" s="1668"/>
      <c r="U9" s="1794"/>
      <c r="X9" s="1175"/>
    </row>
    <row r="10" spans="1:24" s="29" customFormat="1" ht="84.95" customHeight="1">
      <c r="A10" s="663"/>
      <c r="B10" s="696"/>
      <c r="C10" s="696"/>
      <c r="D10" s="1167" t="s">
        <v>743</v>
      </c>
      <c r="E10" s="2064"/>
      <c r="F10" s="122"/>
      <c r="G10" s="2610" t="s">
        <v>369</v>
      </c>
      <c r="H10" s="2611"/>
      <c r="I10" s="2610" t="s">
        <v>1678</v>
      </c>
      <c r="J10" s="2611"/>
      <c r="K10" s="2610" t="s">
        <v>1679</v>
      </c>
      <c r="L10" s="2611"/>
      <c r="M10" s="2610" t="s">
        <v>1676</v>
      </c>
      <c r="N10" s="2611"/>
      <c r="O10" s="2610" t="s">
        <v>1760</v>
      </c>
      <c r="P10" s="2611"/>
      <c r="Q10" s="2610" t="s">
        <v>1677</v>
      </c>
      <c r="R10" s="2611"/>
      <c r="S10" s="2016"/>
      <c r="T10" s="2053" t="s">
        <v>803</v>
      </c>
      <c r="U10" s="1794"/>
      <c r="X10" s="1217" t="s">
        <v>111</v>
      </c>
    </row>
    <row r="11" spans="1:24" s="29" customFormat="1" ht="84.95" hidden="1" customHeight="1">
      <c r="B11" s="696"/>
      <c r="C11" s="696"/>
      <c r="D11" s="1167" t="s">
        <v>743</v>
      </c>
      <c r="E11" s="2064"/>
      <c r="F11" s="690"/>
      <c r="G11" s="2608" t="s">
        <v>369</v>
      </c>
      <c r="H11" s="2609"/>
      <c r="I11" s="2589" t="s">
        <v>807</v>
      </c>
      <c r="J11" s="2603"/>
      <c r="K11" s="2608" t="s">
        <v>370</v>
      </c>
      <c r="L11" s="2609"/>
      <c r="M11" s="2608" t="s">
        <v>369</v>
      </c>
      <c r="N11" s="2609"/>
      <c r="O11" s="2608" t="s">
        <v>369</v>
      </c>
      <c r="P11" s="2609"/>
      <c r="Q11" s="2608" t="s">
        <v>369</v>
      </c>
      <c r="R11" s="2609"/>
      <c r="S11" s="1174"/>
      <c r="T11" s="2053" t="s">
        <v>803</v>
      </c>
      <c r="U11" s="1794"/>
      <c r="X11" s="1216" t="s">
        <v>1081</v>
      </c>
    </row>
    <row r="12" spans="1:24">
      <c r="A12" s="29"/>
      <c r="B12" s="696"/>
      <c r="C12" s="687"/>
      <c r="D12" s="671" t="s">
        <v>272</v>
      </c>
      <c r="E12" s="2065" t="s">
        <v>1680</v>
      </c>
      <c r="F12" s="632" t="s">
        <v>274</v>
      </c>
      <c r="G12" s="2066"/>
      <c r="H12" s="2067">
        <v>230</v>
      </c>
      <c r="I12" s="2068"/>
      <c r="J12" s="2044"/>
      <c r="K12" s="2066"/>
      <c r="L12" s="2044"/>
      <c r="M12" s="2066"/>
      <c r="N12" s="2067">
        <f t="shared" ref="N12:N47" si="0">SUMIF($X$90:$X$761,$X12,N$90:N$761)</f>
        <v>0</v>
      </c>
      <c r="O12" s="2066"/>
      <c r="P12" s="2067">
        <f t="shared" ref="P12:P39" si="1">SUMIF($X$90:$X$761,$X12,P$90:P$761)</f>
        <v>0</v>
      </c>
      <c r="Q12" s="2066"/>
      <c r="R12" s="2035"/>
      <c r="S12" s="2034"/>
      <c r="T12" s="2080">
        <f>SUM(H12,J12,L12,N12,P12,R12)</f>
        <v>230</v>
      </c>
      <c r="U12" s="1794"/>
      <c r="V12" s="334"/>
      <c r="W12" s="334"/>
      <c r="X12" s="1162"/>
    </row>
    <row r="13" spans="1:24">
      <c r="B13" s="696"/>
      <c r="C13" s="688"/>
      <c r="D13" s="634" t="s">
        <v>275</v>
      </c>
      <c r="E13" s="1694" t="s">
        <v>1681</v>
      </c>
      <c r="F13" s="643" t="s">
        <v>750</v>
      </c>
      <c r="G13" s="2069"/>
      <c r="H13" s="2070">
        <v>30</v>
      </c>
      <c r="I13" s="2069"/>
      <c r="J13" s="2046"/>
      <c r="K13" s="2069"/>
      <c r="L13" s="2046"/>
      <c r="M13" s="2069"/>
      <c r="N13" s="2070">
        <f t="shared" si="0"/>
        <v>0</v>
      </c>
      <c r="O13" s="2069"/>
      <c r="P13" s="2070">
        <f t="shared" si="1"/>
        <v>0</v>
      </c>
      <c r="Q13" s="2069"/>
      <c r="R13" s="2037"/>
      <c r="S13" s="2036"/>
      <c r="T13" s="2070">
        <f t="shared" ref="T13:T63" si="2">SUM(H13,J13,L13,N13,P13,R13)</f>
        <v>30</v>
      </c>
      <c r="U13" s="1794"/>
      <c r="V13" s="334"/>
      <c r="W13" s="334"/>
      <c r="X13" s="1162"/>
    </row>
    <row r="14" spans="1:24">
      <c r="B14" s="696"/>
      <c r="C14" s="688"/>
      <c r="D14" s="634"/>
      <c r="E14" s="1694"/>
      <c r="F14" s="643" t="s">
        <v>1682</v>
      </c>
      <c r="G14" s="2069"/>
      <c r="H14" s="2070">
        <v>30</v>
      </c>
      <c r="I14" s="2069"/>
      <c r="J14" s="2046"/>
      <c r="K14" s="2069"/>
      <c r="L14" s="2046"/>
      <c r="M14" s="2069"/>
      <c r="N14" s="2070">
        <f t="shared" si="0"/>
        <v>0</v>
      </c>
      <c r="O14" s="2069"/>
      <c r="P14" s="2070">
        <f t="shared" si="1"/>
        <v>0</v>
      </c>
      <c r="Q14" s="2069"/>
      <c r="R14" s="2037"/>
      <c r="S14" s="2036"/>
      <c r="T14" s="2070">
        <f t="shared" si="2"/>
        <v>30</v>
      </c>
      <c r="U14" s="1794"/>
      <c r="V14" s="334"/>
      <c r="W14" s="334"/>
      <c r="X14" s="1162"/>
    </row>
    <row r="15" spans="1:24">
      <c r="A15" s="339"/>
      <c r="B15" s="696"/>
      <c r="C15" s="688"/>
      <c r="D15" s="634"/>
      <c r="E15" s="1694"/>
      <c r="F15" s="643" t="s">
        <v>1683</v>
      </c>
      <c r="G15" s="2069"/>
      <c r="H15" s="2070">
        <v>2</v>
      </c>
      <c r="I15" s="2069"/>
      <c r="J15" s="2046"/>
      <c r="K15" s="2069"/>
      <c r="L15" s="2046"/>
      <c r="M15" s="2069"/>
      <c r="N15" s="2070">
        <f t="shared" si="0"/>
        <v>0</v>
      </c>
      <c r="O15" s="2069"/>
      <c r="P15" s="2070">
        <f t="shared" si="1"/>
        <v>0</v>
      </c>
      <c r="Q15" s="2069"/>
      <c r="R15" s="2037"/>
      <c r="S15" s="2036"/>
      <c r="T15" s="2070">
        <f t="shared" si="2"/>
        <v>2</v>
      </c>
      <c r="U15" s="1794"/>
      <c r="V15" s="334"/>
      <c r="W15" s="334"/>
      <c r="X15" s="1162"/>
    </row>
    <row r="16" spans="1:24">
      <c r="A16" s="339"/>
      <c r="B16" s="696"/>
      <c r="C16" s="688"/>
      <c r="D16" s="634"/>
      <c r="E16" s="1694"/>
      <c r="F16" s="643" t="s">
        <v>1684</v>
      </c>
      <c r="G16" s="2069"/>
      <c r="H16" s="2070">
        <v>0</v>
      </c>
      <c r="I16" s="2069"/>
      <c r="J16" s="2046"/>
      <c r="K16" s="2069"/>
      <c r="L16" s="2046"/>
      <c r="M16" s="2069"/>
      <c r="N16" s="2070">
        <f t="shared" si="0"/>
        <v>0</v>
      </c>
      <c r="O16" s="2069"/>
      <c r="P16" s="2070">
        <f t="shared" si="1"/>
        <v>0</v>
      </c>
      <c r="Q16" s="2069"/>
      <c r="R16" s="2037"/>
      <c r="S16" s="2036"/>
      <c r="T16" s="2070">
        <f t="shared" si="2"/>
        <v>0</v>
      </c>
      <c r="U16" s="1794"/>
      <c r="V16" s="334"/>
      <c r="W16" s="334"/>
      <c r="X16" s="1162"/>
    </row>
    <row r="17" spans="1:24">
      <c r="A17" s="339"/>
      <c r="B17" s="696"/>
      <c r="C17" s="688"/>
      <c r="D17" s="634"/>
      <c r="E17" s="1694"/>
      <c r="F17" s="643" t="s">
        <v>1685</v>
      </c>
      <c r="G17" s="2069"/>
      <c r="H17" s="2070">
        <v>0</v>
      </c>
      <c r="I17" s="2069"/>
      <c r="J17" s="2046"/>
      <c r="K17" s="2069"/>
      <c r="L17" s="2046"/>
      <c r="M17" s="2069"/>
      <c r="N17" s="2070">
        <f t="shared" si="0"/>
        <v>0</v>
      </c>
      <c r="O17" s="2069"/>
      <c r="P17" s="2070">
        <f t="shared" si="1"/>
        <v>0</v>
      </c>
      <c r="Q17" s="2069"/>
      <c r="R17" s="2037"/>
      <c r="S17" s="2036"/>
      <c r="T17" s="2070">
        <f t="shared" si="2"/>
        <v>0</v>
      </c>
      <c r="U17" s="1794"/>
      <c r="V17" s="334"/>
      <c r="W17" s="334"/>
      <c r="X17" s="1162"/>
    </row>
    <row r="18" spans="1:24">
      <c r="A18" s="339"/>
      <c r="B18" s="696"/>
      <c r="C18" s="688"/>
      <c r="D18" s="634"/>
      <c r="E18" s="1694"/>
      <c r="F18" s="643" t="s">
        <v>1686</v>
      </c>
      <c r="G18" s="2069"/>
      <c r="H18" s="2070">
        <v>0</v>
      </c>
      <c r="I18" s="2069"/>
      <c r="J18" s="2046"/>
      <c r="K18" s="2069"/>
      <c r="L18" s="2046"/>
      <c r="M18" s="2069"/>
      <c r="N18" s="2070">
        <f t="shared" si="0"/>
        <v>0</v>
      </c>
      <c r="O18" s="2069"/>
      <c r="P18" s="2070">
        <f t="shared" si="1"/>
        <v>0</v>
      </c>
      <c r="Q18" s="2069"/>
      <c r="R18" s="2037"/>
      <c r="S18" s="2036"/>
      <c r="T18" s="2070">
        <f t="shared" si="2"/>
        <v>0</v>
      </c>
      <c r="U18" s="1794"/>
      <c r="V18" s="334"/>
      <c r="W18" s="334"/>
      <c r="X18" s="1162"/>
    </row>
    <row r="19" spans="1:24">
      <c r="A19" s="339"/>
      <c r="B19" s="696"/>
      <c r="C19" s="688"/>
      <c r="D19" s="634"/>
      <c r="E19" s="1694"/>
      <c r="F19" s="643" t="s">
        <v>1687</v>
      </c>
      <c r="G19" s="2069"/>
      <c r="H19" s="2070">
        <v>0</v>
      </c>
      <c r="I19" s="2069"/>
      <c r="J19" s="2046"/>
      <c r="K19" s="2069"/>
      <c r="L19" s="2046"/>
      <c r="M19" s="2069"/>
      <c r="N19" s="2070">
        <f t="shared" si="0"/>
        <v>0</v>
      </c>
      <c r="O19" s="2069"/>
      <c r="P19" s="2070">
        <f t="shared" si="1"/>
        <v>0</v>
      </c>
      <c r="Q19" s="2069"/>
      <c r="R19" s="2037"/>
      <c r="S19" s="2036"/>
      <c r="T19" s="2070">
        <f t="shared" si="2"/>
        <v>0</v>
      </c>
      <c r="U19" s="1794"/>
      <c r="V19" s="334"/>
      <c r="W19" s="334"/>
      <c r="X19" s="1162"/>
    </row>
    <row r="20" spans="1:24">
      <c r="B20" s="696"/>
      <c r="C20" s="688"/>
      <c r="D20" s="634"/>
      <c r="E20" s="1694"/>
      <c r="F20" s="643" t="s">
        <v>1688</v>
      </c>
      <c r="G20" s="2069"/>
      <c r="H20" s="2070">
        <v>0</v>
      </c>
      <c r="I20" s="2069"/>
      <c r="J20" s="2046"/>
      <c r="K20" s="2069"/>
      <c r="L20" s="2046"/>
      <c r="M20" s="2069"/>
      <c r="N20" s="2070">
        <f t="shared" si="0"/>
        <v>0</v>
      </c>
      <c r="O20" s="2069"/>
      <c r="P20" s="2070">
        <f t="shared" si="1"/>
        <v>0</v>
      </c>
      <c r="Q20" s="2069"/>
      <c r="R20" s="2037"/>
      <c r="S20" s="2036"/>
      <c r="T20" s="2070">
        <f t="shared" si="2"/>
        <v>0</v>
      </c>
      <c r="U20" s="1794"/>
      <c r="V20" s="334"/>
      <c r="W20" s="334"/>
      <c r="X20" s="1162"/>
    </row>
    <row r="21" spans="1:24">
      <c r="B21" s="696"/>
      <c r="C21" s="688"/>
      <c r="D21" s="634"/>
      <c r="E21" s="1694"/>
      <c r="F21" s="643" t="s">
        <v>1689</v>
      </c>
      <c r="G21" s="2069"/>
      <c r="H21" s="2070">
        <v>0</v>
      </c>
      <c r="I21" s="2069"/>
      <c r="J21" s="2046"/>
      <c r="K21" s="2069"/>
      <c r="L21" s="2046"/>
      <c r="M21" s="2069"/>
      <c r="N21" s="2070">
        <f t="shared" si="0"/>
        <v>0</v>
      </c>
      <c r="O21" s="2069"/>
      <c r="P21" s="2070">
        <f t="shared" si="1"/>
        <v>0</v>
      </c>
      <c r="Q21" s="2069"/>
      <c r="R21" s="2037"/>
      <c r="S21" s="2036"/>
      <c r="T21" s="2070">
        <f t="shared" si="2"/>
        <v>0</v>
      </c>
      <c r="U21" s="1794"/>
      <c r="V21" s="334"/>
      <c r="W21" s="334"/>
      <c r="X21" s="1162"/>
    </row>
    <row r="22" spans="1:24">
      <c r="B22" s="696"/>
      <c r="C22" s="688"/>
      <c r="D22" s="634"/>
      <c r="E22" s="1694"/>
      <c r="F22" s="643" t="s">
        <v>1690</v>
      </c>
      <c r="G22" s="2069"/>
      <c r="H22" s="2070">
        <v>0</v>
      </c>
      <c r="I22" s="2069"/>
      <c r="J22" s="2046"/>
      <c r="K22" s="2069"/>
      <c r="L22" s="2046"/>
      <c r="M22" s="2069"/>
      <c r="N22" s="2070">
        <f t="shared" si="0"/>
        <v>0</v>
      </c>
      <c r="O22" s="2069"/>
      <c r="P22" s="2070">
        <f t="shared" si="1"/>
        <v>0</v>
      </c>
      <c r="Q22" s="2069"/>
      <c r="R22" s="2037"/>
      <c r="S22" s="2036"/>
      <c r="T22" s="2070">
        <f t="shared" si="2"/>
        <v>0</v>
      </c>
      <c r="U22" s="1794"/>
      <c r="V22" s="334"/>
      <c r="W22" s="334"/>
      <c r="X22" s="1162"/>
    </row>
    <row r="23" spans="1:24">
      <c r="B23" s="696"/>
      <c r="C23" s="688"/>
      <c r="D23" s="634"/>
      <c r="E23" s="1694"/>
      <c r="F23" s="643" t="s">
        <v>1691</v>
      </c>
      <c r="G23" s="2069"/>
      <c r="H23" s="2070">
        <v>0</v>
      </c>
      <c r="I23" s="2069"/>
      <c r="J23" s="2046"/>
      <c r="K23" s="2069"/>
      <c r="L23" s="2046"/>
      <c r="M23" s="2069"/>
      <c r="N23" s="2070">
        <f t="shared" si="0"/>
        <v>0</v>
      </c>
      <c r="O23" s="2069"/>
      <c r="P23" s="2070">
        <f t="shared" si="1"/>
        <v>0</v>
      </c>
      <c r="Q23" s="2069"/>
      <c r="R23" s="2037"/>
      <c r="S23" s="2036"/>
      <c r="T23" s="2070">
        <f t="shared" si="2"/>
        <v>0</v>
      </c>
      <c r="U23" s="1794"/>
      <c r="V23" s="334"/>
      <c r="W23" s="334"/>
      <c r="X23" s="1162"/>
    </row>
    <row r="24" spans="1:24">
      <c r="B24" s="696"/>
      <c r="C24" s="688"/>
      <c r="D24" s="634"/>
      <c r="E24" s="1694"/>
      <c r="F24" s="637" t="s">
        <v>277</v>
      </c>
      <c r="G24" s="2069"/>
      <c r="H24" s="2071">
        <v>0</v>
      </c>
      <c r="I24" s="2069"/>
      <c r="J24" s="2072"/>
      <c r="K24" s="2069"/>
      <c r="L24" s="2072"/>
      <c r="M24" s="2069"/>
      <c r="N24" s="2071">
        <f t="shared" si="0"/>
        <v>0</v>
      </c>
      <c r="O24" s="2069"/>
      <c r="P24" s="2071">
        <f t="shared" si="1"/>
        <v>0</v>
      </c>
      <c r="Q24" s="2069"/>
      <c r="R24" s="2038"/>
      <c r="S24" s="2036"/>
      <c r="T24" s="2071">
        <f t="shared" si="2"/>
        <v>0</v>
      </c>
      <c r="U24" s="1794"/>
      <c r="V24" s="334"/>
      <c r="W24" s="334"/>
      <c r="X24" s="1162"/>
    </row>
    <row r="25" spans="1:24">
      <c r="B25" s="696"/>
      <c r="C25" s="688"/>
      <c r="D25" s="634"/>
      <c r="E25" s="1694"/>
      <c r="F25" s="637" t="s">
        <v>751</v>
      </c>
      <c r="G25" s="2068"/>
      <c r="H25" s="2073">
        <v>0</v>
      </c>
      <c r="I25" s="2068"/>
      <c r="J25" s="2058"/>
      <c r="K25" s="2068"/>
      <c r="L25" s="2058"/>
      <c r="M25" s="2068"/>
      <c r="N25" s="2073">
        <f t="shared" si="0"/>
        <v>0</v>
      </c>
      <c r="O25" s="2068"/>
      <c r="P25" s="2073">
        <f t="shared" si="1"/>
        <v>0</v>
      </c>
      <c r="Q25" s="2068"/>
      <c r="R25" s="2040"/>
      <c r="S25" s="2039"/>
      <c r="T25" s="2084">
        <f t="shared" si="2"/>
        <v>0</v>
      </c>
      <c r="U25" s="1961"/>
      <c r="V25" s="334"/>
      <c r="W25" s="334"/>
      <c r="X25" s="1162"/>
    </row>
    <row r="26" spans="1:24">
      <c r="B26" s="696"/>
      <c r="C26" s="688"/>
      <c r="D26" s="641"/>
      <c r="E26" s="2074" t="s">
        <v>1692</v>
      </c>
      <c r="F26" s="643" t="s">
        <v>274</v>
      </c>
      <c r="G26" s="2069"/>
      <c r="H26" s="2070">
        <v>0</v>
      </c>
      <c r="I26" s="2069"/>
      <c r="J26" s="2046"/>
      <c r="K26" s="2069"/>
      <c r="L26" s="2046"/>
      <c r="M26" s="2069"/>
      <c r="N26" s="2070">
        <f t="shared" si="0"/>
        <v>0</v>
      </c>
      <c r="O26" s="2069"/>
      <c r="P26" s="2070">
        <f t="shared" si="1"/>
        <v>0</v>
      </c>
      <c r="Q26" s="2069"/>
      <c r="R26" s="2037"/>
      <c r="S26" s="2036"/>
      <c r="T26" s="2070">
        <f t="shared" si="2"/>
        <v>0</v>
      </c>
      <c r="U26" s="1961"/>
      <c r="V26" s="334"/>
      <c r="W26" s="334"/>
      <c r="X26" s="1162"/>
    </row>
    <row r="27" spans="1:24">
      <c r="B27" s="696"/>
      <c r="C27" s="688"/>
      <c r="D27" s="634"/>
      <c r="E27" s="1694"/>
      <c r="F27" s="643" t="s">
        <v>750</v>
      </c>
      <c r="G27" s="2069"/>
      <c r="H27" s="2070">
        <v>0</v>
      </c>
      <c r="I27" s="2069"/>
      <c r="J27" s="2046"/>
      <c r="K27" s="2069"/>
      <c r="L27" s="2046"/>
      <c r="M27" s="2069"/>
      <c r="N27" s="2070">
        <f t="shared" si="0"/>
        <v>0</v>
      </c>
      <c r="O27" s="2069"/>
      <c r="P27" s="2070">
        <f t="shared" si="1"/>
        <v>0</v>
      </c>
      <c r="Q27" s="2069"/>
      <c r="R27" s="2037"/>
      <c r="S27" s="2036"/>
      <c r="T27" s="2070">
        <f t="shared" si="2"/>
        <v>0</v>
      </c>
      <c r="U27" s="1961"/>
      <c r="V27" s="334"/>
      <c r="W27" s="334"/>
      <c r="X27" s="1162"/>
    </row>
    <row r="28" spans="1:24">
      <c r="B28" s="696"/>
      <c r="C28" s="688"/>
      <c r="D28" s="634"/>
      <c r="E28" s="1694"/>
      <c r="F28" s="643" t="s">
        <v>1682</v>
      </c>
      <c r="G28" s="2069"/>
      <c r="H28" s="2070">
        <v>0</v>
      </c>
      <c r="I28" s="2069"/>
      <c r="J28" s="2046"/>
      <c r="K28" s="2069"/>
      <c r="L28" s="2046"/>
      <c r="M28" s="2069"/>
      <c r="N28" s="2070">
        <f t="shared" si="0"/>
        <v>0</v>
      </c>
      <c r="O28" s="2069"/>
      <c r="P28" s="2070">
        <f t="shared" si="1"/>
        <v>0</v>
      </c>
      <c r="Q28" s="2069"/>
      <c r="R28" s="2037"/>
      <c r="S28" s="2036"/>
      <c r="T28" s="2070">
        <f t="shared" si="2"/>
        <v>0</v>
      </c>
      <c r="U28" s="1961"/>
      <c r="V28" s="334"/>
      <c r="W28" s="334"/>
      <c r="X28" s="1162"/>
    </row>
    <row r="29" spans="1:24">
      <c r="B29" s="696"/>
      <c r="C29" s="688"/>
      <c r="D29" s="634"/>
      <c r="E29" s="1694"/>
      <c r="F29" s="643" t="s">
        <v>1683</v>
      </c>
      <c r="G29" s="2069"/>
      <c r="H29" s="2070">
        <v>0</v>
      </c>
      <c r="I29" s="2069"/>
      <c r="J29" s="2046"/>
      <c r="K29" s="2069"/>
      <c r="L29" s="2046"/>
      <c r="M29" s="2069"/>
      <c r="N29" s="2070">
        <f t="shared" si="0"/>
        <v>0</v>
      </c>
      <c r="O29" s="2069"/>
      <c r="P29" s="2070">
        <f t="shared" si="1"/>
        <v>0</v>
      </c>
      <c r="Q29" s="2069"/>
      <c r="R29" s="2037"/>
      <c r="S29" s="2036"/>
      <c r="T29" s="2070">
        <f t="shared" si="2"/>
        <v>0</v>
      </c>
      <c r="U29" s="1961"/>
      <c r="V29" s="334"/>
      <c r="W29" s="334"/>
      <c r="X29" s="1162"/>
    </row>
    <row r="30" spans="1:24">
      <c r="B30" s="696"/>
      <c r="C30" s="688"/>
      <c r="D30" s="634"/>
      <c r="E30" s="1694"/>
      <c r="F30" s="643" t="s">
        <v>1684</v>
      </c>
      <c r="G30" s="2069"/>
      <c r="H30" s="2070">
        <v>0</v>
      </c>
      <c r="I30" s="2069"/>
      <c r="J30" s="2046"/>
      <c r="K30" s="2069"/>
      <c r="L30" s="2046"/>
      <c r="M30" s="2069"/>
      <c r="N30" s="2070">
        <f t="shared" si="0"/>
        <v>0</v>
      </c>
      <c r="O30" s="2069"/>
      <c r="P30" s="2070">
        <f t="shared" si="1"/>
        <v>0</v>
      </c>
      <c r="Q30" s="2069"/>
      <c r="R30" s="2037"/>
      <c r="S30" s="2036"/>
      <c r="T30" s="2070">
        <f t="shared" si="2"/>
        <v>0</v>
      </c>
      <c r="U30" s="1961"/>
      <c r="V30" s="334"/>
      <c r="W30" s="334"/>
      <c r="X30" s="1162"/>
    </row>
    <row r="31" spans="1:24">
      <c r="B31" s="696"/>
      <c r="C31" s="688"/>
      <c r="D31" s="634"/>
      <c r="E31" s="1694"/>
      <c r="F31" s="643" t="s">
        <v>1685</v>
      </c>
      <c r="G31" s="2069"/>
      <c r="H31" s="2070">
        <v>0</v>
      </c>
      <c r="I31" s="2069"/>
      <c r="J31" s="2046"/>
      <c r="K31" s="2069"/>
      <c r="L31" s="2046"/>
      <c r="M31" s="2069"/>
      <c r="N31" s="2070">
        <f t="shared" si="0"/>
        <v>0</v>
      </c>
      <c r="O31" s="2069"/>
      <c r="P31" s="2070">
        <f t="shared" si="1"/>
        <v>0</v>
      </c>
      <c r="Q31" s="2069"/>
      <c r="R31" s="2037"/>
      <c r="S31" s="2036"/>
      <c r="T31" s="2070">
        <f t="shared" si="2"/>
        <v>0</v>
      </c>
      <c r="U31" s="1961"/>
      <c r="X31" s="1162"/>
    </row>
    <row r="32" spans="1:24">
      <c r="B32" s="696"/>
      <c r="C32" s="688"/>
      <c r="D32" s="634"/>
      <c r="E32" s="1694"/>
      <c r="F32" s="643" t="s">
        <v>1686</v>
      </c>
      <c r="G32" s="2069"/>
      <c r="H32" s="2070">
        <v>0</v>
      </c>
      <c r="I32" s="2069"/>
      <c r="J32" s="2046"/>
      <c r="K32" s="2069"/>
      <c r="L32" s="2046"/>
      <c r="M32" s="2069"/>
      <c r="N32" s="2070">
        <f t="shared" si="0"/>
        <v>0</v>
      </c>
      <c r="O32" s="2069"/>
      <c r="P32" s="2070">
        <f t="shared" si="1"/>
        <v>0</v>
      </c>
      <c r="Q32" s="2069"/>
      <c r="R32" s="2037"/>
      <c r="S32" s="2036"/>
      <c r="T32" s="2070">
        <f t="shared" si="2"/>
        <v>0</v>
      </c>
      <c r="U32" s="1961"/>
      <c r="X32" s="1162"/>
    </row>
    <row r="33" spans="2:24">
      <c r="B33" s="696"/>
      <c r="C33" s="688"/>
      <c r="D33" s="634"/>
      <c r="E33" s="1694"/>
      <c r="F33" s="643" t="s">
        <v>1687</v>
      </c>
      <c r="G33" s="2069"/>
      <c r="H33" s="2070">
        <v>0</v>
      </c>
      <c r="I33" s="2069"/>
      <c r="J33" s="2046"/>
      <c r="K33" s="2069"/>
      <c r="L33" s="2046"/>
      <c r="M33" s="2069"/>
      <c r="N33" s="2070">
        <f t="shared" si="0"/>
        <v>0</v>
      </c>
      <c r="O33" s="2069"/>
      <c r="P33" s="2070">
        <f t="shared" si="1"/>
        <v>0</v>
      </c>
      <c r="Q33" s="2069"/>
      <c r="R33" s="2037"/>
      <c r="S33" s="2036"/>
      <c r="T33" s="2070">
        <f t="shared" si="2"/>
        <v>0</v>
      </c>
      <c r="U33" s="1961"/>
      <c r="X33" s="1162"/>
    </row>
    <row r="34" spans="2:24">
      <c r="B34" s="696"/>
      <c r="C34" s="688"/>
      <c r="D34" s="634"/>
      <c r="E34" s="1694"/>
      <c r="F34" s="643" t="s">
        <v>1688</v>
      </c>
      <c r="G34" s="2069"/>
      <c r="H34" s="2070">
        <v>0</v>
      </c>
      <c r="I34" s="2069"/>
      <c r="J34" s="2046"/>
      <c r="K34" s="2069"/>
      <c r="L34" s="2046"/>
      <c r="M34" s="2069"/>
      <c r="N34" s="2070">
        <f t="shared" si="0"/>
        <v>0</v>
      </c>
      <c r="O34" s="2069"/>
      <c r="P34" s="2070">
        <f t="shared" si="1"/>
        <v>0</v>
      </c>
      <c r="Q34" s="2069"/>
      <c r="R34" s="2037"/>
      <c r="S34" s="2036"/>
      <c r="T34" s="2070">
        <f t="shared" si="2"/>
        <v>0</v>
      </c>
      <c r="U34" s="1961"/>
      <c r="X34" s="1162"/>
    </row>
    <row r="35" spans="2:24">
      <c r="B35" s="696"/>
      <c r="C35" s="688"/>
      <c r="D35" s="634"/>
      <c r="E35" s="1694"/>
      <c r="F35" s="643" t="s">
        <v>1689</v>
      </c>
      <c r="G35" s="2069"/>
      <c r="H35" s="2070">
        <v>0</v>
      </c>
      <c r="I35" s="2069"/>
      <c r="J35" s="2046"/>
      <c r="K35" s="2069"/>
      <c r="L35" s="2046"/>
      <c r="M35" s="2069"/>
      <c r="N35" s="2070">
        <f t="shared" si="0"/>
        <v>0</v>
      </c>
      <c r="O35" s="2069"/>
      <c r="P35" s="2070">
        <f t="shared" si="1"/>
        <v>0</v>
      </c>
      <c r="Q35" s="2069"/>
      <c r="R35" s="2037"/>
      <c r="S35" s="2036"/>
      <c r="T35" s="2070">
        <f t="shared" si="2"/>
        <v>0</v>
      </c>
      <c r="U35" s="1961"/>
      <c r="X35" s="1162"/>
    </row>
    <row r="36" spans="2:24">
      <c r="B36" s="696"/>
      <c r="C36" s="688"/>
      <c r="D36" s="634"/>
      <c r="E36" s="1694"/>
      <c r="F36" s="643" t="s">
        <v>1690</v>
      </c>
      <c r="G36" s="2069"/>
      <c r="H36" s="2070">
        <v>0</v>
      </c>
      <c r="I36" s="2069"/>
      <c r="J36" s="2046"/>
      <c r="K36" s="2069"/>
      <c r="L36" s="2046"/>
      <c r="M36" s="2069"/>
      <c r="N36" s="2070">
        <f t="shared" si="0"/>
        <v>0</v>
      </c>
      <c r="O36" s="2069"/>
      <c r="P36" s="2070">
        <f t="shared" si="1"/>
        <v>0</v>
      </c>
      <c r="Q36" s="2069"/>
      <c r="R36" s="2037"/>
      <c r="S36" s="2036"/>
      <c r="T36" s="2070">
        <f t="shared" si="2"/>
        <v>0</v>
      </c>
      <c r="U36" s="1961"/>
      <c r="X36" s="1162"/>
    </row>
    <row r="37" spans="2:24">
      <c r="B37" s="696"/>
      <c r="C37" s="688"/>
      <c r="D37" s="634"/>
      <c r="E37" s="1694"/>
      <c r="F37" s="643" t="s">
        <v>1691</v>
      </c>
      <c r="G37" s="2069"/>
      <c r="H37" s="2070">
        <v>0</v>
      </c>
      <c r="I37" s="2069"/>
      <c r="J37" s="2046"/>
      <c r="K37" s="2069"/>
      <c r="L37" s="2046"/>
      <c r="M37" s="2069"/>
      <c r="N37" s="2070">
        <f t="shared" si="0"/>
        <v>0</v>
      </c>
      <c r="O37" s="2069"/>
      <c r="P37" s="2070">
        <f t="shared" si="1"/>
        <v>0</v>
      </c>
      <c r="Q37" s="2069"/>
      <c r="R37" s="2037"/>
      <c r="S37" s="2036"/>
      <c r="T37" s="2070">
        <f t="shared" si="2"/>
        <v>0</v>
      </c>
      <c r="U37" s="1961"/>
      <c r="X37" s="1162"/>
    </row>
    <row r="38" spans="2:24" s="29" customFormat="1">
      <c r="B38" s="30">
        <v>1</v>
      </c>
      <c r="C38" s="30">
        <v>1</v>
      </c>
      <c r="D38" s="634"/>
      <c r="E38" s="1694"/>
      <c r="F38" s="637" t="s">
        <v>277</v>
      </c>
      <c r="G38" s="2069"/>
      <c r="H38" s="2071">
        <v>0</v>
      </c>
      <c r="I38" s="2069"/>
      <c r="J38" s="2046"/>
      <c r="K38" s="2069"/>
      <c r="L38" s="2046"/>
      <c r="M38" s="2069"/>
      <c r="N38" s="2071">
        <f t="shared" si="0"/>
        <v>0</v>
      </c>
      <c r="O38" s="2069"/>
      <c r="P38" s="2071">
        <f t="shared" si="1"/>
        <v>0</v>
      </c>
      <c r="Q38" s="2069"/>
      <c r="R38" s="2038"/>
      <c r="S38" s="2036"/>
      <c r="T38" s="2071">
        <f t="shared" si="2"/>
        <v>0</v>
      </c>
      <c r="U38" s="1961"/>
    </row>
    <row r="39" spans="2:24" s="29" customFormat="1">
      <c r="B39" s="11"/>
      <c r="C39" s="30">
        <v>2</v>
      </c>
      <c r="D39" s="634"/>
      <c r="E39" s="1701"/>
      <c r="F39" s="637" t="s">
        <v>751</v>
      </c>
      <c r="G39" s="2075"/>
      <c r="H39" s="2076">
        <v>0</v>
      </c>
      <c r="I39" s="2075"/>
      <c r="J39" s="2048"/>
      <c r="K39" s="2075"/>
      <c r="L39" s="2048"/>
      <c r="M39" s="2075"/>
      <c r="N39" s="2076">
        <f t="shared" si="0"/>
        <v>0</v>
      </c>
      <c r="O39" s="2075"/>
      <c r="P39" s="2076">
        <f t="shared" si="1"/>
        <v>0</v>
      </c>
      <c r="Q39" s="2075"/>
      <c r="R39" s="2042"/>
      <c r="S39" s="2041"/>
      <c r="T39" s="2076">
        <f t="shared" si="2"/>
        <v>0</v>
      </c>
      <c r="U39" s="1961"/>
    </row>
    <row r="40" spans="2:24" s="29" customFormat="1">
      <c r="B40" s="30"/>
      <c r="C40" s="30">
        <v>3</v>
      </c>
      <c r="D40" s="671" t="s">
        <v>752</v>
      </c>
      <c r="E40" s="2065" t="s">
        <v>1680</v>
      </c>
      <c r="F40" s="632" t="s">
        <v>274</v>
      </c>
      <c r="G40" s="2068"/>
      <c r="H40" s="2059"/>
      <c r="I40" s="2068"/>
      <c r="J40" s="2073">
        <f t="shared" ref="J40:J47" si="3">SUMIF($X$90:$X$761,$X40,J$90:J$761)</f>
        <v>0</v>
      </c>
      <c r="K40" s="2068"/>
      <c r="L40" s="2059"/>
      <c r="M40" s="2068"/>
      <c r="N40" s="2073">
        <f t="shared" si="0"/>
        <v>0</v>
      </c>
      <c r="O40" s="2068"/>
      <c r="P40" s="2035"/>
      <c r="Q40" s="2068"/>
      <c r="R40" s="2040"/>
      <c r="S40" s="2039"/>
      <c r="T40" s="2080">
        <f t="shared" si="2"/>
        <v>0</v>
      </c>
      <c r="U40" s="1961"/>
    </row>
    <row r="41" spans="2:24">
      <c r="B41" s="30"/>
      <c r="C41" s="30">
        <v>4</v>
      </c>
      <c r="D41" s="641"/>
      <c r="E41" s="1694" t="s">
        <v>1681</v>
      </c>
      <c r="F41" s="635" t="s">
        <v>750</v>
      </c>
      <c r="G41" s="2069"/>
      <c r="H41" s="2046"/>
      <c r="I41" s="2069"/>
      <c r="J41" s="2070">
        <f t="shared" si="3"/>
        <v>0</v>
      </c>
      <c r="K41" s="2069"/>
      <c r="L41" s="2046"/>
      <c r="M41" s="2069"/>
      <c r="N41" s="2070">
        <f t="shared" si="0"/>
        <v>0</v>
      </c>
      <c r="O41" s="2069"/>
      <c r="P41" s="2037"/>
      <c r="Q41" s="2069"/>
      <c r="R41" s="2037"/>
      <c r="S41" s="2036"/>
      <c r="T41" s="2070">
        <f t="shared" si="2"/>
        <v>0</v>
      </c>
      <c r="U41" s="1961"/>
    </row>
    <row r="42" spans="2:24" s="29" customFormat="1">
      <c r="B42" s="30"/>
      <c r="C42" s="30">
        <v>5</v>
      </c>
      <c r="D42" s="641"/>
      <c r="E42" s="1694"/>
      <c r="F42" s="637" t="s">
        <v>277</v>
      </c>
      <c r="G42" s="2069"/>
      <c r="H42" s="2072"/>
      <c r="I42" s="2069"/>
      <c r="J42" s="2071">
        <f t="shared" si="3"/>
        <v>0</v>
      </c>
      <c r="K42" s="2069"/>
      <c r="L42" s="2072"/>
      <c r="M42" s="2069"/>
      <c r="N42" s="2071">
        <f t="shared" si="0"/>
        <v>0</v>
      </c>
      <c r="O42" s="2069"/>
      <c r="P42" s="2038"/>
      <c r="Q42" s="2069"/>
      <c r="R42" s="2038"/>
      <c r="S42" s="2036"/>
      <c r="T42" s="2071">
        <f t="shared" si="2"/>
        <v>0</v>
      </c>
      <c r="U42" s="1961"/>
    </row>
    <row r="43" spans="2:24" s="29" customFormat="1">
      <c r="B43" s="30"/>
      <c r="C43" s="30">
        <v>6</v>
      </c>
      <c r="D43" s="676"/>
      <c r="E43" s="1694"/>
      <c r="F43" s="637" t="s">
        <v>751</v>
      </c>
      <c r="G43" s="2068"/>
      <c r="H43" s="2058"/>
      <c r="I43" s="2068"/>
      <c r="J43" s="2073">
        <f t="shared" si="3"/>
        <v>0</v>
      </c>
      <c r="K43" s="2068"/>
      <c r="L43" s="2058"/>
      <c r="M43" s="2068"/>
      <c r="N43" s="2073">
        <f t="shared" si="0"/>
        <v>0</v>
      </c>
      <c r="O43" s="2068"/>
      <c r="P43" s="2040"/>
      <c r="Q43" s="2068"/>
      <c r="R43" s="2040"/>
      <c r="S43" s="2039"/>
      <c r="T43" s="2084">
        <f t="shared" si="2"/>
        <v>0</v>
      </c>
      <c r="U43" s="1961"/>
    </row>
    <row r="44" spans="2:24" s="29" customFormat="1">
      <c r="B44" s="30"/>
      <c r="C44" s="30">
        <v>7</v>
      </c>
      <c r="D44" s="676"/>
      <c r="E44" s="2074" t="s">
        <v>1692</v>
      </c>
      <c r="F44" s="643" t="s">
        <v>274</v>
      </c>
      <c r="G44" s="2069"/>
      <c r="H44" s="2046"/>
      <c r="I44" s="2069"/>
      <c r="J44" s="2070">
        <f t="shared" si="3"/>
        <v>0</v>
      </c>
      <c r="K44" s="2069"/>
      <c r="L44" s="2046"/>
      <c r="M44" s="2069"/>
      <c r="N44" s="2070">
        <f t="shared" si="0"/>
        <v>0</v>
      </c>
      <c r="O44" s="2069"/>
      <c r="P44" s="2037"/>
      <c r="Q44" s="2069"/>
      <c r="R44" s="2037"/>
      <c r="S44" s="2036"/>
      <c r="T44" s="2070">
        <f t="shared" si="2"/>
        <v>0</v>
      </c>
      <c r="U44" s="1961"/>
    </row>
    <row r="45" spans="2:24" s="29" customFormat="1">
      <c r="B45" s="30"/>
      <c r="C45" s="30">
        <v>8</v>
      </c>
      <c r="D45" s="676"/>
      <c r="E45" s="1694"/>
      <c r="F45" s="635" t="s">
        <v>750</v>
      </c>
      <c r="G45" s="2069"/>
      <c r="H45" s="2046"/>
      <c r="I45" s="2069"/>
      <c r="J45" s="2070">
        <f t="shared" si="3"/>
        <v>0</v>
      </c>
      <c r="K45" s="2069"/>
      <c r="L45" s="2046"/>
      <c r="M45" s="2069"/>
      <c r="N45" s="2070">
        <f t="shared" si="0"/>
        <v>0</v>
      </c>
      <c r="O45" s="2069"/>
      <c r="P45" s="2037"/>
      <c r="Q45" s="2069"/>
      <c r="R45" s="2037"/>
      <c r="S45" s="2036"/>
      <c r="T45" s="2070">
        <f t="shared" si="2"/>
        <v>0</v>
      </c>
      <c r="U45" s="1961"/>
    </row>
    <row r="46" spans="2:24" s="29" customFormat="1">
      <c r="B46" s="30"/>
      <c r="C46" s="30"/>
      <c r="D46" s="676"/>
      <c r="E46" s="1694"/>
      <c r="F46" s="637" t="s">
        <v>277</v>
      </c>
      <c r="G46" s="2069"/>
      <c r="H46" s="2046"/>
      <c r="I46" s="2069"/>
      <c r="J46" s="2071">
        <f t="shared" si="3"/>
        <v>0</v>
      </c>
      <c r="K46" s="2069"/>
      <c r="L46" s="2046"/>
      <c r="M46" s="2069"/>
      <c r="N46" s="2071">
        <f t="shared" si="0"/>
        <v>0</v>
      </c>
      <c r="O46" s="2069"/>
      <c r="P46" s="2038"/>
      <c r="Q46" s="2069"/>
      <c r="R46" s="2038"/>
      <c r="S46" s="2036"/>
      <c r="T46" s="2071">
        <f t="shared" si="2"/>
        <v>0</v>
      </c>
      <c r="U46" s="1961"/>
    </row>
    <row r="47" spans="2:24" s="29" customFormat="1">
      <c r="B47" s="30"/>
      <c r="C47" s="30"/>
      <c r="D47" s="676"/>
      <c r="E47" s="1701"/>
      <c r="F47" s="637" t="s">
        <v>751</v>
      </c>
      <c r="G47" s="2075"/>
      <c r="H47" s="2048"/>
      <c r="I47" s="2075"/>
      <c r="J47" s="2076">
        <f t="shared" si="3"/>
        <v>0</v>
      </c>
      <c r="K47" s="2075"/>
      <c r="L47" s="2048"/>
      <c r="M47" s="2075"/>
      <c r="N47" s="2076">
        <f t="shared" si="0"/>
        <v>0</v>
      </c>
      <c r="O47" s="2075"/>
      <c r="P47" s="2042"/>
      <c r="Q47" s="2075"/>
      <c r="R47" s="2042"/>
      <c r="S47" s="2041"/>
      <c r="T47" s="2076">
        <f t="shared" si="2"/>
        <v>0</v>
      </c>
      <c r="U47" s="1961"/>
    </row>
    <row r="48" spans="2:24" s="29" customFormat="1">
      <c r="B48" s="30"/>
      <c r="C48" s="30"/>
      <c r="D48" s="678" t="s">
        <v>281</v>
      </c>
      <c r="E48" s="2065" t="s">
        <v>1680</v>
      </c>
      <c r="F48" s="632" t="s">
        <v>274</v>
      </c>
      <c r="G48" s="2077"/>
      <c r="H48" s="2044"/>
      <c r="I48" s="2077"/>
      <c r="J48" s="2044"/>
      <c r="K48" s="2077"/>
      <c r="L48" s="2044"/>
      <c r="M48" s="2077"/>
      <c r="N48" s="2044"/>
      <c r="O48" s="2077"/>
      <c r="P48" s="2045"/>
      <c r="Q48" s="2077"/>
      <c r="R48" s="2073">
        <f t="shared" ref="R48:R55" si="4">SUMIF($X$90:$X$761,$X48,R$90:R$761)</f>
        <v>0</v>
      </c>
      <c r="S48" s="2043"/>
      <c r="T48" s="2080">
        <f t="shared" si="2"/>
        <v>0</v>
      </c>
      <c r="U48" s="1961"/>
    </row>
    <row r="49" spans="2:21" s="29" customFormat="1">
      <c r="B49" s="30"/>
      <c r="C49" s="30"/>
      <c r="D49" s="676" t="s">
        <v>275</v>
      </c>
      <c r="E49" s="1694" t="s">
        <v>1681</v>
      </c>
      <c r="F49" s="635" t="s">
        <v>750</v>
      </c>
      <c r="G49" s="2069"/>
      <c r="H49" s="2046"/>
      <c r="I49" s="2069"/>
      <c r="J49" s="2046"/>
      <c r="K49" s="2069"/>
      <c r="L49" s="2046"/>
      <c r="M49" s="2069"/>
      <c r="N49" s="2046"/>
      <c r="O49" s="2069"/>
      <c r="P49" s="2047"/>
      <c r="Q49" s="2069"/>
      <c r="R49" s="2070">
        <f t="shared" si="4"/>
        <v>0</v>
      </c>
      <c r="S49" s="2036"/>
      <c r="T49" s="2070">
        <f t="shared" si="2"/>
        <v>0</v>
      </c>
      <c r="U49" s="1961"/>
    </row>
    <row r="50" spans="2:21" s="29" customFormat="1">
      <c r="B50" s="30"/>
      <c r="C50" s="30">
        <v>9</v>
      </c>
      <c r="D50" s="676"/>
      <c r="E50" s="1694"/>
      <c r="F50" s="637" t="s">
        <v>277</v>
      </c>
      <c r="G50" s="2069"/>
      <c r="H50" s="2046"/>
      <c r="I50" s="2069"/>
      <c r="J50" s="2046"/>
      <c r="K50" s="2069"/>
      <c r="L50" s="2046"/>
      <c r="M50" s="2069"/>
      <c r="N50" s="2046"/>
      <c r="O50" s="2069"/>
      <c r="P50" s="2047"/>
      <c r="Q50" s="2069"/>
      <c r="R50" s="2071">
        <f t="shared" si="4"/>
        <v>0</v>
      </c>
      <c r="S50" s="2036"/>
      <c r="T50" s="2070">
        <f t="shared" si="2"/>
        <v>0</v>
      </c>
      <c r="U50" s="1961"/>
    </row>
    <row r="51" spans="2:21" s="29" customFormat="1">
      <c r="B51" s="30"/>
      <c r="C51" s="30">
        <v>10</v>
      </c>
      <c r="D51" s="676"/>
      <c r="E51" s="1694"/>
      <c r="F51" s="637" t="s">
        <v>751</v>
      </c>
      <c r="G51" s="2069"/>
      <c r="H51" s="2046"/>
      <c r="I51" s="2069"/>
      <c r="J51" s="2046"/>
      <c r="K51" s="2069"/>
      <c r="L51" s="2046"/>
      <c r="M51" s="2069"/>
      <c r="N51" s="2046"/>
      <c r="O51" s="2069"/>
      <c r="P51" s="2047"/>
      <c r="Q51" s="2069"/>
      <c r="R51" s="2073">
        <f t="shared" si="4"/>
        <v>0</v>
      </c>
      <c r="S51" s="2036"/>
      <c r="T51" s="2070">
        <f t="shared" si="2"/>
        <v>0</v>
      </c>
      <c r="U51" s="1961"/>
    </row>
    <row r="52" spans="2:21" s="29" customFormat="1">
      <c r="B52" s="11"/>
      <c r="C52" s="30">
        <v>11</v>
      </c>
      <c r="D52" s="676"/>
      <c r="E52" s="2074" t="s">
        <v>1692</v>
      </c>
      <c r="F52" s="643" t="s">
        <v>274</v>
      </c>
      <c r="G52" s="2069"/>
      <c r="H52" s="2046"/>
      <c r="I52" s="2069"/>
      <c r="J52" s="2046"/>
      <c r="K52" s="2069"/>
      <c r="L52" s="2046"/>
      <c r="M52" s="2069"/>
      <c r="N52" s="2046"/>
      <c r="O52" s="2069"/>
      <c r="P52" s="2047"/>
      <c r="Q52" s="2069"/>
      <c r="R52" s="2070">
        <f t="shared" si="4"/>
        <v>0</v>
      </c>
      <c r="S52" s="2036"/>
      <c r="T52" s="2070">
        <f t="shared" si="2"/>
        <v>0</v>
      </c>
      <c r="U52" s="1961"/>
    </row>
    <row r="53" spans="2:21" s="29" customFormat="1">
      <c r="B53" s="11"/>
      <c r="C53" s="30">
        <v>12</v>
      </c>
      <c r="D53" s="676"/>
      <c r="E53" s="1694"/>
      <c r="F53" s="643" t="s">
        <v>750</v>
      </c>
      <c r="G53" s="2069"/>
      <c r="H53" s="2046"/>
      <c r="I53" s="2069"/>
      <c r="J53" s="2046"/>
      <c r="K53" s="2069"/>
      <c r="L53" s="2046"/>
      <c r="M53" s="2069"/>
      <c r="N53" s="2046"/>
      <c r="O53" s="2069"/>
      <c r="P53" s="2047"/>
      <c r="Q53" s="2069"/>
      <c r="R53" s="2070">
        <f t="shared" si="4"/>
        <v>0</v>
      </c>
      <c r="S53" s="2036"/>
      <c r="T53" s="2070">
        <f t="shared" si="2"/>
        <v>0</v>
      </c>
      <c r="U53" s="1961"/>
    </row>
    <row r="54" spans="2:21" s="29" customFormat="1">
      <c r="B54" s="11"/>
      <c r="C54" s="30"/>
      <c r="D54" s="676"/>
      <c r="E54" s="1694"/>
      <c r="F54" s="643" t="s">
        <v>277</v>
      </c>
      <c r="G54" s="2069"/>
      <c r="H54" s="2046"/>
      <c r="I54" s="2069"/>
      <c r="J54" s="2046"/>
      <c r="K54" s="2069"/>
      <c r="L54" s="2046"/>
      <c r="M54" s="2069"/>
      <c r="N54" s="2046"/>
      <c r="O54" s="2069"/>
      <c r="P54" s="2047"/>
      <c r="Q54" s="2069"/>
      <c r="R54" s="2071">
        <f t="shared" si="4"/>
        <v>0</v>
      </c>
      <c r="S54" s="2036"/>
      <c r="T54" s="2070">
        <f t="shared" si="2"/>
        <v>0</v>
      </c>
      <c r="U54" s="1961"/>
    </row>
    <row r="55" spans="2:21" s="29" customFormat="1">
      <c r="B55" s="11"/>
      <c r="C55" s="30"/>
      <c r="D55" s="676"/>
      <c r="E55" s="1701"/>
      <c r="F55" s="642" t="s">
        <v>751</v>
      </c>
      <c r="G55" s="2075"/>
      <c r="H55" s="2048"/>
      <c r="I55" s="2075"/>
      <c r="J55" s="2048"/>
      <c r="K55" s="2075"/>
      <c r="L55" s="2048"/>
      <c r="M55" s="2075"/>
      <c r="N55" s="2048"/>
      <c r="O55" s="2075"/>
      <c r="P55" s="2049"/>
      <c r="Q55" s="2075"/>
      <c r="R55" s="2076">
        <f t="shared" si="4"/>
        <v>0</v>
      </c>
      <c r="S55" s="2041"/>
      <c r="T55" s="2076">
        <f t="shared" si="2"/>
        <v>0</v>
      </c>
      <c r="U55" s="1961"/>
    </row>
    <row r="56" spans="2:21" s="29" customFormat="1">
      <c r="B56" s="11"/>
      <c r="C56" s="30"/>
      <c r="D56" s="671" t="s">
        <v>439</v>
      </c>
      <c r="E56" s="2065" t="s">
        <v>1680</v>
      </c>
      <c r="F56" s="632" t="s">
        <v>274</v>
      </c>
      <c r="G56" s="2068"/>
      <c r="H56" s="2059"/>
      <c r="I56" s="2068"/>
      <c r="J56" s="2059"/>
      <c r="K56" s="2068"/>
      <c r="L56" s="2073">
        <f>SUMIF($X$90:$X$761,$X56,L$90:L$761)</f>
        <v>0</v>
      </c>
      <c r="M56" s="2068"/>
      <c r="N56" s="2073">
        <f t="shared" ref="N56:N71" si="5">SUMIF($X$90:$X$761,$X56,N$90:N$761)</f>
        <v>0</v>
      </c>
      <c r="O56" s="2068"/>
      <c r="P56" s="2040"/>
      <c r="Q56" s="2068"/>
      <c r="R56" s="2035"/>
      <c r="S56" s="2039"/>
      <c r="T56" s="2085">
        <f t="shared" si="2"/>
        <v>0</v>
      </c>
      <c r="U56" s="2060"/>
    </row>
    <row r="57" spans="2:21" s="29" customFormat="1">
      <c r="B57" s="11"/>
      <c r="C57" s="30"/>
      <c r="D57" s="676"/>
      <c r="E57" s="1694" t="s">
        <v>1681</v>
      </c>
      <c r="F57" s="635" t="s">
        <v>750</v>
      </c>
      <c r="G57" s="2069"/>
      <c r="H57" s="2046"/>
      <c r="I57" s="2069"/>
      <c r="J57" s="2046"/>
      <c r="K57" s="2069"/>
      <c r="L57" s="2070">
        <f>SUMIF($X$90:$X$761,$X57,L$90:L$761)</f>
        <v>0</v>
      </c>
      <c r="M57" s="2069"/>
      <c r="N57" s="2070">
        <f t="shared" si="5"/>
        <v>0</v>
      </c>
      <c r="O57" s="2069"/>
      <c r="P57" s="2037"/>
      <c r="Q57" s="2069"/>
      <c r="R57" s="2037"/>
      <c r="S57" s="2036"/>
      <c r="T57" s="2070">
        <f t="shared" si="2"/>
        <v>0</v>
      </c>
      <c r="U57" s="541"/>
    </row>
    <row r="58" spans="2:21" s="29" customFormat="1">
      <c r="B58" s="11"/>
      <c r="C58" s="30">
        <v>13</v>
      </c>
      <c r="D58" s="676"/>
      <c r="E58" s="1694"/>
      <c r="F58" s="637" t="s">
        <v>277</v>
      </c>
      <c r="G58" s="2069"/>
      <c r="H58" s="2072"/>
      <c r="I58" s="2069"/>
      <c r="J58" s="2072"/>
      <c r="K58" s="2069"/>
      <c r="L58" s="2061"/>
      <c r="M58" s="2069"/>
      <c r="N58" s="2071">
        <f t="shared" si="5"/>
        <v>0</v>
      </c>
      <c r="O58" s="2069"/>
      <c r="P58" s="2038"/>
      <c r="Q58" s="2069"/>
      <c r="R58" s="2038"/>
      <c r="S58" s="2036"/>
      <c r="T58" s="2086">
        <f t="shared" si="2"/>
        <v>0</v>
      </c>
      <c r="U58" s="541"/>
    </row>
    <row r="59" spans="2:21" s="29" customFormat="1">
      <c r="B59" s="11"/>
      <c r="C59" s="30">
        <v>14</v>
      </c>
      <c r="D59" s="1704"/>
      <c r="E59" s="1694"/>
      <c r="F59" s="637" t="s">
        <v>751</v>
      </c>
      <c r="G59" s="2078"/>
      <c r="H59" s="2048"/>
      <c r="I59" s="2078"/>
      <c r="J59" s="2048"/>
      <c r="K59" s="2078"/>
      <c r="L59" s="2062"/>
      <c r="M59" s="2078"/>
      <c r="N59" s="2076">
        <f t="shared" si="5"/>
        <v>0</v>
      </c>
      <c r="O59" s="2078"/>
      <c r="P59" s="2042"/>
      <c r="Q59" s="2078"/>
      <c r="R59" s="2042"/>
      <c r="S59" s="2050"/>
      <c r="T59" s="2087">
        <f t="shared" si="2"/>
        <v>0</v>
      </c>
      <c r="U59" s="541"/>
    </row>
    <row r="60" spans="2:21" s="29" customFormat="1">
      <c r="B60" s="11"/>
      <c r="C60" s="30">
        <v>15</v>
      </c>
      <c r="D60" s="1704"/>
      <c r="E60" s="2074" t="s">
        <v>1692</v>
      </c>
      <c r="F60" s="643" t="s">
        <v>274</v>
      </c>
      <c r="G60" s="2077"/>
      <c r="H60" s="2045"/>
      <c r="I60" s="2077"/>
      <c r="J60" s="2045"/>
      <c r="K60" s="2077"/>
      <c r="L60" s="2079">
        <f>SUMIF($X$90:$X$761,$X60,L$90:L$761)</f>
        <v>0</v>
      </c>
      <c r="M60" s="2077"/>
      <c r="N60" s="2079">
        <f t="shared" si="5"/>
        <v>0</v>
      </c>
      <c r="O60" s="2077"/>
      <c r="P60" s="2051"/>
      <c r="Q60" s="2077"/>
      <c r="R60" s="2051"/>
      <c r="S60" s="2043"/>
      <c r="T60" s="2085">
        <f t="shared" si="2"/>
        <v>0</v>
      </c>
      <c r="U60" s="541"/>
    </row>
    <row r="61" spans="2:21" s="29" customFormat="1">
      <c r="B61" s="11"/>
      <c r="C61" s="30">
        <v>16</v>
      </c>
      <c r="D61" s="1704"/>
      <c r="E61" s="1694"/>
      <c r="F61" s="635" t="s">
        <v>750</v>
      </c>
      <c r="G61" s="2069"/>
      <c r="H61" s="2047"/>
      <c r="I61" s="2069"/>
      <c r="J61" s="2047"/>
      <c r="K61" s="2069"/>
      <c r="L61" s="2070">
        <f>SUMIF($X$90:$X$761,$X61,L$90:L$761)</f>
        <v>0</v>
      </c>
      <c r="M61" s="2069"/>
      <c r="N61" s="2070">
        <f t="shared" si="5"/>
        <v>0</v>
      </c>
      <c r="O61" s="2069"/>
      <c r="P61" s="2037"/>
      <c r="Q61" s="2069"/>
      <c r="R61" s="2037"/>
      <c r="S61" s="2036"/>
      <c r="T61" s="2070">
        <f t="shared" si="2"/>
        <v>0</v>
      </c>
      <c r="U61" s="541"/>
    </row>
    <row r="62" spans="2:21" s="29" customFormat="1">
      <c r="B62" s="11"/>
      <c r="C62" s="30"/>
      <c r="D62" s="1704"/>
      <c r="E62" s="1694"/>
      <c r="F62" s="637" t="s">
        <v>277</v>
      </c>
      <c r="G62" s="2069"/>
      <c r="H62" s="2047"/>
      <c r="I62" s="2069"/>
      <c r="J62" s="2047"/>
      <c r="K62" s="2069"/>
      <c r="L62" s="2061"/>
      <c r="M62" s="2069"/>
      <c r="N62" s="2071">
        <f t="shared" si="5"/>
        <v>0</v>
      </c>
      <c r="O62" s="2069"/>
      <c r="P62" s="2038"/>
      <c r="Q62" s="2069"/>
      <c r="R62" s="2038"/>
      <c r="S62" s="2036"/>
      <c r="T62" s="2088">
        <f>SUM(H62,J62,L62,N62,P62,R62)</f>
        <v>0</v>
      </c>
      <c r="U62" s="541"/>
    </row>
    <row r="63" spans="2:21" s="29" customFormat="1">
      <c r="B63" s="11"/>
      <c r="C63" s="30"/>
      <c r="D63" s="1704"/>
      <c r="E63" s="1701"/>
      <c r="F63" s="637" t="s">
        <v>751</v>
      </c>
      <c r="G63" s="2075"/>
      <c r="H63" s="2049"/>
      <c r="I63" s="2075"/>
      <c r="J63" s="2049"/>
      <c r="K63" s="2075"/>
      <c r="L63" s="2062"/>
      <c r="M63" s="2075"/>
      <c r="N63" s="2076">
        <f t="shared" si="5"/>
        <v>0</v>
      </c>
      <c r="O63" s="2075"/>
      <c r="P63" s="2042"/>
      <c r="Q63" s="2075"/>
      <c r="R63" s="2042"/>
      <c r="S63" s="2041"/>
      <c r="T63" s="2087">
        <f t="shared" si="2"/>
        <v>0</v>
      </c>
      <c r="U63" s="541"/>
    </row>
    <row r="64" spans="2:21" s="29" customFormat="1">
      <c r="B64" s="11"/>
      <c r="C64" s="30"/>
      <c r="D64" s="671" t="s">
        <v>1759</v>
      </c>
      <c r="E64" s="2065" t="s">
        <v>1680</v>
      </c>
      <c r="F64" s="632" t="s">
        <v>274</v>
      </c>
      <c r="G64" s="2068"/>
      <c r="H64" s="2059"/>
      <c r="I64" s="2068"/>
      <c r="J64" s="2059"/>
      <c r="K64" s="2068"/>
      <c r="L64" s="2073">
        <f>SUMIF($X$90:$X$761,$X64,L$90:L$761)</f>
        <v>0</v>
      </c>
      <c r="M64" s="2068"/>
      <c r="N64" s="2073">
        <f t="shared" si="5"/>
        <v>0</v>
      </c>
      <c r="O64" s="2068"/>
      <c r="P64" s="2040"/>
      <c r="Q64" s="2068"/>
      <c r="R64" s="2035"/>
      <c r="S64" s="2039"/>
      <c r="T64" s="2085">
        <f t="shared" ref="T64:T69" si="6">SUM(H64,J64,L64,N64,P64,R64)</f>
        <v>0</v>
      </c>
      <c r="U64" s="2060"/>
    </row>
    <row r="65" spans="2:21" s="29" customFormat="1">
      <c r="B65" s="11"/>
      <c r="C65" s="30"/>
      <c r="D65" s="676"/>
      <c r="E65" s="1694" t="s">
        <v>1681</v>
      </c>
      <c r="F65" s="635" t="s">
        <v>750</v>
      </c>
      <c r="G65" s="2069"/>
      <c r="H65" s="2046"/>
      <c r="I65" s="2069"/>
      <c r="J65" s="2046"/>
      <c r="K65" s="2069"/>
      <c r="L65" s="2070">
        <f>SUMIF($X$90:$X$761,$X65,L$90:L$761)</f>
        <v>0</v>
      </c>
      <c r="M65" s="2069"/>
      <c r="N65" s="2070">
        <f t="shared" si="5"/>
        <v>0</v>
      </c>
      <c r="O65" s="2069"/>
      <c r="P65" s="2037"/>
      <c r="Q65" s="2069"/>
      <c r="R65" s="2037"/>
      <c r="S65" s="2036"/>
      <c r="T65" s="2070">
        <f t="shared" si="6"/>
        <v>0</v>
      </c>
      <c r="U65" s="541"/>
    </row>
    <row r="66" spans="2:21" s="29" customFormat="1">
      <c r="B66" s="11"/>
      <c r="C66" s="30">
        <v>13</v>
      </c>
      <c r="D66" s="676"/>
      <c r="E66" s="1694"/>
      <c r="F66" s="637" t="s">
        <v>277</v>
      </c>
      <c r="G66" s="2069"/>
      <c r="H66" s="2072"/>
      <c r="I66" s="2069"/>
      <c r="J66" s="2072"/>
      <c r="K66" s="2069"/>
      <c r="L66" s="2061"/>
      <c r="M66" s="2069"/>
      <c r="N66" s="2071">
        <f t="shared" si="5"/>
        <v>0</v>
      </c>
      <c r="O66" s="2069"/>
      <c r="P66" s="2038"/>
      <c r="Q66" s="2069"/>
      <c r="R66" s="2038"/>
      <c r="S66" s="2036"/>
      <c r="T66" s="2086">
        <f t="shared" si="6"/>
        <v>0</v>
      </c>
      <c r="U66" s="541"/>
    </row>
    <row r="67" spans="2:21" s="29" customFormat="1">
      <c r="B67" s="11"/>
      <c r="C67" s="30">
        <v>14</v>
      </c>
      <c r="D67" s="1704"/>
      <c r="E67" s="1694"/>
      <c r="F67" s="637" t="s">
        <v>751</v>
      </c>
      <c r="G67" s="2078"/>
      <c r="H67" s="2048"/>
      <c r="I67" s="2078"/>
      <c r="J67" s="2048"/>
      <c r="K67" s="2078"/>
      <c r="L67" s="2062"/>
      <c r="M67" s="2078"/>
      <c r="N67" s="2076">
        <f t="shared" si="5"/>
        <v>0</v>
      </c>
      <c r="O67" s="2078"/>
      <c r="P67" s="2042"/>
      <c r="Q67" s="2078"/>
      <c r="R67" s="2042"/>
      <c r="S67" s="2050"/>
      <c r="T67" s="2087">
        <f t="shared" si="6"/>
        <v>0</v>
      </c>
      <c r="U67" s="541"/>
    </row>
    <row r="68" spans="2:21" s="29" customFormat="1">
      <c r="B68" s="11"/>
      <c r="C68" s="30">
        <v>15</v>
      </c>
      <c r="D68" s="1704"/>
      <c r="E68" s="2074" t="s">
        <v>1692</v>
      </c>
      <c r="F68" s="643" t="s">
        <v>274</v>
      </c>
      <c r="G68" s="2077"/>
      <c r="H68" s="2045"/>
      <c r="I68" s="2077"/>
      <c r="J68" s="2045"/>
      <c r="K68" s="2077"/>
      <c r="L68" s="2079">
        <f>SUMIF($X$90:$X$761,$X68,L$90:L$761)</f>
        <v>0</v>
      </c>
      <c r="M68" s="2077"/>
      <c r="N68" s="2079">
        <f t="shared" si="5"/>
        <v>0</v>
      </c>
      <c r="O68" s="2077"/>
      <c r="P68" s="2051"/>
      <c r="Q68" s="2077"/>
      <c r="R68" s="2051"/>
      <c r="S68" s="2043"/>
      <c r="T68" s="2085">
        <f t="shared" si="6"/>
        <v>0</v>
      </c>
      <c r="U68" s="541"/>
    </row>
    <row r="69" spans="2:21" s="29" customFormat="1">
      <c r="B69" s="11"/>
      <c r="C69" s="30">
        <v>16</v>
      </c>
      <c r="D69" s="1704"/>
      <c r="E69" s="1694"/>
      <c r="F69" s="635" t="s">
        <v>750</v>
      </c>
      <c r="G69" s="2069"/>
      <c r="H69" s="2047"/>
      <c r="I69" s="2069"/>
      <c r="J69" s="2047"/>
      <c r="K69" s="2069"/>
      <c r="L69" s="2070">
        <f>SUMIF($X$90:$X$761,$X69,L$90:L$761)</f>
        <v>0</v>
      </c>
      <c r="M69" s="2069"/>
      <c r="N69" s="2070">
        <f t="shared" si="5"/>
        <v>0</v>
      </c>
      <c r="O69" s="2069"/>
      <c r="P69" s="2037"/>
      <c r="Q69" s="2069"/>
      <c r="R69" s="2037"/>
      <c r="S69" s="2036"/>
      <c r="T69" s="2070">
        <f t="shared" si="6"/>
        <v>0</v>
      </c>
      <c r="U69" s="541"/>
    </row>
    <row r="70" spans="2:21" s="29" customFormat="1">
      <c r="B70" s="11"/>
      <c r="C70" s="30"/>
      <c r="D70" s="1704"/>
      <c r="E70" s="1694"/>
      <c r="F70" s="637" t="s">
        <v>277</v>
      </c>
      <c r="G70" s="2069"/>
      <c r="H70" s="2047"/>
      <c r="I70" s="2069"/>
      <c r="J70" s="2047"/>
      <c r="K70" s="2069"/>
      <c r="L70" s="2061"/>
      <c r="M70" s="2069"/>
      <c r="N70" s="2071">
        <f t="shared" si="5"/>
        <v>0</v>
      </c>
      <c r="O70" s="2069"/>
      <c r="P70" s="2038"/>
      <c r="Q70" s="2069"/>
      <c r="R70" s="2038"/>
      <c r="S70" s="2036"/>
      <c r="T70" s="2088">
        <f>SUM(H70,J70,L70,N70,P70,R70)</f>
        <v>0</v>
      </c>
      <c r="U70" s="541"/>
    </row>
    <row r="71" spans="2:21" s="29" customFormat="1">
      <c r="B71" s="11"/>
      <c r="C71" s="30"/>
      <c r="D71" s="1704"/>
      <c r="E71" s="1701"/>
      <c r="F71" s="637" t="s">
        <v>751</v>
      </c>
      <c r="G71" s="2075"/>
      <c r="H71" s="2049"/>
      <c r="I71" s="2075"/>
      <c r="J71" s="2049"/>
      <c r="K71" s="2075"/>
      <c r="L71" s="2062"/>
      <c r="M71" s="2075"/>
      <c r="N71" s="2076">
        <f t="shared" si="5"/>
        <v>0</v>
      </c>
      <c r="O71" s="2075"/>
      <c r="P71" s="2042"/>
      <c r="Q71" s="2075"/>
      <c r="R71" s="2042"/>
      <c r="S71" s="2041"/>
      <c r="T71" s="2087">
        <f t="shared" ref="T71" si="7">SUM(H71,J71,L71,N71,P71,R71)</f>
        <v>0</v>
      </c>
      <c r="U71" s="541"/>
    </row>
    <row r="72" spans="2:21" s="29" customFormat="1">
      <c r="B72" s="11"/>
      <c r="C72" s="30"/>
      <c r="D72" s="2090" t="s">
        <v>1742</v>
      </c>
      <c r="E72" s="2091"/>
      <c r="F72" s="2092" t="s">
        <v>274</v>
      </c>
      <c r="G72" s="2093"/>
      <c r="H72" s="2094">
        <f>SUM(H12,H40,H56,H26,H44,H48,H52,H60,H64,H68)</f>
        <v>230</v>
      </c>
      <c r="I72" s="2093"/>
      <c r="J72" s="2094">
        <f>SUM(J12,J40,J56,J26,J44,J48,J52,J60,J64,J68)</f>
        <v>0</v>
      </c>
      <c r="K72" s="2093"/>
      <c r="L72" s="2094">
        <f>SUM(L12,L40,L56,L26,L44,L48,L52,L60,L64,L68)</f>
        <v>0</v>
      </c>
      <c r="M72" s="2093"/>
      <c r="N72" s="2094">
        <f>SUM(N12,N40,N56,N26,N44,N48,N52,N60,N64,N68)</f>
        <v>0</v>
      </c>
      <c r="O72" s="2093"/>
      <c r="P72" s="2094">
        <f>SUM(P12,P40,P56,P26,P44,P48,P52,P60,P64,P68)</f>
        <v>0</v>
      </c>
      <c r="Q72" s="2093"/>
      <c r="R72" s="2094">
        <f>SUM(R12,R40,R56,R26,R44,R48,R52,R60,R64,R68)</f>
        <v>0</v>
      </c>
      <c r="S72" s="2093"/>
      <c r="T72" s="2094">
        <f>SUM(T12,T40,T56,T26,T44,T48,T52,T60,T64,T68)</f>
        <v>230</v>
      </c>
      <c r="U72" s="541"/>
    </row>
    <row r="73" spans="2:21" s="29" customFormat="1">
      <c r="B73" s="11"/>
      <c r="C73" s="30"/>
      <c r="D73" s="2095"/>
      <c r="E73" s="2096"/>
      <c r="F73" s="2097" t="s">
        <v>750</v>
      </c>
      <c r="G73" s="2098"/>
      <c r="H73" s="2099">
        <f>SUM(H13,H41,H57,H27,H45,H49,H53,H61,H65,H69)</f>
        <v>30</v>
      </c>
      <c r="I73" s="2098"/>
      <c r="J73" s="2099">
        <f>SUM(J13,J41,J57,J27,J45,J49,J53,J61,J65,J69)</f>
        <v>0</v>
      </c>
      <c r="K73" s="2098"/>
      <c r="L73" s="2099">
        <f>SUM(L13,L41,L57,L27,L45,L49,L53,L61,L65,L69)</f>
        <v>0</v>
      </c>
      <c r="M73" s="2098"/>
      <c r="N73" s="2099">
        <f>SUM(N13,N41,N57,N27,N45,N49,N53,N61,N65,N69)</f>
        <v>0</v>
      </c>
      <c r="O73" s="2098"/>
      <c r="P73" s="2099">
        <f>SUM(P13,P41,P57,P27,P45,P49,P53,P61,P65,P69)</f>
        <v>0</v>
      </c>
      <c r="Q73" s="2098"/>
      <c r="R73" s="2099">
        <f>SUM(R13,R41,R57,R27,R45,R49,R53,R61,R65,R69)</f>
        <v>0</v>
      </c>
      <c r="S73" s="2098"/>
      <c r="T73" s="2099">
        <f>SUM(T13,T41,T57,T27,T45,T49,T53,T61,T65,T69)</f>
        <v>30</v>
      </c>
      <c r="U73" s="541"/>
    </row>
    <row r="74" spans="2:21" s="29" customFormat="1" ht="22.5">
      <c r="B74" s="11"/>
      <c r="C74" s="30">
        <v>17</v>
      </c>
      <c r="D74" s="2612" t="s">
        <v>1673</v>
      </c>
      <c r="E74" s="1688"/>
      <c r="F74" s="2615" t="s">
        <v>754</v>
      </c>
      <c r="G74" s="2100"/>
      <c r="H74" s="2101" t="s">
        <v>1672</v>
      </c>
      <c r="I74" s="2100"/>
      <c r="J74" s="2101"/>
      <c r="K74" s="2100"/>
      <c r="L74" s="2101"/>
      <c r="M74" s="2100"/>
      <c r="N74" s="2101"/>
      <c r="O74" s="2100"/>
      <c r="P74" s="2101"/>
      <c r="Q74" s="2100"/>
      <c r="R74" s="2101"/>
      <c r="S74" s="541"/>
      <c r="T74" s="541"/>
      <c r="U74" s="541"/>
    </row>
    <row r="75" spans="2:21" s="29" customFormat="1">
      <c r="B75" s="11"/>
      <c r="C75" s="30">
        <v>18</v>
      </c>
      <c r="D75" s="2613"/>
      <c r="E75" s="2081"/>
      <c r="F75" s="2616"/>
      <c r="G75" s="2102" t="str">
        <f>IF(AND(H74&lt;&gt;"",H75=""),"※","")</f>
        <v/>
      </c>
      <c r="H75" s="2103" t="s">
        <v>768</v>
      </c>
      <c r="I75" s="2102" t="str">
        <f>IF(AND(J74&lt;&gt;"",J75=""),"※","")</f>
        <v/>
      </c>
      <c r="J75" s="2103"/>
      <c r="K75" s="2102" t="str">
        <f>IF(AND(L74&lt;&gt;"",L75=""),"※","")</f>
        <v/>
      </c>
      <c r="L75" s="2103"/>
      <c r="M75" s="2102" t="str">
        <f>IF(AND(N74&lt;&gt;"",N75=""),"※","")</f>
        <v/>
      </c>
      <c r="N75" s="2103"/>
      <c r="O75" s="2102" t="str">
        <f>IF(AND(P74&lt;&gt;"",P75=""),"※","")</f>
        <v/>
      </c>
      <c r="P75" s="2103"/>
      <c r="Q75" s="2102" t="str">
        <f>IF(AND(R74&lt;&gt;"",R75=""),"※","")</f>
        <v/>
      </c>
      <c r="R75" s="2103"/>
      <c r="S75" s="541"/>
      <c r="T75" s="541"/>
      <c r="U75" s="541"/>
    </row>
    <row r="76" spans="2:21" s="29" customFormat="1">
      <c r="B76" s="30">
        <v>2</v>
      </c>
      <c r="C76" s="30">
        <v>1</v>
      </c>
      <c r="D76" s="2614"/>
      <c r="E76" s="2082"/>
      <c r="F76" s="2083" t="s">
        <v>764</v>
      </c>
      <c r="G76" s="2104" t="str">
        <f>IF(AND(H74&lt;&gt;"",H76=""),"※","")</f>
        <v/>
      </c>
      <c r="H76" s="2105" t="s">
        <v>1693</v>
      </c>
      <c r="I76" s="2106" t="str">
        <f>IF(AND(J74&lt;&gt;"",J76=""),"※","")</f>
        <v/>
      </c>
      <c r="J76" s="2105"/>
      <c r="K76" s="2106" t="str">
        <f>IF(AND(L74&lt;&gt;"",L76=""),"※","")</f>
        <v/>
      </c>
      <c r="L76" s="2107"/>
      <c r="M76" s="2104" t="str">
        <f>IF(AND(N74&lt;&gt;"",N76=""),"※","")</f>
        <v/>
      </c>
      <c r="N76" s="2105"/>
      <c r="O76" s="2104" t="str">
        <f>IF(AND(P74&lt;&gt;"",P76=""),"※","")</f>
        <v/>
      </c>
      <c r="P76" s="2105"/>
      <c r="Q76" s="2104" t="str">
        <f>IF(AND(R74&lt;&gt;"",R76=""),"※","")</f>
        <v/>
      </c>
      <c r="R76" s="2105"/>
      <c r="S76" s="541"/>
      <c r="T76" s="541"/>
      <c r="U76" s="541"/>
    </row>
    <row r="77" spans="2:21" s="29" customFormat="1">
      <c r="B77" s="11"/>
      <c r="C77" s="30">
        <v>2</v>
      </c>
      <c r="D77" s="55" t="s">
        <v>226</v>
      </c>
      <c r="E77" s="43"/>
      <c r="F77" s="650"/>
      <c r="G77" s="2108" t="str">
        <f>IF(AND(H74&lt;&gt;"",H77=""),"※","")</f>
        <v/>
      </c>
      <c r="H77" s="2109">
        <v>31.7</v>
      </c>
      <c r="I77" s="2110" t="str">
        <f>IF(AND(J74&lt;&gt;"",J77=""),"※","")</f>
        <v/>
      </c>
      <c r="J77" s="2109"/>
      <c r="K77" s="2110" t="str">
        <f>IF(AND(L74&lt;&gt;"",L77=""),"※","")</f>
        <v/>
      </c>
      <c r="L77" s="2109"/>
      <c r="M77" s="2108" t="str">
        <f>IF(AND(N74&lt;&gt;"",N77=""),"※","")</f>
        <v/>
      </c>
      <c r="N77" s="2109"/>
      <c r="O77" s="2108" t="str">
        <f>IF(AND(P74&lt;&gt;"",P77=""),"※","")</f>
        <v/>
      </c>
      <c r="P77" s="2109"/>
      <c r="Q77" s="2108" t="str">
        <f>IF(AND(R74&lt;&gt;"",R77=""),"※","")</f>
        <v/>
      </c>
      <c r="R77" s="2109"/>
      <c r="S77" s="541"/>
      <c r="T77" s="541"/>
      <c r="U77" s="541"/>
    </row>
    <row r="78" spans="2:21" s="29" customFormat="1">
      <c r="B78" s="11"/>
      <c r="C78" s="11">
        <v>3</v>
      </c>
      <c r="D78" s="671" t="s">
        <v>272</v>
      </c>
      <c r="E78" s="2065" t="s">
        <v>1680</v>
      </c>
      <c r="F78" s="632" t="s">
        <v>274</v>
      </c>
      <c r="G78" s="2100" t="str">
        <f>IF(AND(H74&lt;&gt;"",H78=""),"※",IF(H78&lt;H79,"E",""))</f>
        <v/>
      </c>
      <c r="H78" s="2111">
        <v>230</v>
      </c>
      <c r="I78" s="2100"/>
      <c r="J78" s="2112" t="s">
        <v>40</v>
      </c>
      <c r="K78" s="2100"/>
      <c r="L78" s="2112" t="s">
        <v>260</v>
      </c>
      <c r="M78" s="2100" t="str">
        <f>IF(AND(N74&lt;&gt;"",N78=""),"※",IF(N78&lt;N79,"E",""))</f>
        <v/>
      </c>
      <c r="N78" s="2111"/>
      <c r="O78" s="2100" t="str">
        <f>IF(AND(P74&lt;&gt;"",P78=""),"※",IF(P78&lt;P79,"E",""))</f>
        <v/>
      </c>
      <c r="P78" s="2111"/>
      <c r="Q78" s="2100"/>
      <c r="R78" s="2113"/>
      <c r="S78" s="541"/>
      <c r="T78" s="541"/>
      <c r="U78" s="541"/>
    </row>
    <row r="79" spans="2:21">
      <c r="C79" s="11">
        <v>4</v>
      </c>
      <c r="D79" s="634" t="s">
        <v>275</v>
      </c>
      <c r="E79" s="1694" t="s">
        <v>1681</v>
      </c>
      <c r="F79" s="643" t="s">
        <v>750</v>
      </c>
      <c r="G79" s="2102" t="str">
        <f>IF(AND(H74&lt;&gt;"",H79=""),"※",IF(H78&lt;H79,"E",""))</f>
        <v/>
      </c>
      <c r="H79" s="2114">
        <v>30</v>
      </c>
      <c r="I79" s="2102"/>
      <c r="J79" s="2115" t="s">
        <v>260</v>
      </c>
      <c r="K79" s="2102"/>
      <c r="L79" s="2115" t="s">
        <v>260</v>
      </c>
      <c r="M79" s="2102" t="str">
        <f>IF(AND(N74&lt;&gt;"",N79=""),"※",IF(N78&lt;N79,"E",""))</f>
        <v/>
      </c>
      <c r="N79" s="2114"/>
      <c r="O79" s="2102" t="str">
        <f>IF(AND(P74&lt;&gt;"",P79=""),"※",IF(P78&lt;P79,"E",""))</f>
        <v/>
      </c>
      <c r="P79" s="2114"/>
      <c r="Q79" s="2102"/>
      <c r="R79" s="2116"/>
      <c r="S79" s="541"/>
      <c r="T79" s="541"/>
      <c r="U79" s="541"/>
    </row>
    <row r="80" spans="2:21" s="29" customFormat="1">
      <c r="B80" s="11"/>
      <c r="C80" s="11">
        <v>5</v>
      </c>
      <c r="D80" s="634"/>
      <c r="E80" s="1694"/>
      <c r="F80" s="643" t="s">
        <v>1682</v>
      </c>
      <c r="G80" s="2102" t="str">
        <f>IF(AND(H74&lt;&gt;"",H80=""),"※",IF(H78&lt;H80,"E",""))</f>
        <v/>
      </c>
      <c r="H80" s="2114">
        <v>30</v>
      </c>
      <c r="I80" s="2102"/>
      <c r="J80" s="2115"/>
      <c r="K80" s="2102"/>
      <c r="L80" s="2115"/>
      <c r="M80" s="2102" t="str">
        <f>IF(AND(N74&lt;&gt;"",N80=""),"※",IF(N78&lt;N80,"E",""))</f>
        <v/>
      </c>
      <c r="N80" s="2114"/>
      <c r="O80" s="2102" t="str">
        <f>IF(AND(P74&lt;&gt;"",P80=""),"※",IF(P78&lt;P80,"E",""))</f>
        <v/>
      </c>
      <c r="P80" s="2114"/>
      <c r="Q80" s="2102"/>
      <c r="R80" s="2116"/>
      <c r="S80" s="541"/>
      <c r="T80" s="541"/>
      <c r="U80" s="541"/>
    </row>
    <row r="81" spans="2:21" s="29" customFormat="1">
      <c r="B81" s="11"/>
      <c r="C81" s="11">
        <v>6</v>
      </c>
      <c r="D81" s="634"/>
      <c r="E81" s="1694"/>
      <c r="F81" s="643" t="s">
        <v>1683</v>
      </c>
      <c r="G81" s="2102" t="str">
        <f>IF(AND(H74&lt;&gt;"",H81=""),"※",IF(H78&lt;H81,"E",""))</f>
        <v/>
      </c>
      <c r="H81" s="2114">
        <v>2</v>
      </c>
      <c r="I81" s="2102"/>
      <c r="J81" s="2115"/>
      <c r="K81" s="2102"/>
      <c r="L81" s="2115"/>
      <c r="M81" s="2102" t="str">
        <f>IF(AND(N74&lt;&gt;"",N81=""),"※",IF(N78&lt;N81,"E",""))</f>
        <v/>
      </c>
      <c r="N81" s="2114"/>
      <c r="O81" s="2102" t="str">
        <f>IF(AND(P74&lt;&gt;"",P81=""),"※",IF(P78&lt;P81,"E",""))</f>
        <v/>
      </c>
      <c r="P81" s="2114"/>
      <c r="Q81" s="2102"/>
      <c r="R81" s="2116"/>
      <c r="S81" s="541"/>
      <c r="T81" s="541"/>
      <c r="U81" s="541"/>
    </row>
    <row r="82" spans="2:21" s="29" customFormat="1">
      <c r="B82" s="11"/>
      <c r="C82" s="11">
        <v>7</v>
      </c>
      <c r="D82" s="634"/>
      <c r="E82" s="1694"/>
      <c r="F82" s="643" t="s">
        <v>1684</v>
      </c>
      <c r="G82" s="2102" t="str">
        <f>IF(AND(H74&lt;&gt;"",H82=""),"※",IF(H78&lt;H82,"E",""))</f>
        <v/>
      </c>
      <c r="H82" s="2114">
        <v>0</v>
      </c>
      <c r="I82" s="2102"/>
      <c r="J82" s="2115"/>
      <c r="K82" s="2102"/>
      <c r="L82" s="2115"/>
      <c r="M82" s="2102" t="str">
        <f>IF(AND(N74&lt;&gt;"",N82=""),"※",IF(N78&lt;N82,"E",""))</f>
        <v/>
      </c>
      <c r="N82" s="2114"/>
      <c r="O82" s="2102" t="str">
        <f>IF(AND(P74&lt;&gt;"",P82=""),"※",IF(P78&lt;P82,"E",""))</f>
        <v/>
      </c>
      <c r="P82" s="2114"/>
      <c r="Q82" s="2102"/>
      <c r="R82" s="2116"/>
      <c r="S82" s="541"/>
      <c r="T82" s="541"/>
      <c r="U82" s="541"/>
    </row>
    <row r="83" spans="2:21" s="29" customFormat="1">
      <c r="B83" s="11"/>
      <c r="C83" s="11">
        <v>8</v>
      </c>
      <c r="D83" s="634"/>
      <c r="E83" s="1694"/>
      <c r="F83" s="643" t="s">
        <v>1685</v>
      </c>
      <c r="G83" s="2102" t="str">
        <f>IF(AND(H74&lt;&gt;"",H83=""),"※",IF(H78&lt;H83,"E",""))</f>
        <v/>
      </c>
      <c r="H83" s="2114">
        <v>0</v>
      </c>
      <c r="I83" s="2102"/>
      <c r="J83" s="2115"/>
      <c r="K83" s="2102"/>
      <c r="L83" s="2115"/>
      <c r="M83" s="2102" t="str">
        <f>IF(AND(N74&lt;&gt;"",N83=""),"※",IF(N78&lt;N83,"E",""))</f>
        <v/>
      </c>
      <c r="N83" s="2114"/>
      <c r="O83" s="2102" t="str">
        <f>IF(AND(P74&lt;&gt;"",P83=""),"※",IF(P78&lt;P83,"E",""))</f>
        <v/>
      </c>
      <c r="P83" s="2114"/>
      <c r="Q83" s="2102"/>
      <c r="R83" s="2116"/>
      <c r="S83" s="541"/>
      <c r="T83" s="541"/>
      <c r="U83" s="541"/>
    </row>
    <row r="84" spans="2:21" s="29" customFormat="1">
      <c r="B84" s="11"/>
      <c r="C84" s="11"/>
      <c r="D84" s="634"/>
      <c r="E84" s="1694"/>
      <c r="F84" s="643" t="s">
        <v>1686</v>
      </c>
      <c r="G84" s="2102" t="str">
        <f>IF(AND(H74&lt;&gt;"",H84=""),"※",IF(H78&lt;H84,"E",""))</f>
        <v/>
      </c>
      <c r="H84" s="2114">
        <v>0</v>
      </c>
      <c r="I84" s="2102"/>
      <c r="J84" s="2115"/>
      <c r="K84" s="2102"/>
      <c r="L84" s="2115"/>
      <c r="M84" s="2102" t="str">
        <f>IF(AND(N74&lt;&gt;"",N84=""),"※",IF(N78&lt;N84,"E",""))</f>
        <v/>
      </c>
      <c r="N84" s="2114"/>
      <c r="O84" s="2102" t="str">
        <f>IF(AND(P74&lt;&gt;"",P84=""),"※",IF(P78&lt;P84,"E",""))</f>
        <v/>
      </c>
      <c r="P84" s="2114"/>
      <c r="Q84" s="2102"/>
      <c r="R84" s="2116"/>
      <c r="S84" s="541"/>
      <c r="T84" s="541"/>
      <c r="U84" s="541"/>
    </row>
    <row r="85" spans="2:21" s="29" customFormat="1">
      <c r="B85" s="11"/>
      <c r="C85" s="11"/>
      <c r="D85" s="634"/>
      <c r="E85" s="1694"/>
      <c r="F85" s="643" t="s">
        <v>1687</v>
      </c>
      <c r="G85" s="2102" t="str">
        <f>IF(AND(H74&lt;&gt;"",H85=""),"※",IF(H78&lt;H85,"E",""))</f>
        <v/>
      </c>
      <c r="H85" s="2114">
        <v>0</v>
      </c>
      <c r="I85" s="2102"/>
      <c r="J85" s="2115"/>
      <c r="K85" s="2102"/>
      <c r="L85" s="2115"/>
      <c r="M85" s="2102" t="str">
        <f>IF(AND(N74&lt;&gt;"",N85=""),"※",IF(N78&lt;N85,"E",""))</f>
        <v/>
      </c>
      <c r="N85" s="2114"/>
      <c r="O85" s="2102" t="str">
        <f>IF(AND(P74&lt;&gt;"",P85=""),"※",IF(P78&lt;P85,"E",""))</f>
        <v/>
      </c>
      <c r="P85" s="2114"/>
      <c r="Q85" s="2102"/>
      <c r="R85" s="2116"/>
      <c r="S85" s="541"/>
      <c r="T85" s="541"/>
      <c r="U85" s="541"/>
    </row>
    <row r="86" spans="2:21" s="29" customFormat="1">
      <c r="B86" s="11"/>
      <c r="C86" s="11"/>
      <c r="D86" s="634"/>
      <c r="E86" s="1694"/>
      <c r="F86" s="643" t="s">
        <v>1688</v>
      </c>
      <c r="G86" s="2102" t="str">
        <f>IF(AND(H74&lt;&gt;"",H86=""),"※",IF(H78&lt;H86,"E",""))</f>
        <v/>
      </c>
      <c r="H86" s="2114">
        <v>0</v>
      </c>
      <c r="I86" s="2102"/>
      <c r="J86" s="2115"/>
      <c r="K86" s="2102"/>
      <c r="L86" s="2115"/>
      <c r="M86" s="2102" t="str">
        <f>IF(AND(N74&lt;&gt;"",N86=""),"※",IF(N78&lt;N86,"E",""))</f>
        <v/>
      </c>
      <c r="N86" s="2114"/>
      <c r="O86" s="2102" t="str">
        <f>IF(AND(P74&lt;&gt;"",P86=""),"※",IF(P78&lt;P86,"E",""))</f>
        <v/>
      </c>
      <c r="P86" s="2114"/>
      <c r="Q86" s="2102"/>
      <c r="R86" s="2116"/>
      <c r="S86" s="541"/>
      <c r="T86" s="541"/>
      <c r="U86" s="541"/>
    </row>
    <row r="87" spans="2:21" s="29" customFormat="1">
      <c r="B87" s="11"/>
      <c r="C87" s="11"/>
      <c r="D87" s="634"/>
      <c r="E87" s="1694"/>
      <c r="F87" s="643" t="s">
        <v>1689</v>
      </c>
      <c r="G87" s="2102" t="str">
        <f>IF(AND(H74&lt;&gt;"",H87=""),"※",IF(H78&lt;H87,"E",""))</f>
        <v/>
      </c>
      <c r="H87" s="2114">
        <v>0</v>
      </c>
      <c r="I87" s="2102"/>
      <c r="J87" s="2115"/>
      <c r="K87" s="2102"/>
      <c r="L87" s="2115"/>
      <c r="M87" s="2102" t="str">
        <f>IF(AND(N74&lt;&gt;"",N87=""),"※",IF(N78&lt;N87,"E",""))</f>
        <v/>
      </c>
      <c r="N87" s="2114"/>
      <c r="O87" s="2102" t="str">
        <f>IF(AND(P74&lt;&gt;"",P87=""),"※",IF(P78&lt;P87,"E",""))</f>
        <v/>
      </c>
      <c r="P87" s="2114"/>
      <c r="Q87" s="2102"/>
      <c r="R87" s="2116"/>
      <c r="S87" s="541"/>
      <c r="T87" s="541"/>
      <c r="U87" s="541"/>
    </row>
    <row r="88" spans="2:21" s="29" customFormat="1">
      <c r="B88" s="11"/>
      <c r="C88" s="11">
        <v>9</v>
      </c>
      <c r="D88" s="634"/>
      <c r="E88" s="1694"/>
      <c r="F88" s="643" t="s">
        <v>1690</v>
      </c>
      <c r="G88" s="2102" t="str">
        <f>IF(AND(H74&lt;&gt;"",H88=""),"※",IF(H78&lt;H88,"E",""))</f>
        <v/>
      </c>
      <c r="H88" s="2114">
        <v>0</v>
      </c>
      <c r="I88" s="2102"/>
      <c r="J88" s="2115"/>
      <c r="K88" s="2102"/>
      <c r="L88" s="2115"/>
      <c r="M88" s="2102" t="str">
        <f>IF(AND(N74&lt;&gt;"",N88=""),"※",IF(N78&lt;N88,"E",""))</f>
        <v/>
      </c>
      <c r="N88" s="2114"/>
      <c r="O88" s="2102" t="str">
        <f>IF(AND(P74&lt;&gt;"",P88=""),"※",IF(P78&lt;P88,"E",""))</f>
        <v/>
      </c>
      <c r="P88" s="2114"/>
      <c r="Q88" s="2102"/>
      <c r="R88" s="2116"/>
      <c r="S88" s="541"/>
      <c r="T88" s="541"/>
      <c r="U88" s="541"/>
    </row>
    <row r="89" spans="2:21" s="29" customFormat="1">
      <c r="B89" s="11"/>
      <c r="C89" s="11">
        <v>10</v>
      </c>
      <c r="D89" s="634"/>
      <c r="E89" s="1694"/>
      <c r="F89" s="643" t="s">
        <v>1691</v>
      </c>
      <c r="G89" s="2102" t="str">
        <f>IF(AND(H74&lt;&gt;"",H89=""),"※",IF(H78&lt;H89,"E",""))</f>
        <v/>
      </c>
      <c r="H89" s="2114">
        <v>0</v>
      </c>
      <c r="I89" s="2102"/>
      <c r="J89" s="2115"/>
      <c r="K89" s="2102"/>
      <c r="L89" s="2115"/>
      <c r="M89" s="2102" t="str">
        <f>IF(AND(N74&lt;&gt;"",N89=""),"※",IF(N78&lt;N89,"E",""))</f>
        <v/>
      </c>
      <c r="N89" s="2114"/>
      <c r="O89" s="2102" t="str">
        <f>IF(AND(P74&lt;&gt;"",P89=""),"※",IF(P78&lt;P89,"E",""))</f>
        <v/>
      </c>
      <c r="P89" s="2114"/>
      <c r="Q89" s="2102"/>
      <c r="R89" s="2116"/>
      <c r="S89" s="541"/>
      <c r="T89" s="541"/>
      <c r="U89" s="541"/>
    </row>
    <row r="90" spans="2:21" s="29" customFormat="1">
      <c r="B90" s="11"/>
      <c r="C90" s="11">
        <v>11</v>
      </c>
      <c r="D90" s="634"/>
      <c r="E90" s="1694"/>
      <c r="F90" s="637" t="s">
        <v>277</v>
      </c>
      <c r="G90" s="2102" t="str">
        <f>IF(AND(H74&lt;&gt;"",H90=""),"※","")</f>
        <v/>
      </c>
      <c r="H90" s="2117">
        <v>0</v>
      </c>
      <c r="I90" s="2102"/>
      <c r="J90" s="2118" t="s">
        <v>260</v>
      </c>
      <c r="K90" s="2102"/>
      <c r="L90" s="2118" t="s">
        <v>260</v>
      </c>
      <c r="M90" s="2102" t="str">
        <f>IF(AND(N74&lt;&gt;"",N90=""),"※","")</f>
        <v/>
      </c>
      <c r="N90" s="2117"/>
      <c r="O90" s="2102" t="str">
        <f>IF(AND(P74&lt;&gt;"",P90=""),"※","")</f>
        <v/>
      </c>
      <c r="P90" s="2117"/>
      <c r="Q90" s="2102"/>
      <c r="R90" s="2119"/>
      <c r="S90" s="541"/>
      <c r="T90" s="541"/>
      <c r="U90" s="541"/>
    </row>
    <row r="91" spans="2:21" s="29" customFormat="1">
      <c r="B91" s="11"/>
      <c r="C91" s="11">
        <v>12</v>
      </c>
      <c r="D91" s="634"/>
      <c r="E91" s="1694"/>
      <c r="F91" s="637" t="s">
        <v>751</v>
      </c>
      <c r="G91" s="2120" t="str">
        <f>IF(AND(H74&lt;&gt;"",H91=""),"※","")</f>
        <v/>
      </c>
      <c r="H91" s="2121">
        <v>0</v>
      </c>
      <c r="I91" s="2120"/>
      <c r="J91" s="2122" t="s">
        <v>260</v>
      </c>
      <c r="K91" s="2120"/>
      <c r="L91" s="2122" t="s">
        <v>260</v>
      </c>
      <c r="M91" s="2120" t="str">
        <f>IF(AND(N74&lt;&gt;"",N91=""),"※","")</f>
        <v/>
      </c>
      <c r="N91" s="2121"/>
      <c r="O91" s="2120" t="str">
        <f>IF(AND(P74&lt;&gt;"",P91=""),"※","")</f>
        <v/>
      </c>
      <c r="P91" s="2121"/>
      <c r="Q91" s="2120"/>
      <c r="R91" s="2123"/>
      <c r="S91" s="541"/>
      <c r="T91" s="541"/>
      <c r="U91" s="541"/>
    </row>
    <row r="92" spans="2:21" s="29" customFormat="1">
      <c r="B92" s="11"/>
      <c r="C92" s="11"/>
      <c r="D92" s="641"/>
      <c r="E92" s="2074" t="s">
        <v>1692</v>
      </c>
      <c r="F92" s="643" t="s">
        <v>274</v>
      </c>
      <c r="G92" s="2102" t="str">
        <f>IF(AND(H74&lt;&gt;"",H92=""),"※",IF(H92&lt;H93,"E",""))</f>
        <v/>
      </c>
      <c r="H92" s="2114">
        <v>0</v>
      </c>
      <c r="I92" s="2102"/>
      <c r="J92" s="2124"/>
      <c r="K92" s="2102"/>
      <c r="L92" s="2115"/>
      <c r="M92" s="2102" t="str">
        <f>IF(AND(N74&lt;&gt;"",N92=""),"※",IF(N92&lt;N93,"E",""))</f>
        <v/>
      </c>
      <c r="N92" s="2114"/>
      <c r="O92" s="2102" t="str">
        <f>IF(AND(P74&lt;&gt;"",P92=""),"※",IF(P92&lt;P93,"E",""))</f>
        <v/>
      </c>
      <c r="P92" s="2114"/>
      <c r="Q92" s="2102"/>
      <c r="R92" s="2116"/>
      <c r="S92" s="541"/>
      <c r="T92" s="541"/>
      <c r="U92" s="541"/>
    </row>
    <row r="93" spans="2:21" s="29" customFormat="1">
      <c r="B93" s="11"/>
      <c r="C93" s="11"/>
      <c r="D93" s="634"/>
      <c r="E93" s="1694"/>
      <c r="F93" s="643" t="s">
        <v>750</v>
      </c>
      <c r="G93" s="2102" t="str">
        <f>IF(AND(H74&lt;&gt;"",H93=""),"※",IF(H92&lt;H93,"E",""))</f>
        <v/>
      </c>
      <c r="H93" s="2114">
        <v>0</v>
      </c>
      <c r="I93" s="2102"/>
      <c r="J93" s="2124"/>
      <c r="K93" s="2102"/>
      <c r="L93" s="2115"/>
      <c r="M93" s="2102" t="str">
        <f>IF(AND(N74&lt;&gt;"",N93=""),"※",IF(N92&lt;N93,"E",""))</f>
        <v/>
      </c>
      <c r="N93" s="2114"/>
      <c r="O93" s="2102" t="str">
        <f>IF(AND(P74&lt;&gt;"",P93=""),"※",IF(P92&lt;P93,"E",""))</f>
        <v/>
      </c>
      <c r="P93" s="2114"/>
      <c r="Q93" s="2102"/>
      <c r="R93" s="2116"/>
      <c r="S93" s="541"/>
      <c r="T93" s="541"/>
      <c r="U93" s="541"/>
    </row>
    <row r="94" spans="2:21" s="29" customFormat="1">
      <c r="B94" s="11"/>
      <c r="C94" s="11"/>
      <c r="D94" s="634"/>
      <c r="E94" s="1694"/>
      <c r="F94" s="643" t="s">
        <v>1682</v>
      </c>
      <c r="G94" s="2102" t="str">
        <f>IF(AND(H74&lt;&gt;"",H94=""),"※",IF(H92&lt;H94,"E",""))</f>
        <v/>
      </c>
      <c r="H94" s="2114">
        <v>0</v>
      </c>
      <c r="I94" s="2102"/>
      <c r="J94" s="2124"/>
      <c r="K94" s="2102"/>
      <c r="L94" s="2115"/>
      <c r="M94" s="2102" t="str">
        <f>IF(AND(N74&lt;&gt;"",N94=""),"※",IF(N92&lt;N94,"E",""))</f>
        <v/>
      </c>
      <c r="N94" s="2114"/>
      <c r="O94" s="2102" t="str">
        <f>IF(AND(P74&lt;&gt;"",P94=""),"※",IF(P92&lt;P94,"E",""))</f>
        <v/>
      </c>
      <c r="P94" s="2114"/>
      <c r="Q94" s="2102"/>
      <c r="R94" s="2116"/>
      <c r="S94" s="541"/>
      <c r="T94" s="541"/>
      <c r="U94" s="541"/>
    </row>
    <row r="95" spans="2:21" s="29" customFormat="1">
      <c r="B95" s="11"/>
      <c r="C95" s="11"/>
      <c r="D95" s="634"/>
      <c r="E95" s="1694"/>
      <c r="F95" s="643" t="s">
        <v>1683</v>
      </c>
      <c r="G95" s="2102" t="str">
        <f>IF(AND(H74&lt;&gt;"",H95=""),"※",IF(H92&lt;H95,"E",""))</f>
        <v/>
      </c>
      <c r="H95" s="2114">
        <v>0</v>
      </c>
      <c r="I95" s="2102"/>
      <c r="J95" s="2124"/>
      <c r="K95" s="2102"/>
      <c r="L95" s="2115"/>
      <c r="M95" s="2102" t="str">
        <f>IF(AND(N74&lt;&gt;"",N95=""),"※",IF(N92&lt;N95,"E",""))</f>
        <v/>
      </c>
      <c r="N95" s="2114"/>
      <c r="O95" s="2102" t="str">
        <f>IF(AND(P74&lt;&gt;"",P95=""),"※",IF(P92&lt;P95,"E",""))</f>
        <v/>
      </c>
      <c r="P95" s="2114"/>
      <c r="Q95" s="2102"/>
      <c r="R95" s="2116"/>
      <c r="S95" s="541"/>
      <c r="T95" s="541"/>
      <c r="U95" s="541"/>
    </row>
    <row r="96" spans="2:21" s="29" customFormat="1">
      <c r="B96" s="11"/>
      <c r="C96" s="11">
        <v>13</v>
      </c>
      <c r="D96" s="634"/>
      <c r="E96" s="1694"/>
      <c r="F96" s="643" t="s">
        <v>1684</v>
      </c>
      <c r="G96" s="2102" t="str">
        <f>IF(AND(H74&lt;&gt;"",H96=""),"※",IF(H92&lt;H96,"E",""))</f>
        <v/>
      </c>
      <c r="H96" s="2114">
        <v>0</v>
      </c>
      <c r="I96" s="2102"/>
      <c r="J96" s="2124"/>
      <c r="K96" s="2102"/>
      <c r="L96" s="2115"/>
      <c r="M96" s="2102" t="str">
        <f>IF(AND(N74&lt;&gt;"",N96=""),"※",IF(N92&lt;N96,"E",""))</f>
        <v/>
      </c>
      <c r="N96" s="2114"/>
      <c r="O96" s="2102" t="str">
        <f>IF(AND(P74&lt;&gt;"",P96=""),"※",IF(P92&lt;P96,"E",""))</f>
        <v/>
      </c>
      <c r="P96" s="2114"/>
      <c r="Q96" s="2102"/>
      <c r="R96" s="2116"/>
      <c r="S96" s="541"/>
      <c r="T96" s="541"/>
      <c r="U96" s="541"/>
    </row>
    <row r="97" spans="2:21" s="29" customFormat="1">
      <c r="B97" s="11"/>
      <c r="C97" s="11">
        <v>14</v>
      </c>
      <c r="D97" s="634"/>
      <c r="E97" s="1694"/>
      <c r="F97" s="643" t="s">
        <v>1685</v>
      </c>
      <c r="G97" s="2102" t="str">
        <f>IF(AND(H74&lt;&gt;"",H97=""),"※",IF(H92&lt;H97,"E",""))</f>
        <v/>
      </c>
      <c r="H97" s="2114">
        <v>0</v>
      </c>
      <c r="I97" s="2102"/>
      <c r="J97" s="2124"/>
      <c r="K97" s="2102"/>
      <c r="L97" s="2115"/>
      <c r="M97" s="2102" t="str">
        <f>IF(AND(N74&lt;&gt;"",N97=""),"※",IF(N92&lt;N97,"E",""))</f>
        <v/>
      </c>
      <c r="N97" s="2114"/>
      <c r="O97" s="2102" t="str">
        <f>IF(AND(P74&lt;&gt;"",P97=""),"※",IF(P92&lt;P97,"E",""))</f>
        <v/>
      </c>
      <c r="P97" s="2114"/>
      <c r="Q97" s="2102"/>
      <c r="R97" s="2116"/>
      <c r="S97" s="541"/>
      <c r="T97" s="541"/>
      <c r="U97" s="541"/>
    </row>
    <row r="98" spans="2:21" s="29" customFormat="1">
      <c r="B98" s="11"/>
      <c r="C98" s="11">
        <v>15</v>
      </c>
      <c r="D98" s="634"/>
      <c r="E98" s="1694"/>
      <c r="F98" s="643" t="s">
        <v>1686</v>
      </c>
      <c r="G98" s="2102" t="str">
        <f>IF(AND(H74&lt;&gt;"",H98=""),"※",IF(H92&lt;H98,"E",""))</f>
        <v/>
      </c>
      <c r="H98" s="2114">
        <v>0</v>
      </c>
      <c r="I98" s="2102"/>
      <c r="J98" s="2124"/>
      <c r="K98" s="2102"/>
      <c r="L98" s="2115"/>
      <c r="M98" s="2102" t="str">
        <f>IF(AND(N74&lt;&gt;"",N98=""),"※",IF(N92&lt;N98,"E",""))</f>
        <v/>
      </c>
      <c r="N98" s="2114"/>
      <c r="O98" s="2102" t="str">
        <f>IF(AND(P74&lt;&gt;"",P98=""),"※",IF(P92&lt;P98,"E",""))</f>
        <v/>
      </c>
      <c r="P98" s="2114"/>
      <c r="Q98" s="2102"/>
      <c r="R98" s="2116"/>
      <c r="S98" s="541"/>
      <c r="T98" s="541"/>
      <c r="U98" s="541"/>
    </row>
    <row r="99" spans="2:21" s="29" customFormat="1">
      <c r="B99" s="11"/>
      <c r="C99" s="11">
        <v>16</v>
      </c>
      <c r="D99" s="634"/>
      <c r="E99" s="1694"/>
      <c r="F99" s="643" t="s">
        <v>1687</v>
      </c>
      <c r="G99" s="2102" t="str">
        <f>IF(AND(H74&lt;&gt;"",H99=""),"※",IF(H92&lt;H99,"E",""))</f>
        <v/>
      </c>
      <c r="H99" s="2114">
        <v>0</v>
      </c>
      <c r="I99" s="2102"/>
      <c r="J99" s="2124"/>
      <c r="K99" s="2102"/>
      <c r="L99" s="2115"/>
      <c r="M99" s="2102" t="str">
        <f>IF(AND(N74&lt;&gt;"",N99=""),"※",IF(N92&lt;N99,"E",""))</f>
        <v/>
      </c>
      <c r="N99" s="2114"/>
      <c r="O99" s="2102" t="str">
        <f>IF(AND(P74&lt;&gt;"",P99=""),"※",IF(P92&lt;P99,"E",""))</f>
        <v/>
      </c>
      <c r="P99" s="2114"/>
      <c r="Q99" s="2102"/>
      <c r="R99" s="2116"/>
      <c r="S99" s="541"/>
      <c r="T99" s="541"/>
      <c r="U99" s="541"/>
    </row>
    <row r="100" spans="2:21" s="29" customFormat="1">
      <c r="B100" s="11"/>
      <c r="C100" s="11"/>
      <c r="D100" s="634"/>
      <c r="E100" s="1694"/>
      <c r="F100" s="643" t="s">
        <v>1688</v>
      </c>
      <c r="G100" s="2102" t="str">
        <f>IF(AND(H74&lt;&gt;"",H100=""),"※",IF(H92&lt;H100,"E",""))</f>
        <v/>
      </c>
      <c r="H100" s="2114">
        <v>0</v>
      </c>
      <c r="I100" s="2102"/>
      <c r="J100" s="2124"/>
      <c r="K100" s="2102"/>
      <c r="L100" s="2115"/>
      <c r="M100" s="2102" t="str">
        <f>IF(AND(N74&lt;&gt;"",N100=""),"※",IF(N92&lt;N100,"E",""))</f>
        <v/>
      </c>
      <c r="N100" s="2114"/>
      <c r="O100" s="2102" t="str">
        <f>IF(AND(P74&lt;&gt;"",P100=""),"※",IF(P92&lt;P100,"E",""))</f>
        <v/>
      </c>
      <c r="P100" s="2114"/>
      <c r="Q100" s="2102"/>
      <c r="R100" s="2116"/>
      <c r="S100" s="541"/>
      <c r="T100" s="541"/>
      <c r="U100" s="541"/>
    </row>
    <row r="101" spans="2:21" s="29" customFormat="1">
      <c r="B101" s="11"/>
      <c r="C101" s="11"/>
      <c r="D101" s="634"/>
      <c r="E101" s="1694"/>
      <c r="F101" s="643" t="s">
        <v>1689</v>
      </c>
      <c r="G101" s="2102" t="str">
        <f>IF(AND(H74&lt;&gt;"",H101=""),"※",IF(H92&lt;H101,"E",""))</f>
        <v/>
      </c>
      <c r="H101" s="2114">
        <v>0</v>
      </c>
      <c r="I101" s="2102"/>
      <c r="J101" s="2124"/>
      <c r="K101" s="2102"/>
      <c r="L101" s="2115"/>
      <c r="M101" s="2102" t="str">
        <f>IF(AND(N74&lt;&gt;"",N101=""),"※",IF(N92&lt;N101,"E",""))</f>
        <v/>
      </c>
      <c r="N101" s="2114"/>
      <c r="O101" s="2102" t="str">
        <f>IF(AND(P74&lt;&gt;"",P101=""),"※",IF(P92&lt;P101,"E",""))</f>
        <v/>
      </c>
      <c r="P101" s="2114"/>
      <c r="Q101" s="2102"/>
      <c r="R101" s="2116"/>
      <c r="S101" s="541"/>
      <c r="T101" s="541"/>
      <c r="U101" s="541"/>
    </row>
    <row r="102" spans="2:21" s="29" customFormat="1">
      <c r="B102" s="11"/>
      <c r="C102" s="11"/>
      <c r="D102" s="634"/>
      <c r="E102" s="1694"/>
      <c r="F102" s="643" t="s">
        <v>1690</v>
      </c>
      <c r="G102" s="2102" t="str">
        <f>IF(AND(H74&lt;&gt;"",H102=""),"※",IF(H92&lt;H102,"E",""))</f>
        <v/>
      </c>
      <c r="H102" s="2114">
        <v>0</v>
      </c>
      <c r="I102" s="2102"/>
      <c r="J102" s="2124"/>
      <c r="K102" s="2102"/>
      <c r="L102" s="2115"/>
      <c r="M102" s="2102" t="str">
        <f>IF(AND(N74&lt;&gt;"",N102=""),"※",IF(N92&lt;N102,"E",""))</f>
        <v/>
      </c>
      <c r="N102" s="2114"/>
      <c r="O102" s="2102" t="str">
        <f>IF(AND(P74&lt;&gt;"",P102=""),"※",IF(P92&lt;P102,"E",""))</f>
        <v/>
      </c>
      <c r="P102" s="2114"/>
      <c r="Q102" s="2102"/>
      <c r="R102" s="2116"/>
      <c r="S102" s="541"/>
      <c r="T102" s="541"/>
      <c r="U102" s="541"/>
    </row>
    <row r="103" spans="2:21" s="29" customFormat="1">
      <c r="B103" s="11"/>
      <c r="C103" s="11"/>
      <c r="D103" s="634"/>
      <c r="E103" s="1694"/>
      <c r="F103" s="643" t="s">
        <v>1691</v>
      </c>
      <c r="G103" s="2102" t="str">
        <f>IF(AND(H74&lt;&gt;"",H103=""),"※",IF(H92&lt;H103,"E",""))</f>
        <v/>
      </c>
      <c r="H103" s="2114">
        <v>0</v>
      </c>
      <c r="I103" s="2102"/>
      <c r="J103" s="2124"/>
      <c r="K103" s="2102"/>
      <c r="L103" s="2115"/>
      <c r="M103" s="2102" t="str">
        <f>IF(AND(N74&lt;&gt;"",N103=""),"※",IF(N92&lt;N103,"E",""))</f>
        <v/>
      </c>
      <c r="N103" s="2114"/>
      <c r="O103" s="2102" t="str">
        <f>IF(AND(P74&lt;&gt;"",P103=""),"※",IF(P92&lt;P103,"E",""))</f>
        <v/>
      </c>
      <c r="P103" s="2114"/>
      <c r="Q103" s="2102"/>
      <c r="R103" s="2116"/>
      <c r="S103" s="541"/>
      <c r="T103" s="541"/>
      <c r="U103" s="541"/>
    </row>
    <row r="104" spans="2:21" s="29" customFormat="1">
      <c r="B104" s="11"/>
      <c r="C104" s="11">
        <v>17</v>
      </c>
      <c r="D104" s="634"/>
      <c r="E104" s="1694"/>
      <c r="F104" s="637" t="s">
        <v>277</v>
      </c>
      <c r="G104" s="2102" t="str">
        <f t="shared" ref="G104:G105" si="8">IF(AND(H85&lt;&gt;"",H104=""),"※",IF(H103&lt;H104,"E",""))</f>
        <v/>
      </c>
      <c r="H104" s="2125">
        <v>0</v>
      </c>
      <c r="I104" s="2102"/>
      <c r="J104" s="2124"/>
      <c r="K104" s="2102"/>
      <c r="L104" s="2115"/>
      <c r="M104" s="2102" t="str">
        <f t="shared" ref="M104:M105" si="9">IF(AND(N85&lt;&gt;"",N104=""),"※",IF(N103&lt;N104,"E",""))</f>
        <v/>
      </c>
      <c r="N104" s="2125"/>
      <c r="O104" s="2102" t="str">
        <f t="shared" ref="O104:O105" si="10">IF(AND(P85&lt;&gt;"",P104=""),"※",IF(P103&lt;P104,"E",""))</f>
        <v/>
      </c>
      <c r="P104" s="2125"/>
      <c r="Q104" s="2102"/>
      <c r="R104" s="2126"/>
      <c r="S104" s="541"/>
      <c r="T104" s="541"/>
      <c r="U104" s="541"/>
    </row>
    <row r="105" spans="2:21" s="29" customFormat="1">
      <c r="B105" s="11"/>
      <c r="C105" s="11">
        <v>18</v>
      </c>
      <c r="D105" s="634"/>
      <c r="E105" s="1701"/>
      <c r="F105" s="637" t="s">
        <v>751</v>
      </c>
      <c r="G105" s="2102" t="str">
        <f t="shared" si="8"/>
        <v/>
      </c>
      <c r="H105" s="2127">
        <v>0</v>
      </c>
      <c r="I105" s="2106"/>
      <c r="J105" s="2128"/>
      <c r="K105" s="2106"/>
      <c r="L105" s="2129"/>
      <c r="M105" s="2102" t="str">
        <f t="shared" si="9"/>
        <v/>
      </c>
      <c r="N105" s="2127"/>
      <c r="O105" s="2102" t="str">
        <f t="shared" si="10"/>
        <v/>
      </c>
      <c r="P105" s="2127"/>
      <c r="Q105" s="2106"/>
      <c r="R105" s="2130"/>
      <c r="S105" s="541"/>
      <c r="T105" s="541"/>
      <c r="U105" s="541"/>
    </row>
    <row r="106" spans="2:21" s="29" customFormat="1">
      <c r="B106" s="30">
        <v>4</v>
      </c>
      <c r="C106" s="11">
        <v>1</v>
      </c>
      <c r="D106" s="671" t="s">
        <v>752</v>
      </c>
      <c r="E106" s="2065" t="s">
        <v>1680</v>
      </c>
      <c r="F106" s="632" t="s">
        <v>274</v>
      </c>
      <c r="G106" s="2100"/>
      <c r="H106" s="2112" t="s">
        <v>260</v>
      </c>
      <c r="I106" s="2100" t="str">
        <f>IF(AND(J74&lt;&gt;"",J106=""),"※",IF(J107&gt;J106,"E",""))</f>
        <v/>
      </c>
      <c r="J106" s="2111"/>
      <c r="K106" s="2100"/>
      <c r="L106" s="2112" t="s">
        <v>260</v>
      </c>
      <c r="M106" s="2100" t="str">
        <f>IF(AND(N74&lt;&gt;"",N106=""),"※",IF(N107&gt;N106,"E",""))</f>
        <v/>
      </c>
      <c r="N106" s="2111"/>
      <c r="O106" s="2100"/>
      <c r="P106" s="2112" t="s">
        <v>260</v>
      </c>
      <c r="Q106" s="2100"/>
      <c r="R106" s="2112" t="s">
        <v>260</v>
      </c>
      <c r="S106" s="541"/>
      <c r="T106" s="541"/>
      <c r="U106" s="541"/>
    </row>
    <row r="107" spans="2:21" s="29" customFormat="1">
      <c r="C107" s="11">
        <v>2</v>
      </c>
      <c r="D107" s="641"/>
      <c r="E107" s="1694" t="s">
        <v>1681</v>
      </c>
      <c r="F107" s="635" t="s">
        <v>750</v>
      </c>
      <c r="G107" s="2102"/>
      <c r="H107" s="2115" t="s">
        <v>260</v>
      </c>
      <c r="I107" s="2102" t="str">
        <f>IF(AND(J74&lt;&gt;"",J107=""),"※",IF(J107&gt;J106,"E",""))</f>
        <v/>
      </c>
      <c r="J107" s="2114"/>
      <c r="K107" s="2102"/>
      <c r="L107" s="2115" t="s">
        <v>260</v>
      </c>
      <c r="M107" s="2102" t="str">
        <f>IF(AND(N74&lt;&gt;"",N107=""),"※",IF(N107&gt;N106,"E",""))</f>
        <v/>
      </c>
      <c r="N107" s="2114"/>
      <c r="O107" s="2102"/>
      <c r="P107" s="2115" t="s">
        <v>260</v>
      </c>
      <c r="Q107" s="2102"/>
      <c r="R107" s="2115" t="s">
        <v>260</v>
      </c>
      <c r="S107" s="541"/>
      <c r="T107" s="541"/>
      <c r="U107" s="541"/>
    </row>
    <row r="108" spans="2:21" s="29" customFormat="1">
      <c r="C108" s="11">
        <v>3</v>
      </c>
      <c r="D108" s="641"/>
      <c r="E108" s="1694"/>
      <c r="F108" s="637" t="s">
        <v>277</v>
      </c>
      <c r="G108" s="2102"/>
      <c r="H108" s="2118" t="s">
        <v>260</v>
      </c>
      <c r="I108" s="2102" t="str">
        <f>IF(AND(J74&lt;&gt;"",J108=""),"※","")</f>
        <v/>
      </c>
      <c r="J108" s="2117"/>
      <c r="K108" s="2102"/>
      <c r="L108" s="2118" t="s">
        <v>260</v>
      </c>
      <c r="M108" s="2102" t="str">
        <f>IF(AND(N74&lt;&gt;"",N108=""),"※","")</f>
        <v/>
      </c>
      <c r="N108" s="2117"/>
      <c r="O108" s="2102"/>
      <c r="P108" s="2118" t="s">
        <v>260</v>
      </c>
      <c r="Q108" s="2102"/>
      <c r="R108" s="2118" t="s">
        <v>260</v>
      </c>
      <c r="S108" s="541"/>
      <c r="T108" s="541"/>
      <c r="U108" s="541"/>
    </row>
    <row r="109" spans="2:21">
      <c r="B109" s="29"/>
      <c r="C109" s="11">
        <v>4</v>
      </c>
      <c r="D109" s="676"/>
      <c r="E109" s="1694"/>
      <c r="F109" s="637" t="s">
        <v>751</v>
      </c>
      <c r="G109" s="2120"/>
      <c r="H109" s="2122" t="s">
        <v>260</v>
      </c>
      <c r="I109" s="2120" t="str">
        <f>IF(AND(J74&lt;&gt;"",J109=""),"※","")</f>
        <v/>
      </c>
      <c r="J109" s="2121"/>
      <c r="K109" s="2120"/>
      <c r="L109" s="2122" t="s">
        <v>260</v>
      </c>
      <c r="M109" s="2120" t="str">
        <f>IF(AND(N74&lt;&gt;"",N109=""),"※","")</f>
        <v/>
      </c>
      <c r="N109" s="2121"/>
      <c r="O109" s="2120"/>
      <c r="P109" s="2122" t="s">
        <v>260</v>
      </c>
      <c r="Q109" s="2120"/>
      <c r="R109" s="2122" t="s">
        <v>260</v>
      </c>
      <c r="S109" s="541"/>
      <c r="T109" s="541"/>
      <c r="U109" s="541"/>
    </row>
    <row r="110" spans="2:21" s="29" customFormat="1">
      <c r="B110" s="335"/>
      <c r="C110" s="11">
        <v>5</v>
      </c>
      <c r="D110" s="676"/>
      <c r="E110" s="2074" t="s">
        <v>1692</v>
      </c>
      <c r="F110" s="643" t="s">
        <v>274</v>
      </c>
      <c r="G110" s="2102"/>
      <c r="H110" s="2115"/>
      <c r="I110" s="2102" t="str">
        <f>IF(AND(J74&lt;&gt;"",J110=""),"※",IF(J111&gt;J110,"E",""))</f>
        <v/>
      </c>
      <c r="J110" s="2114"/>
      <c r="K110" s="2102"/>
      <c r="L110" s="2124"/>
      <c r="M110" s="2102" t="str">
        <f>IF(AND(N74&lt;&gt;"",N110=""),"※",IF(N111&gt;N110,"E",""))</f>
        <v/>
      </c>
      <c r="N110" s="2114"/>
      <c r="O110" s="2102"/>
      <c r="P110" s="2115"/>
      <c r="Q110" s="2102"/>
      <c r="R110" s="2115"/>
      <c r="S110" s="541"/>
      <c r="T110" s="541"/>
      <c r="U110" s="541"/>
    </row>
    <row r="111" spans="2:21" s="29" customFormat="1">
      <c r="C111" s="11">
        <v>6</v>
      </c>
      <c r="D111" s="676"/>
      <c r="E111" s="1694"/>
      <c r="F111" s="635" t="s">
        <v>750</v>
      </c>
      <c r="G111" s="2102"/>
      <c r="H111" s="2115"/>
      <c r="I111" s="2102" t="str">
        <f>IF(AND(J74&lt;&gt;"",J111=""),"※",IF(J111&gt;J110,"E",""))</f>
        <v/>
      </c>
      <c r="J111" s="2114"/>
      <c r="K111" s="2102"/>
      <c r="L111" s="2124"/>
      <c r="M111" s="2102" t="str">
        <f>IF(AND(N74&lt;&gt;"",N111=""),"※",IF(N111&gt;N110,"E",""))</f>
        <v/>
      </c>
      <c r="N111" s="2114"/>
      <c r="O111" s="2102"/>
      <c r="P111" s="2115"/>
      <c r="Q111" s="2102"/>
      <c r="R111" s="2115"/>
      <c r="S111" s="541"/>
      <c r="T111" s="541"/>
      <c r="U111" s="541"/>
    </row>
    <row r="112" spans="2:21" s="29" customFormat="1">
      <c r="C112" s="11">
        <v>7</v>
      </c>
      <c r="D112" s="676"/>
      <c r="E112" s="1694"/>
      <c r="F112" s="637" t="s">
        <v>277</v>
      </c>
      <c r="G112" s="2102"/>
      <c r="H112" s="2115"/>
      <c r="I112" s="2102" t="str">
        <f>IF(AND(J74&lt;&gt;"",J112=""),"※","")</f>
        <v/>
      </c>
      <c r="J112" s="2114"/>
      <c r="K112" s="2102"/>
      <c r="L112" s="2124"/>
      <c r="M112" s="2102" t="str">
        <f>IF(AND(N74&lt;&gt;"",N112=""),"※","")</f>
        <v/>
      </c>
      <c r="N112" s="2114"/>
      <c r="O112" s="2102"/>
      <c r="P112" s="2115"/>
      <c r="Q112" s="2102"/>
      <c r="R112" s="2115"/>
      <c r="S112" s="541"/>
      <c r="T112" s="541"/>
      <c r="U112" s="541"/>
    </row>
    <row r="113" spans="2:21" s="29" customFormat="1">
      <c r="C113" s="11">
        <v>8</v>
      </c>
      <c r="D113" s="676"/>
      <c r="E113" s="1701"/>
      <c r="F113" s="637" t="s">
        <v>751</v>
      </c>
      <c r="G113" s="2106"/>
      <c r="H113" s="2129"/>
      <c r="I113" s="2106" t="str">
        <f>IF(AND(J74&lt;&gt;"",J113=""),"※","")</f>
        <v/>
      </c>
      <c r="J113" s="2127"/>
      <c r="K113" s="2106"/>
      <c r="L113" s="2128"/>
      <c r="M113" s="2106" t="str">
        <f>IF(AND(N74&lt;&gt;"",N113=""),"※","")</f>
        <v/>
      </c>
      <c r="N113" s="2127"/>
      <c r="O113" s="2106"/>
      <c r="P113" s="2129"/>
      <c r="Q113" s="2106"/>
      <c r="R113" s="2129"/>
      <c r="S113" s="541"/>
      <c r="T113" s="541"/>
      <c r="U113" s="541"/>
    </row>
    <row r="114" spans="2:21" s="29" customFormat="1">
      <c r="C114" s="11">
        <v>9</v>
      </c>
      <c r="D114" s="678" t="s">
        <v>281</v>
      </c>
      <c r="E114" s="2065" t="s">
        <v>1680</v>
      </c>
      <c r="F114" s="632" t="s">
        <v>274</v>
      </c>
      <c r="G114" s="2100"/>
      <c r="H114" s="2112"/>
      <c r="I114" s="2100"/>
      <c r="J114" s="2112"/>
      <c r="K114" s="2100"/>
      <c r="L114" s="2112"/>
      <c r="M114" s="2100"/>
      <c r="N114" s="2112"/>
      <c r="O114" s="2100"/>
      <c r="P114" s="2112"/>
      <c r="Q114" s="2100" t="str">
        <f>IF(AND(R74&lt;&gt;"",R114=""),"※",IF(R115&gt;R114,"E",""))</f>
        <v/>
      </c>
      <c r="R114" s="2111"/>
      <c r="S114" s="541"/>
      <c r="T114" s="541"/>
      <c r="U114" s="541"/>
    </row>
    <row r="115" spans="2:21" s="29" customFormat="1">
      <c r="C115" s="11">
        <v>10</v>
      </c>
      <c r="D115" s="676" t="s">
        <v>275</v>
      </c>
      <c r="E115" s="1694" t="s">
        <v>1681</v>
      </c>
      <c r="F115" s="635" t="s">
        <v>750</v>
      </c>
      <c r="G115" s="2102"/>
      <c r="H115" s="2115"/>
      <c r="I115" s="2102"/>
      <c r="J115" s="2115"/>
      <c r="K115" s="2102"/>
      <c r="L115" s="2115"/>
      <c r="M115" s="2102"/>
      <c r="N115" s="2115"/>
      <c r="O115" s="2102"/>
      <c r="P115" s="2115"/>
      <c r="Q115" s="2102" t="str">
        <f>IF(AND(R74&lt;&gt;"",R115=""),"※",IF(R115&gt;R114,"E",""))</f>
        <v/>
      </c>
      <c r="R115" s="2114"/>
      <c r="S115" s="541"/>
      <c r="T115" s="541"/>
      <c r="U115" s="541"/>
    </row>
    <row r="116" spans="2:21" s="29" customFormat="1">
      <c r="C116" s="11">
        <v>11</v>
      </c>
      <c r="D116" s="676"/>
      <c r="E116" s="1694"/>
      <c r="F116" s="637" t="s">
        <v>277</v>
      </c>
      <c r="G116" s="2102"/>
      <c r="H116" s="2115"/>
      <c r="I116" s="2102"/>
      <c r="J116" s="2115"/>
      <c r="K116" s="2102"/>
      <c r="L116" s="2115"/>
      <c r="M116" s="2102"/>
      <c r="N116" s="2115"/>
      <c r="O116" s="2102"/>
      <c r="P116" s="2115"/>
      <c r="Q116" s="2102" t="str">
        <f>IF(AND(R74&lt;&gt;"",R116=""),"※","")</f>
        <v/>
      </c>
      <c r="R116" s="2117"/>
      <c r="S116" s="541"/>
      <c r="T116" s="541"/>
      <c r="U116" s="541"/>
    </row>
    <row r="117" spans="2:21" s="29" customFormat="1">
      <c r="C117" s="11">
        <v>12</v>
      </c>
      <c r="D117" s="676"/>
      <c r="E117" s="1694"/>
      <c r="F117" s="637" t="s">
        <v>751</v>
      </c>
      <c r="G117" s="2102"/>
      <c r="H117" s="2115"/>
      <c r="I117" s="2102"/>
      <c r="J117" s="2115"/>
      <c r="K117" s="2102"/>
      <c r="L117" s="2115"/>
      <c r="M117" s="2102"/>
      <c r="N117" s="2115"/>
      <c r="O117" s="2102"/>
      <c r="P117" s="2115"/>
      <c r="Q117" s="2120" t="str">
        <f>IF(AND(R74&lt;&gt;"",R117=""),"※","")</f>
        <v/>
      </c>
      <c r="R117" s="2121"/>
      <c r="S117" s="541"/>
      <c r="T117" s="541"/>
      <c r="U117" s="541"/>
    </row>
    <row r="118" spans="2:21" s="29" customFormat="1">
      <c r="C118" s="11">
        <v>13</v>
      </c>
      <c r="D118" s="676"/>
      <c r="E118" s="2074" t="s">
        <v>1692</v>
      </c>
      <c r="F118" s="643" t="s">
        <v>274</v>
      </c>
      <c r="G118" s="2102"/>
      <c r="H118" s="2115"/>
      <c r="I118" s="2102"/>
      <c r="J118" s="2115"/>
      <c r="K118" s="2102"/>
      <c r="L118" s="2115"/>
      <c r="M118" s="2102"/>
      <c r="N118" s="2115"/>
      <c r="O118" s="2102"/>
      <c r="P118" s="2115"/>
      <c r="Q118" s="2102" t="str">
        <f>IF(AND(R74&lt;&gt;"",R118=""),"※",IF(R119&gt;R118,"E",""))</f>
        <v/>
      </c>
      <c r="R118" s="2114"/>
      <c r="S118" s="541"/>
      <c r="T118" s="541"/>
      <c r="U118" s="541"/>
    </row>
    <row r="119" spans="2:21" s="29" customFormat="1">
      <c r="C119" s="11">
        <v>14</v>
      </c>
      <c r="D119" s="676"/>
      <c r="E119" s="1694"/>
      <c r="F119" s="643" t="s">
        <v>750</v>
      </c>
      <c r="G119" s="2102"/>
      <c r="H119" s="2115"/>
      <c r="I119" s="2102"/>
      <c r="J119" s="2115"/>
      <c r="K119" s="2102"/>
      <c r="L119" s="2115"/>
      <c r="M119" s="2102"/>
      <c r="N119" s="2115"/>
      <c r="O119" s="2102"/>
      <c r="P119" s="2115"/>
      <c r="Q119" s="2102" t="str">
        <f>IF(AND(R74&lt;&gt;"",R119=""),"※",IF(R119&gt;R118,"E",""))</f>
        <v/>
      </c>
      <c r="R119" s="2114"/>
      <c r="S119" s="541"/>
      <c r="T119" s="541"/>
      <c r="U119" s="541"/>
    </row>
    <row r="120" spans="2:21" s="29" customFormat="1">
      <c r="C120" s="11">
        <v>15</v>
      </c>
      <c r="D120" s="676"/>
      <c r="E120" s="1694"/>
      <c r="F120" s="643" t="s">
        <v>277</v>
      </c>
      <c r="G120" s="2102"/>
      <c r="H120" s="2115"/>
      <c r="I120" s="2102"/>
      <c r="J120" s="2115"/>
      <c r="K120" s="2102"/>
      <c r="L120" s="2115"/>
      <c r="M120" s="2102"/>
      <c r="N120" s="2115"/>
      <c r="O120" s="2102"/>
      <c r="P120" s="2115"/>
      <c r="Q120" s="2102" t="str">
        <f>IF(AND(R74&lt;&gt;"",R120=""),"※","")</f>
        <v/>
      </c>
      <c r="R120" s="2114"/>
      <c r="S120" s="541"/>
      <c r="T120" s="541"/>
      <c r="U120" s="541"/>
    </row>
    <row r="121" spans="2:21" s="29" customFormat="1">
      <c r="C121" s="11">
        <v>16</v>
      </c>
      <c r="D121" s="676"/>
      <c r="E121" s="1701"/>
      <c r="F121" s="642" t="s">
        <v>751</v>
      </c>
      <c r="G121" s="2106"/>
      <c r="H121" s="2129"/>
      <c r="I121" s="2106"/>
      <c r="J121" s="2129"/>
      <c r="K121" s="2106"/>
      <c r="L121" s="2129"/>
      <c r="M121" s="2106"/>
      <c r="N121" s="2129"/>
      <c r="O121" s="2106"/>
      <c r="P121" s="2129"/>
      <c r="Q121" s="2106" t="str">
        <f>IF(AND(R74&lt;&gt;"",R121=""),"※","")</f>
        <v/>
      </c>
      <c r="R121" s="2127"/>
      <c r="S121" s="541"/>
      <c r="T121" s="541"/>
      <c r="U121" s="541"/>
    </row>
    <row r="122" spans="2:21" s="29" customFormat="1">
      <c r="C122" s="11">
        <v>17</v>
      </c>
      <c r="D122" s="671" t="s">
        <v>439</v>
      </c>
      <c r="E122" s="2065" t="s">
        <v>1680</v>
      </c>
      <c r="F122" s="632" t="s">
        <v>274</v>
      </c>
      <c r="G122" s="2100"/>
      <c r="H122" s="2112" t="s">
        <v>260</v>
      </c>
      <c r="I122" s="2100"/>
      <c r="J122" s="2112" t="s">
        <v>260</v>
      </c>
      <c r="K122" s="2100"/>
      <c r="L122" s="2131">
        <f>L123</f>
        <v>0</v>
      </c>
      <c r="M122" s="2100" t="str">
        <f>IF(AND(N74&lt;&gt;"",N122=""),"※",IF(N123&gt;N122,"E",""))</f>
        <v/>
      </c>
      <c r="N122" s="2111"/>
      <c r="O122" s="2100"/>
      <c r="P122" s="2112" t="s">
        <v>260</v>
      </c>
      <c r="Q122" s="2100"/>
      <c r="R122" s="2112" t="s">
        <v>260</v>
      </c>
      <c r="S122" s="541"/>
      <c r="T122" s="541"/>
      <c r="U122" s="541"/>
    </row>
    <row r="123" spans="2:21" s="29" customFormat="1">
      <c r="B123" s="11"/>
      <c r="C123" s="11">
        <v>18</v>
      </c>
      <c r="D123" s="676"/>
      <c r="E123" s="1694" t="s">
        <v>1681</v>
      </c>
      <c r="F123" s="635" t="s">
        <v>750</v>
      </c>
      <c r="G123" s="2102"/>
      <c r="H123" s="2115" t="s">
        <v>260</v>
      </c>
      <c r="I123" s="2102"/>
      <c r="J123" s="2115" t="s">
        <v>260</v>
      </c>
      <c r="K123" s="2102" t="str">
        <f>IF(AND(L74&lt;&gt;"",L123=""),"※","")</f>
        <v/>
      </c>
      <c r="L123" s="2114"/>
      <c r="M123" s="2102" t="str">
        <f>IF(AND(N74&lt;&gt;"",N123=""),"※",IF(N123&gt;N122,"E",""))</f>
        <v/>
      </c>
      <c r="N123" s="2114"/>
      <c r="O123" s="2102"/>
      <c r="P123" s="2115" t="s">
        <v>260</v>
      </c>
      <c r="Q123" s="2102"/>
      <c r="R123" s="2115" t="s">
        <v>260</v>
      </c>
      <c r="S123" s="541"/>
      <c r="T123" s="541"/>
      <c r="U123" s="541"/>
    </row>
    <row r="124" spans="2:21" s="29" customFormat="1">
      <c r="B124" s="30">
        <v>5</v>
      </c>
      <c r="C124" s="11">
        <v>1</v>
      </c>
      <c r="D124" s="676"/>
      <c r="E124" s="1694"/>
      <c r="F124" s="637" t="s">
        <v>277</v>
      </c>
      <c r="G124" s="2102"/>
      <c r="H124" s="2118" t="s">
        <v>260</v>
      </c>
      <c r="I124" s="2102"/>
      <c r="J124" s="2118" t="s">
        <v>260</v>
      </c>
      <c r="K124" s="2102"/>
      <c r="L124" s="2118" t="s">
        <v>260</v>
      </c>
      <c r="M124" s="2102" t="str">
        <f>IF(AND(N74&lt;&gt;"",N124=""),"※","")</f>
        <v/>
      </c>
      <c r="N124" s="2117"/>
      <c r="O124" s="2102"/>
      <c r="P124" s="2118" t="s">
        <v>260</v>
      </c>
      <c r="Q124" s="2102"/>
      <c r="R124" s="2118" t="s">
        <v>260</v>
      </c>
      <c r="S124" s="541"/>
      <c r="T124" s="541"/>
      <c r="U124" s="541"/>
    </row>
    <row r="125" spans="2:21" s="29" customFormat="1">
      <c r="B125" s="11"/>
      <c r="C125" s="11">
        <v>2</v>
      </c>
      <c r="D125" s="1704"/>
      <c r="E125" s="1694"/>
      <c r="F125" s="637" t="s">
        <v>751</v>
      </c>
      <c r="G125" s="2120"/>
      <c r="H125" s="2122" t="s">
        <v>260</v>
      </c>
      <c r="I125" s="2120"/>
      <c r="J125" s="2122" t="s">
        <v>260</v>
      </c>
      <c r="K125" s="2120"/>
      <c r="L125" s="2122" t="s">
        <v>260</v>
      </c>
      <c r="M125" s="2120" t="str">
        <f>IF(AND(N74&lt;&gt;"",N125=""),"※","")</f>
        <v/>
      </c>
      <c r="N125" s="2121"/>
      <c r="O125" s="2120"/>
      <c r="P125" s="2122" t="s">
        <v>260</v>
      </c>
      <c r="Q125" s="2120"/>
      <c r="R125" s="2122" t="s">
        <v>260</v>
      </c>
      <c r="S125" s="541"/>
      <c r="T125" s="541"/>
      <c r="U125" s="541"/>
    </row>
    <row r="126" spans="2:21" s="29" customFormat="1">
      <c r="B126" s="11"/>
      <c r="C126" s="11">
        <v>3</v>
      </c>
      <c r="D126" s="676"/>
      <c r="E126" s="2074" t="s">
        <v>1692</v>
      </c>
      <c r="F126" s="643" t="s">
        <v>274</v>
      </c>
      <c r="G126" s="2102"/>
      <c r="H126" s="2124"/>
      <c r="I126" s="2102"/>
      <c r="J126" s="2124"/>
      <c r="K126" s="2102"/>
      <c r="L126" s="2131">
        <f>L127</f>
        <v>0</v>
      </c>
      <c r="M126" s="2102" t="str">
        <f>IF(AND(N74&lt;&gt;"",N126=""),"※",IF(N127&gt;N126,"E",""))</f>
        <v/>
      </c>
      <c r="N126" s="2114"/>
      <c r="O126" s="2102"/>
      <c r="P126" s="2124"/>
      <c r="Q126" s="2102"/>
      <c r="R126" s="2124"/>
      <c r="S126" s="541"/>
      <c r="T126" s="541"/>
      <c r="U126" s="541"/>
    </row>
    <row r="127" spans="2:21">
      <c r="C127" s="11">
        <v>4</v>
      </c>
      <c r="D127" s="1704"/>
      <c r="E127" s="1694"/>
      <c r="F127" s="635" t="s">
        <v>750</v>
      </c>
      <c r="G127" s="2102"/>
      <c r="H127" s="2124"/>
      <c r="I127" s="2102"/>
      <c r="J127" s="2124"/>
      <c r="K127" s="2102" t="str">
        <f>IF(AND(L74&lt;&gt;"",L127=""),"※","")</f>
        <v/>
      </c>
      <c r="L127" s="2132"/>
      <c r="M127" s="2102" t="str">
        <f>IF(AND(N74&lt;&gt;"",N127=""),"※",IF(N127&gt;N126,"E",""))</f>
        <v/>
      </c>
      <c r="N127" s="2114"/>
      <c r="O127" s="2102"/>
      <c r="P127" s="2124"/>
      <c r="Q127" s="2102"/>
      <c r="R127" s="2124"/>
      <c r="S127" s="541"/>
      <c r="T127" s="541"/>
      <c r="U127" s="541"/>
    </row>
    <row r="128" spans="2:21" s="29" customFormat="1">
      <c r="B128" s="11"/>
      <c r="C128" s="11">
        <v>5</v>
      </c>
      <c r="D128" s="1704"/>
      <c r="E128" s="1694"/>
      <c r="F128" s="637" t="s">
        <v>277</v>
      </c>
      <c r="G128" s="2102"/>
      <c r="H128" s="2124"/>
      <c r="I128" s="2102"/>
      <c r="J128" s="2124"/>
      <c r="K128" s="2102"/>
      <c r="L128" s="2124"/>
      <c r="M128" s="2102" t="str">
        <f>IF(AND(N74&lt;&gt;"",N128=""),"※","")</f>
        <v/>
      </c>
      <c r="N128" s="2114"/>
      <c r="O128" s="2102"/>
      <c r="P128" s="2124"/>
      <c r="Q128" s="2102"/>
      <c r="R128" s="2124"/>
      <c r="S128" s="541"/>
      <c r="T128" s="541"/>
      <c r="U128" s="541"/>
    </row>
    <row r="129" spans="2:21" s="29" customFormat="1">
      <c r="B129" s="11"/>
      <c r="C129" s="11">
        <v>6</v>
      </c>
      <c r="D129" s="1704"/>
      <c r="E129" s="1701"/>
      <c r="F129" s="637" t="s">
        <v>751</v>
      </c>
      <c r="G129" s="2106"/>
      <c r="H129" s="2128"/>
      <c r="I129" s="2106"/>
      <c r="J129" s="2128"/>
      <c r="K129" s="2106"/>
      <c r="L129" s="2128"/>
      <c r="M129" s="2106" t="str">
        <f>IF(AND(N74&lt;&gt;"",N129=""),"※","")</f>
        <v/>
      </c>
      <c r="N129" s="2127"/>
      <c r="O129" s="2106"/>
      <c r="P129" s="2128"/>
      <c r="Q129" s="2106"/>
      <c r="R129" s="2128"/>
      <c r="S129" s="541"/>
      <c r="T129" s="541"/>
      <c r="U129" s="541"/>
    </row>
    <row r="130" spans="2:21" s="29" customFormat="1">
      <c r="C130" s="11">
        <v>17</v>
      </c>
      <c r="D130" s="671" t="s">
        <v>1759</v>
      </c>
      <c r="E130" s="2065" t="s">
        <v>1680</v>
      </c>
      <c r="F130" s="632" t="s">
        <v>274</v>
      </c>
      <c r="G130" s="2100"/>
      <c r="H130" s="2112" t="s">
        <v>260</v>
      </c>
      <c r="I130" s="2100"/>
      <c r="J130" s="2112" t="s">
        <v>260</v>
      </c>
      <c r="K130" s="2100"/>
      <c r="L130" s="2131">
        <f>L131</f>
        <v>0</v>
      </c>
      <c r="M130" s="2100" t="str">
        <f>IF(AND(N82&lt;&gt;"",N130=""),"※",IF(N131&gt;N130,"E",""))</f>
        <v/>
      </c>
      <c r="N130" s="2111"/>
      <c r="O130" s="2100"/>
      <c r="P130" s="2112" t="s">
        <v>260</v>
      </c>
      <c r="Q130" s="2100"/>
      <c r="R130" s="2112" t="s">
        <v>260</v>
      </c>
      <c r="S130" s="541"/>
      <c r="T130" s="541"/>
      <c r="U130" s="541"/>
    </row>
    <row r="131" spans="2:21" s="29" customFormat="1">
      <c r="B131" s="11"/>
      <c r="C131" s="11">
        <v>18</v>
      </c>
      <c r="D131" s="676"/>
      <c r="E131" s="1694" t="s">
        <v>1681</v>
      </c>
      <c r="F131" s="635" t="s">
        <v>750</v>
      </c>
      <c r="G131" s="2102"/>
      <c r="H131" s="2115" t="s">
        <v>260</v>
      </c>
      <c r="I131" s="2102"/>
      <c r="J131" s="2115" t="s">
        <v>260</v>
      </c>
      <c r="K131" s="2102" t="str">
        <f>IF(AND(L82&lt;&gt;"",L131=""),"※","")</f>
        <v/>
      </c>
      <c r="L131" s="2114"/>
      <c r="M131" s="2102" t="str">
        <f>IF(AND(N82&lt;&gt;"",N131=""),"※",IF(N131&gt;N130,"E",""))</f>
        <v/>
      </c>
      <c r="N131" s="2114"/>
      <c r="O131" s="2102"/>
      <c r="P131" s="2115" t="s">
        <v>260</v>
      </c>
      <c r="Q131" s="2102"/>
      <c r="R131" s="2115" t="s">
        <v>260</v>
      </c>
      <c r="S131" s="541"/>
      <c r="T131" s="541"/>
      <c r="U131" s="541"/>
    </row>
    <row r="132" spans="2:21" s="29" customFormat="1">
      <c r="B132" s="30">
        <v>5</v>
      </c>
      <c r="C132" s="11">
        <v>1</v>
      </c>
      <c r="D132" s="676"/>
      <c r="E132" s="1694"/>
      <c r="F132" s="637" t="s">
        <v>277</v>
      </c>
      <c r="G132" s="2102"/>
      <c r="H132" s="2118" t="s">
        <v>260</v>
      </c>
      <c r="I132" s="2102"/>
      <c r="J132" s="2118" t="s">
        <v>260</v>
      </c>
      <c r="K132" s="2102"/>
      <c r="L132" s="2118" t="s">
        <v>260</v>
      </c>
      <c r="M132" s="2102" t="str">
        <f>IF(AND(N82&lt;&gt;"",N132=""),"※","")</f>
        <v/>
      </c>
      <c r="N132" s="2117"/>
      <c r="O132" s="2102"/>
      <c r="P132" s="2118" t="s">
        <v>260</v>
      </c>
      <c r="Q132" s="2102"/>
      <c r="R132" s="2118" t="s">
        <v>260</v>
      </c>
      <c r="S132" s="541"/>
      <c r="T132" s="541"/>
      <c r="U132" s="541"/>
    </row>
    <row r="133" spans="2:21" s="29" customFormat="1">
      <c r="B133" s="11"/>
      <c r="C133" s="11">
        <v>2</v>
      </c>
      <c r="D133" s="1704"/>
      <c r="E133" s="1694"/>
      <c r="F133" s="637" t="s">
        <v>751</v>
      </c>
      <c r="G133" s="2120"/>
      <c r="H133" s="2122" t="s">
        <v>260</v>
      </c>
      <c r="I133" s="2120"/>
      <c r="J133" s="2122" t="s">
        <v>260</v>
      </c>
      <c r="K133" s="2120"/>
      <c r="L133" s="2122" t="s">
        <v>260</v>
      </c>
      <c r="M133" s="2120" t="str">
        <f>IF(AND(N82&lt;&gt;"",N133=""),"※","")</f>
        <v/>
      </c>
      <c r="N133" s="2121"/>
      <c r="O133" s="2120"/>
      <c r="P133" s="2122" t="s">
        <v>260</v>
      </c>
      <c r="Q133" s="2120"/>
      <c r="R133" s="2122" t="s">
        <v>260</v>
      </c>
      <c r="S133" s="541"/>
      <c r="T133" s="541"/>
      <c r="U133" s="541"/>
    </row>
    <row r="134" spans="2:21" s="29" customFormat="1">
      <c r="B134" s="11"/>
      <c r="C134" s="11">
        <v>3</v>
      </c>
      <c r="D134" s="676"/>
      <c r="E134" s="2074" t="s">
        <v>1692</v>
      </c>
      <c r="F134" s="643" t="s">
        <v>274</v>
      </c>
      <c r="G134" s="2102"/>
      <c r="H134" s="2124"/>
      <c r="I134" s="2102"/>
      <c r="J134" s="2124"/>
      <c r="K134" s="2102"/>
      <c r="L134" s="2131">
        <f>L135</f>
        <v>0</v>
      </c>
      <c r="M134" s="2102" t="str">
        <f>IF(AND(N82&lt;&gt;"",N134=""),"※",IF(N135&gt;N134,"E",""))</f>
        <v/>
      </c>
      <c r="N134" s="2114"/>
      <c r="O134" s="2102"/>
      <c r="P134" s="2124"/>
      <c r="Q134" s="2102"/>
      <c r="R134" s="2124"/>
      <c r="S134" s="541"/>
      <c r="T134" s="541"/>
      <c r="U134" s="541"/>
    </row>
    <row r="135" spans="2:21">
      <c r="C135" s="11">
        <v>4</v>
      </c>
      <c r="D135" s="1704"/>
      <c r="E135" s="1694"/>
      <c r="F135" s="635" t="s">
        <v>750</v>
      </c>
      <c r="G135" s="2102"/>
      <c r="H135" s="2124"/>
      <c r="I135" s="2102"/>
      <c r="J135" s="2124"/>
      <c r="K135" s="2102" t="str">
        <f>IF(AND(L82&lt;&gt;"",L135=""),"※","")</f>
        <v/>
      </c>
      <c r="L135" s="2132"/>
      <c r="M135" s="2102" t="str">
        <f>IF(AND(N82&lt;&gt;"",N135=""),"※",IF(N135&gt;N134,"E",""))</f>
        <v/>
      </c>
      <c r="N135" s="2114"/>
      <c r="O135" s="2102"/>
      <c r="P135" s="2124"/>
      <c r="Q135" s="2102"/>
      <c r="R135" s="2124"/>
      <c r="S135" s="541"/>
      <c r="T135" s="541"/>
      <c r="U135" s="541"/>
    </row>
    <row r="136" spans="2:21" s="29" customFormat="1">
      <c r="B136" s="11"/>
      <c r="C136" s="11">
        <v>5</v>
      </c>
      <c r="D136" s="1704"/>
      <c r="E136" s="1694"/>
      <c r="F136" s="637" t="s">
        <v>277</v>
      </c>
      <c r="G136" s="2102"/>
      <c r="H136" s="2124"/>
      <c r="I136" s="2102"/>
      <c r="J136" s="2124"/>
      <c r="K136" s="2102"/>
      <c r="L136" s="2124"/>
      <c r="M136" s="2102" t="str">
        <f>IF(AND(N82&lt;&gt;"",N136=""),"※","")</f>
        <v/>
      </c>
      <c r="N136" s="2114"/>
      <c r="O136" s="2102"/>
      <c r="P136" s="2124"/>
      <c r="Q136" s="2102"/>
      <c r="R136" s="2124"/>
      <c r="S136" s="541"/>
      <c r="T136" s="541"/>
      <c r="U136" s="541"/>
    </row>
    <row r="137" spans="2:21" s="29" customFormat="1">
      <c r="B137" s="11"/>
      <c r="C137" s="11">
        <v>6</v>
      </c>
      <c r="D137" s="1704"/>
      <c r="E137" s="1701"/>
      <c r="F137" s="637" t="s">
        <v>751</v>
      </c>
      <c r="G137" s="2106"/>
      <c r="H137" s="2128"/>
      <c r="I137" s="2106"/>
      <c r="J137" s="2128"/>
      <c r="K137" s="2106"/>
      <c r="L137" s="2128"/>
      <c r="M137" s="2106" t="str">
        <f>IF(AND(N82&lt;&gt;"",N137=""),"※","")</f>
        <v/>
      </c>
      <c r="N137" s="2127"/>
      <c r="O137" s="2106"/>
      <c r="P137" s="2128"/>
      <c r="Q137" s="2106"/>
      <c r="R137" s="2128"/>
      <c r="S137" s="541"/>
      <c r="T137" s="541"/>
      <c r="U137" s="541"/>
    </row>
    <row r="138" spans="2:21" s="29" customFormat="1">
      <c r="B138" s="11"/>
      <c r="C138" s="11">
        <v>7</v>
      </c>
      <c r="D138" s="678" t="s">
        <v>1742</v>
      </c>
      <c r="E138" s="2065"/>
      <c r="F138" s="632" t="s">
        <v>274</v>
      </c>
      <c r="G138" s="2100"/>
      <c r="H138" s="2133">
        <f>SUM(H78,H106,H122,H92,H110,H114,H118,H126,H130,H134)</f>
        <v>230</v>
      </c>
      <c r="I138" s="2100"/>
      <c r="J138" s="2133">
        <f>SUM(J78,J106,J122,J92,J110,J114,J118,J126,J130,J134)</f>
        <v>0</v>
      </c>
      <c r="K138" s="2100"/>
      <c r="L138" s="2133">
        <f>SUM(L78,L106,L122,L92,L110,L114,L118,L126,L130,L134)</f>
        <v>0</v>
      </c>
      <c r="M138" s="2100"/>
      <c r="N138" s="2133">
        <f>SUM(N78,N106,N122,N92,N110,N114,N118,N126,N130,N134)</f>
        <v>0</v>
      </c>
      <c r="O138" s="2100"/>
      <c r="P138" s="2133">
        <f>SUM(P78,P106,P122,P92,P110,P114,P118,P126,P130,P134)</f>
        <v>0</v>
      </c>
      <c r="Q138" s="2100"/>
      <c r="R138" s="2133">
        <f>SUM(R78,R106,R122,R92,R110,R114,R118,R126,R130,R134)</f>
        <v>0</v>
      </c>
      <c r="S138" s="541"/>
      <c r="T138" s="541"/>
      <c r="U138" s="541"/>
    </row>
    <row r="139" spans="2:21" s="29" customFormat="1">
      <c r="B139" s="11"/>
      <c r="C139" s="11">
        <v>8</v>
      </c>
      <c r="D139" s="680"/>
      <c r="E139" s="1717"/>
      <c r="F139" s="644" t="s">
        <v>750</v>
      </c>
      <c r="G139" s="2134"/>
      <c r="H139" s="2135">
        <f>SUM(H79,H107,H123,H93,H111,H115,H119,H127,H131,H135)</f>
        <v>30</v>
      </c>
      <c r="I139" s="2134"/>
      <c r="J139" s="2135">
        <f>SUM(J79,J107,J123,J93,J111,J115,J119,J127,J131,J135)</f>
        <v>0</v>
      </c>
      <c r="K139" s="2134"/>
      <c r="L139" s="2135">
        <f>SUM(L79,L107,L123,L93,L111,L115,L119,L127,L131,L135)</f>
        <v>0</v>
      </c>
      <c r="M139" s="2134"/>
      <c r="N139" s="2135">
        <f>SUM(N79,N107,N123,N93,N111,N115,N119,N127,N131,N135)</f>
        <v>0</v>
      </c>
      <c r="O139" s="2134"/>
      <c r="P139" s="2135">
        <f>SUM(P79,P107,P123,P93,P111,P115,P119,P127,P131,P135)</f>
        <v>0</v>
      </c>
      <c r="Q139" s="2134"/>
      <c r="R139" s="2135">
        <f>SUM(R79,R107,R123,R93,R111,R115,R119,R127,R131,R135)</f>
        <v>0</v>
      </c>
      <c r="S139" s="541"/>
      <c r="T139" s="541"/>
      <c r="U139" s="541"/>
    </row>
    <row r="140" spans="2:21" s="29" customFormat="1">
      <c r="B140" s="11"/>
      <c r="C140" s="11">
        <v>9</v>
      </c>
      <c r="D140" s="2612" t="s">
        <v>1694</v>
      </c>
      <c r="E140" s="1688"/>
      <c r="F140" s="2615" t="s">
        <v>754</v>
      </c>
      <c r="G140" s="2100"/>
      <c r="H140" s="2101"/>
      <c r="I140" s="2100"/>
      <c r="J140" s="2101"/>
      <c r="K140" s="2100"/>
      <c r="L140" s="2101"/>
      <c r="M140" s="2100"/>
      <c r="N140" s="2101"/>
      <c r="O140" s="2100"/>
      <c r="P140" s="2101"/>
      <c r="Q140" s="2100"/>
      <c r="R140" s="2101"/>
      <c r="S140" s="541"/>
      <c r="T140" s="541"/>
      <c r="U140" s="541"/>
    </row>
    <row r="141" spans="2:21" s="29" customFormat="1">
      <c r="B141" s="11"/>
      <c r="C141" s="11">
        <v>10</v>
      </c>
      <c r="D141" s="2613"/>
      <c r="E141" s="2081"/>
      <c r="F141" s="2616"/>
      <c r="G141" s="2102" t="str">
        <f>IF(AND(H140&lt;&gt;"",H141=""),"※","")</f>
        <v/>
      </c>
      <c r="H141" s="2103"/>
      <c r="I141" s="2102" t="str">
        <f>IF(AND(J140&lt;&gt;"",J141=""),"※","")</f>
        <v/>
      </c>
      <c r="J141" s="2103"/>
      <c r="K141" s="2102" t="str">
        <f>IF(AND(L140&lt;&gt;"",L141=""),"※","")</f>
        <v/>
      </c>
      <c r="L141" s="2103"/>
      <c r="M141" s="2102" t="str">
        <f>IF(AND(N140&lt;&gt;"",N141=""),"※","")</f>
        <v/>
      </c>
      <c r="N141" s="2103"/>
      <c r="O141" s="2102" t="str">
        <f>IF(AND(P140&lt;&gt;"",P141=""),"※","")</f>
        <v/>
      </c>
      <c r="P141" s="2103"/>
      <c r="Q141" s="2102" t="str">
        <f>IF(AND(R140&lt;&gt;"",R141=""),"※","")</f>
        <v/>
      </c>
      <c r="R141" s="2103"/>
      <c r="S141" s="541"/>
      <c r="T141" s="541"/>
      <c r="U141" s="541"/>
    </row>
    <row r="142" spans="2:21" s="29" customFormat="1">
      <c r="B142" s="11"/>
      <c r="C142" s="11">
        <v>11</v>
      </c>
      <c r="D142" s="2614"/>
      <c r="E142" s="2082"/>
      <c r="F142" s="2083" t="s">
        <v>764</v>
      </c>
      <c r="G142" s="2104" t="str">
        <f>IF(AND(H140&lt;&gt;"",H142=""),"※","")</f>
        <v/>
      </c>
      <c r="H142" s="2107"/>
      <c r="I142" s="2106" t="str">
        <f>IF(AND(J140&lt;&gt;"",J142=""),"※","")</f>
        <v/>
      </c>
      <c r="J142" s="2105"/>
      <c r="K142" s="2106" t="str">
        <f>IF(AND(L140&lt;&gt;"",L142=""),"※","")</f>
        <v/>
      </c>
      <c r="L142" s="2105"/>
      <c r="M142" s="2104" t="str">
        <f>IF(AND(N140&lt;&gt;"",N142=""),"※","")</f>
        <v/>
      </c>
      <c r="N142" s="2107"/>
      <c r="O142" s="2104" t="str">
        <f>IF(AND(P140&lt;&gt;"",P142=""),"※","")</f>
        <v/>
      </c>
      <c r="P142" s="2107"/>
      <c r="Q142" s="2104" t="str">
        <f>IF(AND(R140&lt;&gt;"",R142=""),"※","")</f>
        <v/>
      </c>
      <c r="R142" s="2107"/>
      <c r="S142" s="541"/>
      <c r="T142" s="541"/>
      <c r="U142" s="541"/>
    </row>
    <row r="143" spans="2:21" s="29" customFormat="1">
      <c r="B143" s="11"/>
      <c r="C143" s="11">
        <v>12</v>
      </c>
      <c r="D143" s="55" t="s">
        <v>226</v>
      </c>
      <c r="E143" s="43"/>
      <c r="F143" s="650"/>
      <c r="G143" s="2110" t="str">
        <f t="shared" ref="G143" si="11">IF(AND(H140&lt;&gt;"",H143=""),"※","")</f>
        <v/>
      </c>
      <c r="H143" s="2109"/>
      <c r="I143" s="2110" t="str">
        <f t="shared" ref="I143" si="12">IF(AND(J140&lt;&gt;"",J143=""),"※","")</f>
        <v/>
      </c>
      <c r="J143" s="2109"/>
      <c r="K143" s="2110" t="str">
        <f t="shared" ref="K143" si="13">IF(AND(L140&lt;&gt;"",L143=""),"※","")</f>
        <v/>
      </c>
      <c r="L143" s="2109"/>
      <c r="M143" s="2110" t="str">
        <f t="shared" ref="M143" si="14">IF(AND(N140&lt;&gt;"",N143=""),"※","")</f>
        <v/>
      </c>
      <c r="N143" s="2109"/>
      <c r="O143" s="2110" t="str">
        <f t="shared" ref="O143" si="15">IF(AND(P140&lt;&gt;"",P143=""),"※","")</f>
        <v/>
      </c>
      <c r="P143" s="2109"/>
      <c r="Q143" s="2110" t="str">
        <f t="shared" ref="Q143" si="16">IF(AND(R140&lt;&gt;"",R143=""),"※","")</f>
        <v/>
      </c>
      <c r="R143" s="2109"/>
      <c r="S143" s="541"/>
      <c r="T143" s="541"/>
      <c r="U143" s="541"/>
    </row>
    <row r="144" spans="2:21" s="29" customFormat="1">
      <c r="B144" s="11"/>
      <c r="C144" s="11">
        <v>3</v>
      </c>
      <c r="D144" s="671" t="s">
        <v>272</v>
      </c>
      <c r="E144" s="2065" t="s">
        <v>1680</v>
      </c>
      <c r="F144" s="632" t="s">
        <v>274</v>
      </c>
      <c r="G144" s="2100" t="str">
        <f>IF(AND(H140&lt;&gt;"",H144=""),"※",IF(H144&lt;H145,"E",""))</f>
        <v/>
      </c>
      <c r="H144" s="2111"/>
      <c r="I144" s="2100"/>
      <c r="J144" s="2112" t="s">
        <v>40</v>
      </c>
      <c r="K144" s="2100"/>
      <c r="L144" s="2112" t="s">
        <v>260</v>
      </c>
      <c r="M144" s="2100" t="str">
        <f>IF(AND(N140&lt;&gt;"",N144=""),"※",IF(N144&lt;N145,"E",""))</f>
        <v/>
      </c>
      <c r="N144" s="2111"/>
      <c r="O144" s="2100" t="str">
        <f>IF(AND(P140&lt;&gt;"",P144=""),"※",IF(P144&lt;P145,"E",""))</f>
        <v/>
      </c>
      <c r="P144" s="2111"/>
      <c r="Q144" s="2100"/>
      <c r="R144" s="2113"/>
      <c r="S144" s="541"/>
      <c r="T144" s="541"/>
      <c r="U144" s="541"/>
    </row>
    <row r="145" spans="2:21">
      <c r="C145" s="11">
        <v>4</v>
      </c>
      <c r="D145" s="634" t="s">
        <v>275</v>
      </c>
      <c r="E145" s="1694" t="s">
        <v>1681</v>
      </c>
      <c r="F145" s="643" t="s">
        <v>750</v>
      </c>
      <c r="G145" s="2102" t="str">
        <f>IF(AND(H140&lt;&gt;"",H145=""),"※",IF(H144&lt;H145,"E",""))</f>
        <v/>
      </c>
      <c r="H145" s="2114"/>
      <c r="I145" s="2102"/>
      <c r="J145" s="2115" t="s">
        <v>260</v>
      </c>
      <c r="K145" s="2102"/>
      <c r="L145" s="2115" t="s">
        <v>260</v>
      </c>
      <c r="M145" s="2102" t="str">
        <f>IF(AND(N140&lt;&gt;"",N145=""),"※",IF(N144&lt;N145,"E",""))</f>
        <v/>
      </c>
      <c r="N145" s="2114"/>
      <c r="O145" s="2102" t="str">
        <f>IF(AND(P140&lt;&gt;"",P145=""),"※",IF(P144&lt;P145,"E",""))</f>
        <v/>
      </c>
      <c r="P145" s="2114"/>
      <c r="Q145" s="2102"/>
      <c r="R145" s="2116"/>
      <c r="S145" s="541"/>
      <c r="T145" s="541"/>
      <c r="U145" s="541"/>
    </row>
    <row r="146" spans="2:21" s="29" customFormat="1">
      <c r="B146" s="11"/>
      <c r="C146" s="11">
        <v>5</v>
      </c>
      <c r="D146" s="634"/>
      <c r="E146" s="1694"/>
      <c r="F146" s="643" t="s">
        <v>1682</v>
      </c>
      <c r="G146" s="2102" t="str">
        <f>IF(AND(H140&lt;&gt;"",H146=""),"※",IF(H144&lt;H146,"E",""))</f>
        <v/>
      </c>
      <c r="H146" s="2114"/>
      <c r="I146" s="2102"/>
      <c r="J146" s="2115"/>
      <c r="K146" s="2102"/>
      <c r="L146" s="2115"/>
      <c r="M146" s="2102" t="str">
        <f>IF(AND(N140&lt;&gt;"",N146=""),"※",IF(N144&lt;N146,"E",""))</f>
        <v/>
      </c>
      <c r="N146" s="2114"/>
      <c r="O146" s="2102" t="str">
        <f>IF(AND(P140&lt;&gt;"",P146=""),"※",IF(P144&lt;P146,"E",""))</f>
        <v/>
      </c>
      <c r="P146" s="2114"/>
      <c r="Q146" s="2102"/>
      <c r="R146" s="2116"/>
      <c r="S146" s="541"/>
      <c r="T146" s="541"/>
      <c r="U146" s="541"/>
    </row>
    <row r="147" spans="2:21" s="29" customFormat="1">
      <c r="B147" s="11"/>
      <c r="C147" s="11">
        <v>6</v>
      </c>
      <c r="D147" s="634"/>
      <c r="E147" s="1694"/>
      <c r="F147" s="643" t="s">
        <v>1683</v>
      </c>
      <c r="G147" s="2102" t="str">
        <f>IF(AND(H140&lt;&gt;"",H147=""),"※",IF(H144&lt;H147,"E",""))</f>
        <v/>
      </c>
      <c r="H147" s="2114"/>
      <c r="I147" s="2102"/>
      <c r="J147" s="2115"/>
      <c r="K147" s="2102"/>
      <c r="L147" s="2115"/>
      <c r="M147" s="2102" t="str">
        <f>IF(AND(N140&lt;&gt;"",N147=""),"※",IF(N144&lt;N147,"E",""))</f>
        <v/>
      </c>
      <c r="N147" s="2114"/>
      <c r="O147" s="2102" t="str">
        <f>IF(AND(P140&lt;&gt;"",P147=""),"※",IF(P144&lt;P147,"E",""))</f>
        <v/>
      </c>
      <c r="P147" s="2114"/>
      <c r="Q147" s="2102"/>
      <c r="R147" s="2116"/>
      <c r="S147" s="541"/>
      <c r="T147" s="541"/>
      <c r="U147" s="541"/>
    </row>
    <row r="148" spans="2:21" s="29" customFormat="1">
      <c r="B148" s="11"/>
      <c r="C148" s="11">
        <v>7</v>
      </c>
      <c r="D148" s="634"/>
      <c r="E148" s="1694"/>
      <c r="F148" s="643" t="s">
        <v>1684</v>
      </c>
      <c r="G148" s="2102" t="str">
        <f>IF(AND(H140&lt;&gt;"",H148=""),"※",IF(H144&lt;H148,"E",""))</f>
        <v/>
      </c>
      <c r="H148" s="2114"/>
      <c r="I148" s="2102"/>
      <c r="J148" s="2115"/>
      <c r="K148" s="2102"/>
      <c r="L148" s="2115"/>
      <c r="M148" s="2102" t="str">
        <f>IF(AND(N140&lt;&gt;"",N148=""),"※",IF(N144&lt;N148,"E",""))</f>
        <v/>
      </c>
      <c r="N148" s="2114"/>
      <c r="O148" s="2102" t="str">
        <f>IF(AND(P140&lt;&gt;"",P148=""),"※",IF(P144&lt;P148,"E",""))</f>
        <v/>
      </c>
      <c r="P148" s="2114"/>
      <c r="Q148" s="2102"/>
      <c r="R148" s="2116"/>
      <c r="S148" s="541"/>
      <c r="T148" s="541"/>
      <c r="U148" s="541"/>
    </row>
    <row r="149" spans="2:21" s="29" customFormat="1">
      <c r="B149" s="11"/>
      <c r="C149" s="11">
        <v>8</v>
      </c>
      <c r="D149" s="634"/>
      <c r="E149" s="1694"/>
      <c r="F149" s="643" t="s">
        <v>1685</v>
      </c>
      <c r="G149" s="2102" t="str">
        <f>IF(AND(H140&lt;&gt;"",H149=""),"※",IF(H144&lt;H149,"E",""))</f>
        <v/>
      </c>
      <c r="H149" s="2114"/>
      <c r="I149" s="2102"/>
      <c r="J149" s="2115"/>
      <c r="K149" s="2102"/>
      <c r="L149" s="2115"/>
      <c r="M149" s="2102" t="str">
        <f>IF(AND(N140&lt;&gt;"",N149=""),"※",IF(N144&lt;N149,"E",""))</f>
        <v/>
      </c>
      <c r="N149" s="2114"/>
      <c r="O149" s="2102" t="str">
        <f>IF(AND(P140&lt;&gt;"",P149=""),"※",IF(P144&lt;P149,"E",""))</f>
        <v/>
      </c>
      <c r="P149" s="2114"/>
      <c r="Q149" s="2102"/>
      <c r="R149" s="2116"/>
      <c r="S149" s="541"/>
      <c r="T149" s="541"/>
      <c r="U149" s="541"/>
    </row>
    <row r="150" spans="2:21" s="29" customFormat="1">
      <c r="B150" s="11"/>
      <c r="C150" s="11"/>
      <c r="D150" s="634"/>
      <c r="E150" s="1694"/>
      <c r="F150" s="643" t="s">
        <v>1686</v>
      </c>
      <c r="G150" s="2102" t="str">
        <f>IF(AND(H140&lt;&gt;"",H150=""),"※",IF(H144&lt;H150,"E",""))</f>
        <v/>
      </c>
      <c r="H150" s="2114"/>
      <c r="I150" s="2102"/>
      <c r="J150" s="2115"/>
      <c r="K150" s="2102"/>
      <c r="L150" s="2115"/>
      <c r="M150" s="2102" t="str">
        <f>IF(AND(N140&lt;&gt;"",N150=""),"※",IF(N144&lt;N150,"E",""))</f>
        <v/>
      </c>
      <c r="N150" s="2114"/>
      <c r="O150" s="2102" t="str">
        <f>IF(AND(P140&lt;&gt;"",P150=""),"※",IF(P144&lt;P150,"E",""))</f>
        <v/>
      </c>
      <c r="P150" s="2114"/>
      <c r="Q150" s="2102"/>
      <c r="R150" s="2116"/>
      <c r="S150" s="541"/>
      <c r="T150" s="541"/>
      <c r="U150" s="541"/>
    </row>
    <row r="151" spans="2:21" s="29" customFormat="1">
      <c r="B151" s="11"/>
      <c r="C151" s="11"/>
      <c r="D151" s="634"/>
      <c r="E151" s="1694"/>
      <c r="F151" s="643" t="s">
        <v>1687</v>
      </c>
      <c r="G151" s="2102" t="str">
        <f>IF(AND(H140&lt;&gt;"",H151=""),"※",IF(H144&lt;H151,"E",""))</f>
        <v/>
      </c>
      <c r="H151" s="2114"/>
      <c r="I151" s="2102"/>
      <c r="J151" s="2115"/>
      <c r="K151" s="2102"/>
      <c r="L151" s="2115"/>
      <c r="M151" s="2102" t="str">
        <f>IF(AND(N140&lt;&gt;"",N151=""),"※",IF(N144&lt;N151,"E",""))</f>
        <v/>
      </c>
      <c r="N151" s="2114"/>
      <c r="O151" s="2102" t="str">
        <f>IF(AND(P140&lt;&gt;"",P151=""),"※",IF(P144&lt;P151,"E",""))</f>
        <v/>
      </c>
      <c r="P151" s="2114"/>
      <c r="Q151" s="2102"/>
      <c r="R151" s="2116"/>
      <c r="S151" s="541"/>
      <c r="T151" s="541"/>
      <c r="U151" s="541"/>
    </row>
    <row r="152" spans="2:21" s="29" customFormat="1">
      <c r="B152" s="11"/>
      <c r="C152" s="11"/>
      <c r="D152" s="634"/>
      <c r="E152" s="1694"/>
      <c r="F152" s="643" t="s">
        <v>1688</v>
      </c>
      <c r="G152" s="2102" t="str">
        <f>IF(AND(H140&lt;&gt;"",H152=""),"※",IF(H144&lt;H152,"E",""))</f>
        <v/>
      </c>
      <c r="H152" s="2114"/>
      <c r="I152" s="2102"/>
      <c r="J152" s="2115"/>
      <c r="K152" s="2102"/>
      <c r="L152" s="2115"/>
      <c r="M152" s="2102" t="str">
        <f>IF(AND(N140&lt;&gt;"",N152=""),"※",IF(N144&lt;N152,"E",""))</f>
        <v/>
      </c>
      <c r="N152" s="2114"/>
      <c r="O152" s="2102" t="str">
        <f>IF(AND(P140&lt;&gt;"",P152=""),"※",IF(P144&lt;P152,"E",""))</f>
        <v/>
      </c>
      <c r="P152" s="2114"/>
      <c r="Q152" s="2102"/>
      <c r="R152" s="2116"/>
      <c r="S152" s="541"/>
      <c r="T152" s="541"/>
      <c r="U152" s="541"/>
    </row>
    <row r="153" spans="2:21" s="29" customFormat="1">
      <c r="B153" s="11"/>
      <c r="C153" s="11"/>
      <c r="D153" s="634"/>
      <c r="E153" s="1694"/>
      <c r="F153" s="643" t="s">
        <v>1689</v>
      </c>
      <c r="G153" s="2102" t="str">
        <f>IF(AND(H140&lt;&gt;"",H153=""),"※",IF(H144&lt;H153,"E",""))</f>
        <v/>
      </c>
      <c r="H153" s="2114"/>
      <c r="I153" s="2102"/>
      <c r="J153" s="2115"/>
      <c r="K153" s="2102"/>
      <c r="L153" s="2115"/>
      <c r="M153" s="2102" t="str">
        <f>IF(AND(N140&lt;&gt;"",N153=""),"※",IF(N144&lt;N153,"E",""))</f>
        <v/>
      </c>
      <c r="N153" s="2114"/>
      <c r="O153" s="2102" t="str">
        <f>IF(AND(P140&lt;&gt;"",P153=""),"※",IF(P144&lt;P153,"E",""))</f>
        <v/>
      </c>
      <c r="P153" s="2114"/>
      <c r="Q153" s="2102"/>
      <c r="R153" s="2116"/>
      <c r="S153" s="541"/>
      <c r="T153" s="541"/>
      <c r="U153" s="541"/>
    </row>
    <row r="154" spans="2:21" s="29" customFormat="1">
      <c r="B154" s="11"/>
      <c r="C154" s="11">
        <v>9</v>
      </c>
      <c r="D154" s="634"/>
      <c r="E154" s="1694"/>
      <c r="F154" s="643" t="s">
        <v>1690</v>
      </c>
      <c r="G154" s="2102" t="str">
        <f>IF(AND(H140&lt;&gt;"",H154=""),"※",IF(H144&lt;H154,"E",""))</f>
        <v/>
      </c>
      <c r="H154" s="2114"/>
      <c r="I154" s="2102"/>
      <c r="J154" s="2115"/>
      <c r="K154" s="2102"/>
      <c r="L154" s="2115"/>
      <c r="M154" s="2102" t="str">
        <f>IF(AND(N140&lt;&gt;"",N154=""),"※",IF(N144&lt;N154,"E",""))</f>
        <v/>
      </c>
      <c r="N154" s="2114"/>
      <c r="O154" s="2102" t="str">
        <f>IF(AND(P140&lt;&gt;"",P154=""),"※",IF(P144&lt;P154,"E",""))</f>
        <v/>
      </c>
      <c r="P154" s="2114"/>
      <c r="Q154" s="2102"/>
      <c r="R154" s="2116"/>
      <c r="S154" s="541"/>
      <c r="T154" s="541"/>
      <c r="U154" s="541"/>
    </row>
    <row r="155" spans="2:21" s="29" customFormat="1">
      <c r="B155" s="11"/>
      <c r="C155" s="11">
        <v>10</v>
      </c>
      <c r="D155" s="634"/>
      <c r="E155" s="1694"/>
      <c r="F155" s="643" t="s">
        <v>1691</v>
      </c>
      <c r="G155" s="2102" t="str">
        <f>IF(AND(H140&lt;&gt;"",H155=""),"※",IF(H144&lt;H155,"E",""))</f>
        <v/>
      </c>
      <c r="H155" s="2114"/>
      <c r="I155" s="2102"/>
      <c r="J155" s="2115"/>
      <c r="K155" s="2102"/>
      <c r="L155" s="2115"/>
      <c r="M155" s="2102" t="str">
        <f>IF(AND(N140&lt;&gt;"",N155=""),"※",IF(N144&lt;N155,"E",""))</f>
        <v/>
      </c>
      <c r="N155" s="2114"/>
      <c r="O155" s="2102" t="str">
        <f>IF(AND(P140&lt;&gt;"",P155=""),"※",IF(P144&lt;P155,"E",""))</f>
        <v/>
      </c>
      <c r="P155" s="2114"/>
      <c r="Q155" s="2102"/>
      <c r="R155" s="2116"/>
      <c r="S155" s="541"/>
      <c r="T155" s="541"/>
      <c r="U155" s="541"/>
    </row>
    <row r="156" spans="2:21" s="29" customFormat="1">
      <c r="B156" s="11"/>
      <c r="C156" s="11">
        <v>11</v>
      </c>
      <c r="D156" s="634"/>
      <c r="E156" s="1694"/>
      <c r="F156" s="637" t="s">
        <v>277</v>
      </c>
      <c r="G156" s="2102" t="str">
        <f>IF(AND(H140&lt;&gt;"",H156=""),"※","")</f>
        <v/>
      </c>
      <c r="H156" s="2117"/>
      <c r="I156" s="2102"/>
      <c r="J156" s="2118" t="s">
        <v>260</v>
      </c>
      <c r="K156" s="2102"/>
      <c r="L156" s="2118" t="s">
        <v>260</v>
      </c>
      <c r="M156" s="2102" t="str">
        <f>IF(AND(N140&lt;&gt;"",N156=""),"※","")</f>
        <v/>
      </c>
      <c r="N156" s="2117"/>
      <c r="O156" s="2102" t="str">
        <f>IF(AND(P140&lt;&gt;"",P156=""),"※","")</f>
        <v/>
      </c>
      <c r="P156" s="2117"/>
      <c r="Q156" s="2102"/>
      <c r="R156" s="2119"/>
      <c r="S156" s="541"/>
      <c r="T156" s="541"/>
      <c r="U156" s="541"/>
    </row>
    <row r="157" spans="2:21" s="29" customFormat="1">
      <c r="B157" s="11"/>
      <c r="C157" s="11">
        <v>12</v>
      </c>
      <c r="D157" s="634"/>
      <c r="E157" s="1694"/>
      <c r="F157" s="637" t="s">
        <v>751</v>
      </c>
      <c r="G157" s="2120" t="str">
        <f>IF(AND(H140&lt;&gt;"",H157=""),"※","")</f>
        <v/>
      </c>
      <c r="H157" s="2121"/>
      <c r="I157" s="2120"/>
      <c r="J157" s="2122" t="s">
        <v>260</v>
      </c>
      <c r="K157" s="2120"/>
      <c r="L157" s="2122" t="s">
        <v>260</v>
      </c>
      <c r="M157" s="2120" t="str">
        <f>IF(AND(N140&lt;&gt;"",N157=""),"※","")</f>
        <v/>
      </c>
      <c r="N157" s="2121"/>
      <c r="O157" s="2120" t="str">
        <f>IF(AND(P140&lt;&gt;"",P157=""),"※","")</f>
        <v/>
      </c>
      <c r="P157" s="2121"/>
      <c r="Q157" s="2120"/>
      <c r="R157" s="2123"/>
      <c r="S157" s="541"/>
      <c r="T157" s="541"/>
      <c r="U157" s="541"/>
    </row>
    <row r="158" spans="2:21" s="29" customFormat="1">
      <c r="B158" s="11"/>
      <c r="C158" s="11"/>
      <c r="D158" s="641"/>
      <c r="E158" s="2074" t="s">
        <v>1692</v>
      </c>
      <c r="F158" s="643" t="s">
        <v>274</v>
      </c>
      <c r="G158" s="2102" t="str">
        <f>IF(AND(H140&lt;&gt;"",H158=""),"※",IF(H158&lt;H159,"E",""))</f>
        <v/>
      </c>
      <c r="H158" s="2114"/>
      <c r="I158" s="2102"/>
      <c r="J158" s="2124"/>
      <c r="K158" s="2102"/>
      <c r="L158" s="2115"/>
      <c r="M158" s="2102" t="str">
        <f>IF(AND(N140&lt;&gt;"",N158=""),"※",IF(N158&lt;N159,"E",""))</f>
        <v/>
      </c>
      <c r="N158" s="2114"/>
      <c r="O158" s="2102" t="str">
        <f>IF(AND(P140&lt;&gt;"",P158=""),"※",IF(P158&lt;P159,"E",""))</f>
        <v/>
      </c>
      <c r="P158" s="2114"/>
      <c r="Q158" s="2102"/>
      <c r="R158" s="2116"/>
      <c r="S158" s="541"/>
      <c r="T158" s="541"/>
      <c r="U158" s="541"/>
    </row>
    <row r="159" spans="2:21" s="29" customFormat="1">
      <c r="B159" s="11"/>
      <c r="C159" s="11"/>
      <c r="D159" s="634"/>
      <c r="E159" s="1694"/>
      <c r="F159" s="643" t="s">
        <v>750</v>
      </c>
      <c r="G159" s="2102" t="str">
        <f>IF(AND(H140&lt;&gt;"",H159=""),"※",IF(H158&lt;H159,"E",""))</f>
        <v/>
      </c>
      <c r="H159" s="2114"/>
      <c r="I159" s="2102"/>
      <c r="J159" s="2124"/>
      <c r="K159" s="2102"/>
      <c r="L159" s="2115"/>
      <c r="M159" s="2102" t="str">
        <f>IF(AND(N140&lt;&gt;"",N159=""),"※",IF(N158&lt;N159,"E",""))</f>
        <v/>
      </c>
      <c r="N159" s="2114"/>
      <c r="O159" s="2102" t="str">
        <f>IF(AND(P140&lt;&gt;"",P159=""),"※",IF(P158&lt;P159,"E",""))</f>
        <v/>
      </c>
      <c r="P159" s="2114"/>
      <c r="Q159" s="2102"/>
      <c r="R159" s="2116"/>
      <c r="S159" s="541"/>
      <c r="T159" s="541"/>
      <c r="U159" s="541"/>
    </row>
    <row r="160" spans="2:21" s="29" customFormat="1">
      <c r="B160" s="11"/>
      <c r="C160" s="11"/>
      <c r="D160" s="634"/>
      <c r="E160" s="1694"/>
      <c r="F160" s="643" t="s">
        <v>1682</v>
      </c>
      <c r="G160" s="2102" t="str">
        <f>IF(AND(H140&lt;&gt;"",H160=""),"※",IF(H158&lt;H160,"E",""))</f>
        <v/>
      </c>
      <c r="H160" s="2114"/>
      <c r="I160" s="2102"/>
      <c r="J160" s="2124"/>
      <c r="K160" s="2102"/>
      <c r="L160" s="2115"/>
      <c r="M160" s="2102" t="str">
        <f>IF(AND(N140&lt;&gt;"",N160=""),"※",IF(N158&lt;N160,"E",""))</f>
        <v/>
      </c>
      <c r="N160" s="2114"/>
      <c r="O160" s="2102" t="str">
        <f>IF(AND(P140&lt;&gt;"",P160=""),"※",IF(P158&lt;P160,"E",""))</f>
        <v/>
      </c>
      <c r="P160" s="2114"/>
      <c r="Q160" s="2102"/>
      <c r="R160" s="2116"/>
      <c r="S160" s="541"/>
      <c r="T160" s="541"/>
      <c r="U160" s="541"/>
    </row>
    <row r="161" spans="2:21" s="29" customFormat="1">
      <c r="B161" s="11"/>
      <c r="C161" s="11"/>
      <c r="D161" s="634"/>
      <c r="E161" s="1694"/>
      <c r="F161" s="643" t="s">
        <v>1683</v>
      </c>
      <c r="G161" s="2102" t="str">
        <f>IF(AND(H140&lt;&gt;"",H161=""),"※",IF(H158&lt;H161,"E",""))</f>
        <v/>
      </c>
      <c r="H161" s="2114"/>
      <c r="I161" s="2102"/>
      <c r="J161" s="2124"/>
      <c r="K161" s="2102"/>
      <c r="L161" s="2115"/>
      <c r="M161" s="2102" t="str">
        <f>IF(AND(N140&lt;&gt;"",N161=""),"※",IF(N158&lt;N161,"E",""))</f>
        <v/>
      </c>
      <c r="N161" s="2114"/>
      <c r="O161" s="2102" t="str">
        <f>IF(AND(P140&lt;&gt;"",P161=""),"※",IF(P158&lt;P161,"E",""))</f>
        <v/>
      </c>
      <c r="P161" s="2114"/>
      <c r="Q161" s="2102"/>
      <c r="R161" s="2116"/>
      <c r="S161" s="541"/>
      <c r="T161" s="541"/>
      <c r="U161" s="541"/>
    </row>
    <row r="162" spans="2:21" s="29" customFormat="1">
      <c r="B162" s="11"/>
      <c r="C162" s="11">
        <v>13</v>
      </c>
      <c r="D162" s="634"/>
      <c r="E162" s="1694"/>
      <c r="F162" s="643" t="s">
        <v>1684</v>
      </c>
      <c r="G162" s="2102" t="str">
        <f>IF(AND(H140&lt;&gt;"",H162=""),"※",IF(H158&lt;H162,"E",""))</f>
        <v/>
      </c>
      <c r="H162" s="2114"/>
      <c r="I162" s="2102"/>
      <c r="J162" s="2124"/>
      <c r="K162" s="2102"/>
      <c r="L162" s="2115"/>
      <c r="M162" s="2102" t="str">
        <f>IF(AND(N140&lt;&gt;"",N162=""),"※",IF(N158&lt;N162,"E",""))</f>
        <v/>
      </c>
      <c r="N162" s="2114"/>
      <c r="O162" s="2102" t="str">
        <f>IF(AND(P140&lt;&gt;"",P162=""),"※",IF(P158&lt;P162,"E",""))</f>
        <v/>
      </c>
      <c r="P162" s="2114"/>
      <c r="Q162" s="2102"/>
      <c r="R162" s="2116"/>
      <c r="S162" s="541"/>
      <c r="T162" s="541"/>
      <c r="U162" s="541"/>
    </row>
    <row r="163" spans="2:21" s="29" customFormat="1">
      <c r="B163" s="11"/>
      <c r="C163" s="11">
        <v>14</v>
      </c>
      <c r="D163" s="634"/>
      <c r="E163" s="1694"/>
      <c r="F163" s="643" t="s">
        <v>1685</v>
      </c>
      <c r="G163" s="2102" t="str">
        <f>IF(AND(H140&lt;&gt;"",H163=""),"※",IF(H158&lt;H163,"E",""))</f>
        <v/>
      </c>
      <c r="H163" s="2114"/>
      <c r="I163" s="2102"/>
      <c r="J163" s="2124"/>
      <c r="K163" s="2102"/>
      <c r="L163" s="2115"/>
      <c r="M163" s="2102" t="str">
        <f>IF(AND(N140&lt;&gt;"",N163=""),"※",IF(N158&lt;N163,"E",""))</f>
        <v/>
      </c>
      <c r="N163" s="2114"/>
      <c r="O163" s="2102" t="str">
        <f>IF(AND(P140&lt;&gt;"",P163=""),"※",IF(P158&lt;P163,"E",""))</f>
        <v/>
      </c>
      <c r="P163" s="2114"/>
      <c r="Q163" s="2102"/>
      <c r="R163" s="2116"/>
      <c r="S163" s="541"/>
      <c r="T163" s="541"/>
      <c r="U163" s="541"/>
    </row>
    <row r="164" spans="2:21" s="29" customFormat="1">
      <c r="B164" s="11"/>
      <c r="C164" s="11">
        <v>15</v>
      </c>
      <c r="D164" s="634"/>
      <c r="E164" s="1694"/>
      <c r="F164" s="643" t="s">
        <v>1686</v>
      </c>
      <c r="G164" s="2102" t="str">
        <f>IF(AND(H140&lt;&gt;"",H164=""),"※",IF(H158&lt;H164,"E",""))</f>
        <v/>
      </c>
      <c r="H164" s="2114"/>
      <c r="I164" s="2102"/>
      <c r="J164" s="2124"/>
      <c r="K164" s="2102"/>
      <c r="L164" s="2115"/>
      <c r="M164" s="2102" t="str">
        <f>IF(AND(N140&lt;&gt;"",N164=""),"※",IF(N158&lt;N164,"E",""))</f>
        <v/>
      </c>
      <c r="N164" s="2114"/>
      <c r="O164" s="2102" t="str">
        <f>IF(AND(P140&lt;&gt;"",P164=""),"※",IF(P158&lt;P164,"E",""))</f>
        <v/>
      </c>
      <c r="P164" s="2114"/>
      <c r="Q164" s="2102"/>
      <c r="R164" s="2116"/>
      <c r="S164" s="541"/>
      <c r="T164" s="541"/>
      <c r="U164" s="541"/>
    </row>
    <row r="165" spans="2:21" s="29" customFormat="1">
      <c r="B165" s="11"/>
      <c r="C165" s="11">
        <v>16</v>
      </c>
      <c r="D165" s="634"/>
      <c r="E165" s="1694"/>
      <c r="F165" s="643" t="s">
        <v>1687</v>
      </c>
      <c r="G165" s="2102" t="str">
        <f>IF(AND(H140&lt;&gt;"",H165=""),"※",IF(H158&lt;H165,"E",""))</f>
        <v/>
      </c>
      <c r="H165" s="2114"/>
      <c r="I165" s="2102"/>
      <c r="J165" s="2124"/>
      <c r="K165" s="2102"/>
      <c r="L165" s="2115"/>
      <c r="M165" s="2102" t="str">
        <f>IF(AND(N140&lt;&gt;"",N165=""),"※",IF(N158&lt;N165,"E",""))</f>
        <v/>
      </c>
      <c r="N165" s="2114"/>
      <c r="O165" s="2102" t="str">
        <f>IF(AND(P140&lt;&gt;"",P165=""),"※",IF(P158&lt;P165,"E",""))</f>
        <v/>
      </c>
      <c r="P165" s="2114"/>
      <c r="Q165" s="2102"/>
      <c r="R165" s="2116"/>
      <c r="S165" s="541"/>
      <c r="T165" s="541"/>
      <c r="U165" s="541"/>
    </row>
    <row r="166" spans="2:21" s="29" customFormat="1">
      <c r="B166" s="11"/>
      <c r="C166" s="11"/>
      <c r="D166" s="634"/>
      <c r="E166" s="1694"/>
      <c r="F166" s="643" t="s">
        <v>1688</v>
      </c>
      <c r="G166" s="2102" t="str">
        <f>IF(AND(H140&lt;&gt;"",H166=""),"※",IF(H158&lt;H166,"E",""))</f>
        <v/>
      </c>
      <c r="H166" s="2114"/>
      <c r="I166" s="2102"/>
      <c r="J166" s="2124"/>
      <c r="K166" s="2102"/>
      <c r="L166" s="2115"/>
      <c r="M166" s="2102" t="str">
        <f>IF(AND(N140&lt;&gt;"",N166=""),"※",IF(N158&lt;N166,"E",""))</f>
        <v/>
      </c>
      <c r="N166" s="2114"/>
      <c r="O166" s="2102" t="str">
        <f>IF(AND(P140&lt;&gt;"",P166=""),"※",IF(P158&lt;P166,"E",""))</f>
        <v/>
      </c>
      <c r="P166" s="2114"/>
      <c r="Q166" s="2102"/>
      <c r="R166" s="2116"/>
      <c r="S166" s="541"/>
      <c r="T166" s="541"/>
      <c r="U166" s="541"/>
    </row>
    <row r="167" spans="2:21" s="29" customFormat="1">
      <c r="B167" s="11"/>
      <c r="C167" s="11"/>
      <c r="D167" s="634"/>
      <c r="E167" s="1694"/>
      <c r="F167" s="643" t="s">
        <v>1689</v>
      </c>
      <c r="G167" s="2102" t="str">
        <f>IF(AND(H140&lt;&gt;"",H167=""),"※",IF(H158&lt;H167,"E",""))</f>
        <v/>
      </c>
      <c r="H167" s="2114"/>
      <c r="I167" s="2102"/>
      <c r="J167" s="2124"/>
      <c r="K167" s="2102"/>
      <c r="L167" s="2115"/>
      <c r="M167" s="2102" t="str">
        <f>IF(AND(N140&lt;&gt;"",N167=""),"※",IF(N158&lt;N167,"E",""))</f>
        <v/>
      </c>
      <c r="N167" s="2114"/>
      <c r="O167" s="2102" t="str">
        <f>IF(AND(P140&lt;&gt;"",P167=""),"※",IF(P158&lt;P167,"E",""))</f>
        <v/>
      </c>
      <c r="P167" s="2114"/>
      <c r="Q167" s="2102"/>
      <c r="R167" s="2116"/>
      <c r="S167" s="541"/>
      <c r="T167" s="541"/>
      <c r="U167" s="541"/>
    </row>
    <row r="168" spans="2:21" s="29" customFormat="1">
      <c r="B168" s="11"/>
      <c r="C168" s="11"/>
      <c r="D168" s="634"/>
      <c r="E168" s="1694"/>
      <c r="F168" s="643" t="s">
        <v>1690</v>
      </c>
      <c r="G168" s="2102" t="str">
        <f>IF(AND(H140&lt;&gt;"",H168=""),"※",IF(H158&lt;H168,"E",""))</f>
        <v/>
      </c>
      <c r="H168" s="2114"/>
      <c r="I168" s="2102"/>
      <c r="J168" s="2124"/>
      <c r="K168" s="2102"/>
      <c r="L168" s="2115"/>
      <c r="M168" s="2102" t="str">
        <f>IF(AND(N140&lt;&gt;"",N168=""),"※",IF(N158&lt;N168,"E",""))</f>
        <v/>
      </c>
      <c r="N168" s="2114"/>
      <c r="O168" s="2102" t="str">
        <f>IF(AND(P140&lt;&gt;"",P168=""),"※",IF(P158&lt;P168,"E",""))</f>
        <v/>
      </c>
      <c r="P168" s="2114"/>
      <c r="Q168" s="2102"/>
      <c r="R168" s="2116"/>
      <c r="S168" s="541"/>
      <c r="T168" s="541"/>
      <c r="U168" s="541"/>
    </row>
    <row r="169" spans="2:21" s="29" customFormat="1">
      <c r="B169" s="11"/>
      <c r="C169" s="11"/>
      <c r="D169" s="634"/>
      <c r="E169" s="1694"/>
      <c r="F169" s="643" t="s">
        <v>1691</v>
      </c>
      <c r="G169" s="2102" t="str">
        <f>IF(AND(H140&lt;&gt;"",H169=""),"※",IF(H158&lt;H169,"E",""))</f>
        <v/>
      </c>
      <c r="H169" s="2114"/>
      <c r="I169" s="2102"/>
      <c r="J169" s="2124"/>
      <c r="K169" s="2102"/>
      <c r="L169" s="2115"/>
      <c r="M169" s="2102" t="str">
        <f>IF(AND(N140&lt;&gt;"",N169=""),"※",IF(N158&lt;N169,"E",""))</f>
        <v/>
      </c>
      <c r="N169" s="2114"/>
      <c r="O169" s="2102" t="str">
        <f>IF(AND(P140&lt;&gt;"",P169=""),"※",IF(P158&lt;P169,"E",""))</f>
        <v/>
      </c>
      <c r="P169" s="2114"/>
      <c r="Q169" s="2102"/>
      <c r="R169" s="2116"/>
      <c r="S169" s="541"/>
      <c r="T169" s="541"/>
      <c r="U169" s="541"/>
    </row>
    <row r="170" spans="2:21" s="29" customFormat="1">
      <c r="B170" s="11"/>
      <c r="C170" s="11">
        <v>17</v>
      </c>
      <c r="D170" s="634"/>
      <c r="E170" s="1694"/>
      <c r="F170" s="637" t="s">
        <v>277</v>
      </c>
      <c r="G170" s="2102" t="str">
        <f t="shared" ref="G170:G171" si="17">IF(AND(H151&lt;&gt;"",H170=""),"※",IF(H169&lt;H170,"E",""))</f>
        <v/>
      </c>
      <c r="H170" s="2125"/>
      <c r="I170" s="2102"/>
      <c r="J170" s="2124"/>
      <c r="K170" s="2102"/>
      <c r="L170" s="2115"/>
      <c r="M170" s="2102" t="str">
        <f t="shared" ref="M170:M171" si="18">IF(AND(N151&lt;&gt;"",N170=""),"※",IF(N169&lt;N170,"E",""))</f>
        <v/>
      </c>
      <c r="N170" s="2125"/>
      <c r="O170" s="2102" t="str">
        <f t="shared" ref="O170:O171" si="19">IF(AND(P151&lt;&gt;"",P170=""),"※",IF(P169&lt;P170,"E",""))</f>
        <v/>
      </c>
      <c r="P170" s="2125"/>
      <c r="Q170" s="2102"/>
      <c r="R170" s="2126"/>
      <c r="S170" s="541"/>
      <c r="T170" s="541"/>
      <c r="U170" s="541"/>
    </row>
    <row r="171" spans="2:21" s="29" customFormat="1">
      <c r="B171" s="11"/>
      <c r="C171" s="11">
        <v>18</v>
      </c>
      <c r="D171" s="634"/>
      <c r="E171" s="1701"/>
      <c r="F171" s="637" t="s">
        <v>751</v>
      </c>
      <c r="G171" s="2102" t="str">
        <f t="shared" si="17"/>
        <v/>
      </c>
      <c r="H171" s="2127"/>
      <c r="I171" s="2106"/>
      <c r="J171" s="2128"/>
      <c r="K171" s="2106"/>
      <c r="L171" s="2129"/>
      <c r="M171" s="2102" t="str">
        <f t="shared" si="18"/>
        <v/>
      </c>
      <c r="N171" s="2127"/>
      <c r="O171" s="2102" t="str">
        <f t="shared" si="19"/>
        <v/>
      </c>
      <c r="P171" s="2127"/>
      <c r="Q171" s="2106"/>
      <c r="R171" s="2130"/>
      <c r="S171" s="541"/>
      <c r="T171" s="541"/>
      <c r="U171" s="541"/>
    </row>
    <row r="172" spans="2:21" s="29" customFormat="1">
      <c r="B172" s="11"/>
      <c r="C172" s="11">
        <v>3</v>
      </c>
      <c r="D172" s="671" t="s">
        <v>752</v>
      </c>
      <c r="E172" s="2065" t="s">
        <v>1680</v>
      </c>
      <c r="F172" s="632" t="s">
        <v>274</v>
      </c>
      <c r="G172" s="2100"/>
      <c r="H172" s="2112" t="s">
        <v>260</v>
      </c>
      <c r="I172" s="2100" t="str">
        <f>IF(AND(J140&lt;&gt;"",J172=""),"※",IF(J173&gt;J172,"E",""))</f>
        <v/>
      </c>
      <c r="J172" s="2111"/>
      <c r="K172" s="2100"/>
      <c r="L172" s="2112" t="s">
        <v>260</v>
      </c>
      <c r="M172" s="2100"/>
      <c r="N172" s="2112" t="s">
        <v>260</v>
      </c>
      <c r="O172" s="2100"/>
      <c r="P172" s="2112" t="s">
        <v>260</v>
      </c>
      <c r="Q172" s="2100"/>
      <c r="R172" s="2112" t="s">
        <v>260</v>
      </c>
      <c r="S172" s="541"/>
      <c r="T172" s="541"/>
      <c r="U172" s="541"/>
    </row>
    <row r="173" spans="2:21">
      <c r="C173" s="11">
        <v>4</v>
      </c>
      <c r="D173" s="641"/>
      <c r="E173" s="1694" t="s">
        <v>1681</v>
      </c>
      <c r="F173" s="635" t="s">
        <v>750</v>
      </c>
      <c r="G173" s="2102"/>
      <c r="H173" s="2115" t="s">
        <v>260</v>
      </c>
      <c r="I173" s="2102" t="str">
        <f>IF(AND(J140&lt;&gt;"",J173=""),"※",IF(J173&gt;J172,"E",""))</f>
        <v/>
      </c>
      <c r="J173" s="2114"/>
      <c r="K173" s="2102"/>
      <c r="L173" s="2115" t="s">
        <v>260</v>
      </c>
      <c r="M173" s="2102"/>
      <c r="N173" s="2115" t="s">
        <v>260</v>
      </c>
      <c r="O173" s="2102"/>
      <c r="P173" s="2115" t="s">
        <v>260</v>
      </c>
      <c r="Q173" s="2102"/>
      <c r="R173" s="2115" t="s">
        <v>260</v>
      </c>
      <c r="S173" s="541"/>
      <c r="T173" s="541"/>
      <c r="U173" s="541"/>
    </row>
    <row r="174" spans="2:21" s="29" customFormat="1">
      <c r="B174" s="11"/>
      <c r="C174" s="11">
        <v>5</v>
      </c>
      <c r="D174" s="641"/>
      <c r="E174" s="1694"/>
      <c r="F174" s="637" t="s">
        <v>277</v>
      </c>
      <c r="G174" s="2102"/>
      <c r="H174" s="2118" t="s">
        <v>260</v>
      </c>
      <c r="I174" s="2102" t="str">
        <f>IF(AND(J140&lt;&gt;"",J174=""),"※","")</f>
        <v/>
      </c>
      <c r="J174" s="2117"/>
      <c r="K174" s="2102"/>
      <c r="L174" s="2118" t="s">
        <v>260</v>
      </c>
      <c r="M174" s="2102"/>
      <c r="N174" s="2118" t="s">
        <v>260</v>
      </c>
      <c r="O174" s="2102"/>
      <c r="P174" s="2118" t="s">
        <v>260</v>
      </c>
      <c r="Q174" s="2102"/>
      <c r="R174" s="2118" t="s">
        <v>260</v>
      </c>
      <c r="S174" s="541"/>
      <c r="T174" s="541"/>
      <c r="U174" s="541"/>
    </row>
    <row r="175" spans="2:21" s="29" customFormat="1">
      <c r="B175" s="11"/>
      <c r="C175" s="11">
        <v>6</v>
      </c>
      <c r="D175" s="676"/>
      <c r="E175" s="1694"/>
      <c r="F175" s="637" t="s">
        <v>751</v>
      </c>
      <c r="G175" s="2120"/>
      <c r="H175" s="2122" t="s">
        <v>260</v>
      </c>
      <c r="I175" s="2120" t="str">
        <f>IF(AND(J140&lt;&gt;"",J175=""),"※","")</f>
        <v/>
      </c>
      <c r="J175" s="2121"/>
      <c r="K175" s="2120"/>
      <c r="L175" s="2122" t="s">
        <v>260</v>
      </c>
      <c r="M175" s="2120"/>
      <c r="N175" s="2122" t="s">
        <v>260</v>
      </c>
      <c r="O175" s="2120"/>
      <c r="P175" s="2122" t="s">
        <v>260</v>
      </c>
      <c r="Q175" s="2120"/>
      <c r="R175" s="2122" t="s">
        <v>260</v>
      </c>
      <c r="S175" s="541"/>
      <c r="T175" s="541"/>
      <c r="U175" s="541"/>
    </row>
    <row r="176" spans="2:21" s="29" customFormat="1">
      <c r="B176" s="11"/>
      <c r="C176" s="11">
        <v>7</v>
      </c>
      <c r="D176" s="676"/>
      <c r="E176" s="2074" t="s">
        <v>1692</v>
      </c>
      <c r="F176" s="643" t="s">
        <v>274</v>
      </c>
      <c r="G176" s="2102"/>
      <c r="H176" s="2115"/>
      <c r="I176" s="2102" t="str">
        <f>IF(AND(J140&lt;&gt;"",J176=""),"※",IF(J177&gt;J176,"E",""))</f>
        <v/>
      </c>
      <c r="J176" s="2114"/>
      <c r="K176" s="2102"/>
      <c r="L176" s="2124"/>
      <c r="M176" s="2102"/>
      <c r="N176" s="2115"/>
      <c r="O176" s="2102"/>
      <c r="P176" s="2115"/>
      <c r="Q176" s="2102"/>
      <c r="R176" s="2115"/>
      <c r="S176" s="541"/>
      <c r="T176" s="541"/>
      <c r="U176" s="541"/>
    </row>
    <row r="177" spans="2:21" s="29" customFormat="1">
      <c r="B177" s="11"/>
      <c r="C177" s="11">
        <v>8</v>
      </c>
      <c r="D177" s="676"/>
      <c r="E177" s="1694"/>
      <c r="F177" s="635" t="s">
        <v>750</v>
      </c>
      <c r="G177" s="2102"/>
      <c r="H177" s="2115"/>
      <c r="I177" s="2102" t="str">
        <f>IF(AND(J140&lt;&gt;"",J177=""),"※",IF(J177&gt;J176,"E",""))</f>
        <v/>
      </c>
      <c r="J177" s="2114"/>
      <c r="K177" s="2102"/>
      <c r="L177" s="2124"/>
      <c r="M177" s="2102"/>
      <c r="N177" s="2115"/>
      <c r="O177" s="2102"/>
      <c r="P177" s="2115"/>
      <c r="Q177" s="2102"/>
      <c r="R177" s="2115"/>
      <c r="S177" s="541"/>
      <c r="T177" s="541"/>
      <c r="U177" s="541"/>
    </row>
    <row r="178" spans="2:21" s="29" customFormat="1">
      <c r="B178" s="11"/>
      <c r="C178" s="11">
        <v>9</v>
      </c>
      <c r="D178" s="676"/>
      <c r="E178" s="1694"/>
      <c r="F178" s="637" t="s">
        <v>277</v>
      </c>
      <c r="G178" s="2102"/>
      <c r="H178" s="2115"/>
      <c r="I178" s="2102" t="str">
        <f>IF(AND(J140&lt;&gt;"",J178=""),"※","")</f>
        <v/>
      </c>
      <c r="J178" s="2114"/>
      <c r="K178" s="2102"/>
      <c r="L178" s="2124"/>
      <c r="M178" s="2102"/>
      <c r="N178" s="2115"/>
      <c r="O178" s="2102"/>
      <c r="P178" s="2115"/>
      <c r="Q178" s="2102"/>
      <c r="R178" s="2115"/>
      <c r="S178" s="541"/>
      <c r="T178" s="541"/>
      <c r="U178" s="541"/>
    </row>
    <row r="179" spans="2:21" s="29" customFormat="1">
      <c r="B179" s="11"/>
      <c r="C179" s="11">
        <v>10</v>
      </c>
      <c r="D179" s="676"/>
      <c r="E179" s="1701"/>
      <c r="F179" s="637" t="s">
        <v>751</v>
      </c>
      <c r="G179" s="2106"/>
      <c r="H179" s="2129"/>
      <c r="I179" s="2106" t="str">
        <f>IF(AND(J140&lt;&gt;"",J179=""),"※","")</f>
        <v/>
      </c>
      <c r="J179" s="2127"/>
      <c r="K179" s="2106"/>
      <c r="L179" s="2128"/>
      <c r="M179" s="2106"/>
      <c r="N179" s="2129"/>
      <c r="O179" s="2106"/>
      <c r="P179" s="2129"/>
      <c r="Q179" s="2106"/>
      <c r="R179" s="2129"/>
      <c r="S179" s="541"/>
      <c r="T179" s="541"/>
      <c r="U179" s="541"/>
    </row>
    <row r="180" spans="2:21" s="29" customFormat="1">
      <c r="C180" s="11">
        <v>9</v>
      </c>
      <c r="D180" s="678" t="s">
        <v>281</v>
      </c>
      <c r="E180" s="2065" t="s">
        <v>1680</v>
      </c>
      <c r="F180" s="632" t="s">
        <v>274</v>
      </c>
      <c r="G180" s="2100"/>
      <c r="H180" s="2112"/>
      <c r="I180" s="2100"/>
      <c r="J180" s="2112"/>
      <c r="K180" s="2100"/>
      <c r="L180" s="2112"/>
      <c r="M180" s="2100"/>
      <c r="N180" s="2112"/>
      <c r="O180" s="2100"/>
      <c r="P180" s="2112"/>
      <c r="Q180" s="2100" t="str">
        <f>IF(AND(R120&lt;&gt;"",R180=""),"※",IF(R181&gt;R180,"E",""))</f>
        <v/>
      </c>
      <c r="R180" s="2111"/>
      <c r="S180" s="541"/>
      <c r="T180" s="541"/>
      <c r="U180" s="541"/>
    </row>
    <row r="181" spans="2:21" s="29" customFormat="1">
      <c r="C181" s="11">
        <v>10</v>
      </c>
      <c r="D181" s="676" t="s">
        <v>275</v>
      </c>
      <c r="E181" s="1694" t="s">
        <v>1681</v>
      </c>
      <c r="F181" s="635" t="s">
        <v>750</v>
      </c>
      <c r="G181" s="2102"/>
      <c r="H181" s="2115"/>
      <c r="I181" s="2102"/>
      <c r="J181" s="2115"/>
      <c r="K181" s="2102"/>
      <c r="L181" s="2115"/>
      <c r="M181" s="2102"/>
      <c r="N181" s="2115"/>
      <c r="O181" s="2102"/>
      <c r="P181" s="2115"/>
      <c r="Q181" s="2102" t="str">
        <f>IF(AND(R120&lt;&gt;"",R181=""),"※",IF(R181&gt;R180,"E",""))</f>
        <v/>
      </c>
      <c r="R181" s="2114"/>
      <c r="S181" s="541"/>
      <c r="T181" s="541"/>
      <c r="U181" s="541"/>
    </row>
    <row r="182" spans="2:21" s="29" customFormat="1">
      <c r="C182" s="11">
        <v>11</v>
      </c>
      <c r="D182" s="676"/>
      <c r="E182" s="1694"/>
      <c r="F182" s="637" t="s">
        <v>277</v>
      </c>
      <c r="G182" s="2102"/>
      <c r="H182" s="2115"/>
      <c r="I182" s="2102"/>
      <c r="J182" s="2115"/>
      <c r="K182" s="2102"/>
      <c r="L182" s="2115"/>
      <c r="M182" s="2102"/>
      <c r="N182" s="2115"/>
      <c r="O182" s="2102"/>
      <c r="P182" s="2115"/>
      <c r="Q182" s="2102" t="str">
        <f>IF(AND(R120&lt;&gt;"",R182=""),"※","")</f>
        <v/>
      </c>
      <c r="R182" s="2117"/>
      <c r="S182" s="541"/>
      <c r="T182" s="541"/>
      <c r="U182" s="541"/>
    </row>
    <row r="183" spans="2:21" s="29" customFormat="1">
      <c r="C183" s="11">
        <v>12</v>
      </c>
      <c r="D183" s="676"/>
      <c r="E183" s="1694"/>
      <c r="F183" s="637" t="s">
        <v>751</v>
      </c>
      <c r="G183" s="2102"/>
      <c r="H183" s="2115"/>
      <c r="I183" s="2102"/>
      <c r="J183" s="2115"/>
      <c r="K183" s="2102"/>
      <c r="L183" s="2115"/>
      <c r="M183" s="2102"/>
      <c r="N183" s="2115"/>
      <c r="O183" s="2102"/>
      <c r="P183" s="2115"/>
      <c r="Q183" s="2120" t="str">
        <f>IF(AND(R120&lt;&gt;"",R183=""),"※","")</f>
        <v/>
      </c>
      <c r="R183" s="2121"/>
      <c r="S183" s="541"/>
      <c r="T183" s="541"/>
      <c r="U183" s="541"/>
    </row>
    <row r="184" spans="2:21" s="29" customFormat="1">
      <c r="C184" s="11">
        <v>13</v>
      </c>
      <c r="D184" s="676"/>
      <c r="E184" s="2074" t="s">
        <v>1692</v>
      </c>
      <c r="F184" s="643" t="s">
        <v>274</v>
      </c>
      <c r="G184" s="2102"/>
      <c r="H184" s="2115"/>
      <c r="I184" s="2102"/>
      <c r="J184" s="2115"/>
      <c r="K184" s="2102"/>
      <c r="L184" s="2115"/>
      <c r="M184" s="2102"/>
      <c r="N184" s="2115"/>
      <c r="O184" s="2102"/>
      <c r="P184" s="2115"/>
      <c r="Q184" s="2102" t="str">
        <f>IF(AND(R120&lt;&gt;"",R184=""),"※",IF(R185&gt;R184,"E",""))</f>
        <v/>
      </c>
      <c r="R184" s="2114"/>
      <c r="S184" s="541"/>
      <c r="T184" s="541"/>
      <c r="U184" s="541"/>
    </row>
    <row r="185" spans="2:21" s="29" customFormat="1">
      <c r="C185" s="11">
        <v>14</v>
      </c>
      <c r="D185" s="676"/>
      <c r="E185" s="1694"/>
      <c r="F185" s="643" t="s">
        <v>750</v>
      </c>
      <c r="G185" s="2102"/>
      <c r="H185" s="2115"/>
      <c r="I185" s="2102"/>
      <c r="J185" s="2115"/>
      <c r="K185" s="2102"/>
      <c r="L185" s="2115"/>
      <c r="M185" s="2102"/>
      <c r="N185" s="2115"/>
      <c r="O185" s="2102"/>
      <c r="P185" s="2115"/>
      <c r="Q185" s="2102" t="str">
        <f>IF(AND(R120&lt;&gt;"",R185=""),"※",IF(R185&gt;R184,"E",""))</f>
        <v/>
      </c>
      <c r="R185" s="2114"/>
      <c r="S185" s="541"/>
      <c r="T185" s="541"/>
      <c r="U185" s="541"/>
    </row>
    <row r="186" spans="2:21" s="29" customFormat="1">
      <c r="C186" s="11">
        <v>15</v>
      </c>
      <c r="D186" s="676"/>
      <c r="E186" s="1694"/>
      <c r="F186" s="643" t="s">
        <v>277</v>
      </c>
      <c r="G186" s="2102"/>
      <c r="H186" s="2115"/>
      <c r="I186" s="2102"/>
      <c r="J186" s="2115"/>
      <c r="K186" s="2102"/>
      <c r="L186" s="2115"/>
      <c r="M186" s="2102"/>
      <c r="N186" s="2115"/>
      <c r="O186" s="2102"/>
      <c r="P186" s="2115"/>
      <c r="Q186" s="2102" t="str">
        <f>IF(AND(R120&lt;&gt;"",R186=""),"※","")</f>
        <v/>
      </c>
      <c r="R186" s="2114"/>
      <c r="S186" s="541"/>
      <c r="T186" s="541"/>
      <c r="U186" s="541"/>
    </row>
    <row r="187" spans="2:21" s="29" customFormat="1">
      <c r="C187" s="11">
        <v>16</v>
      </c>
      <c r="D187" s="676"/>
      <c r="E187" s="1701"/>
      <c r="F187" s="642" t="s">
        <v>751</v>
      </c>
      <c r="G187" s="2106"/>
      <c r="H187" s="2129"/>
      <c r="I187" s="2106"/>
      <c r="J187" s="2129"/>
      <c r="K187" s="2106"/>
      <c r="L187" s="2129"/>
      <c r="M187" s="2106"/>
      <c r="N187" s="2129"/>
      <c r="O187" s="2106"/>
      <c r="P187" s="2129"/>
      <c r="Q187" s="2106" t="str">
        <f>IF(AND(R120&lt;&gt;"",R187=""),"※","")</f>
        <v/>
      </c>
      <c r="R187" s="2127"/>
      <c r="S187" s="541"/>
      <c r="T187" s="541"/>
      <c r="U187" s="541"/>
    </row>
    <row r="188" spans="2:21" s="29" customFormat="1">
      <c r="C188" s="11">
        <v>17</v>
      </c>
      <c r="D188" s="671" t="s">
        <v>439</v>
      </c>
      <c r="E188" s="2065" t="s">
        <v>1680</v>
      </c>
      <c r="F188" s="632" t="s">
        <v>274</v>
      </c>
      <c r="G188" s="2100"/>
      <c r="H188" s="2112" t="s">
        <v>260</v>
      </c>
      <c r="I188" s="2100"/>
      <c r="J188" s="2112" t="s">
        <v>260</v>
      </c>
      <c r="K188" s="2100"/>
      <c r="L188" s="2131">
        <f>L189</f>
        <v>0</v>
      </c>
      <c r="M188" s="2100" t="str">
        <f>IF(AND(N120&lt;&gt;"",N188=""),"※",IF(N189&gt;N188,"E",""))</f>
        <v/>
      </c>
      <c r="N188" s="2111"/>
      <c r="O188" s="2100"/>
      <c r="P188" s="2112" t="s">
        <v>260</v>
      </c>
      <c r="Q188" s="2100"/>
      <c r="R188" s="2112" t="s">
        <v>260</v>
      </c>
      <c r="S188" s="541"/>
      <c r="T188" s="541"/>
      <c r="U188" s="541"/>
    </row>
    <row r="189" spans="2:21" s="29" customFormat="1">
      <c r="B189" s="11"/>
      <c r="C189" s="11">
        <v>18</v>
      </c>
      <c r="D189" s="676"/>
      <c r="E189" s="1694" t="s">
        <v>1681</v>
      </c>
      <c r="F189" s="635" t="s">
        <v>750</v>
      </c>
      <c r="G189" s="2102"/>
      <c r="H189" s="2115" t="s">
        <v>260</v>
      </c>
      <c r="I189" s="2102"/>
      <c r="J189" s="2115" t="s">
        <v>260</v>
      </c>
      <c r="K189" s="2102" t="str">
        <f>IF(AND(L120&lt;&gt;"",L189=""),"※","")</f>
        <v/>
      </c>
      <c r="L189" s="2114"/>
      <c r="M189" s="2102" t="str">
        <f>IF(AND(N120&lt;&gt;"",N189=""),"※",IF(N189&gt;N188,"E",""))</f>
        <v/>
      </c>
      <c r="N189" s="2114"/>
      <c r="O189" s="2102"/>
      <c r="P189" s="2115" t="s">
        <v>260</v>
      </c>
      <c r="Q189" s="2102"/>
      <c r="R189" s="2115" t="s">
        <v>260</v>
      </c>
      <c r="S189" s="541"/>
      <c r="T189" s="541"/>
      <c r="U189" s="541"/>
    </row>
    <row r="190" spans="2:21" s="29" customFormat="1">
      <c r="B190" s="30">
        <v>5</v>
      </c>
      <c r="C190" s="11">
        <v>1</v>
      </c>
      <c r="D190" s="676"/>
      <c r="E190" s="1694"/>
      <c r="F190" s="637" t="s">
        <v>277</v>
      </c>
      <c r="G190" s="2102"/>
      <c r="H190" s="2118" t="s">
        <v>260</v>
      </c>
      <c r="I190" s="2102"/>
      <c r="J190" s="2118" t="s">
        <v>260</v>
      </c>
      <c r="K190" s="2102"/>
      <c r="L190" s="2118" t="s">
        <v>260</v>
      </c>
      <c r="M190" s="2102" t="str">
        <f>IF(AND(N120&lt;&gt;"",N190=""),"※","")</f>
        <v/>
      </c>
      <c r="N190" s="2117"/>
      <c r="O190" s="2102"/>
      <c r="P190" s="2118" t="s">
        <v>260</v>
      </c>
      <c r="Q190" s="2102"/>
      <c r="R190" s="2118" t="s">
        <v>260</v>
      </c>
      <c r="S190" s="541"/>
      <c r="T190" s="541"/>
      <c r="U190" s="541"/>
    </row>
    <row r="191" spans="2:21" s="29" customFormat="1">
      <c r="B191" s="11"/>
      <c r="C191" s="11">
        <v>2</v>
      </c>
      <c r="D191" s="1704"/>
      <c r="E191" s="1694"/>
      <c r="F191" s="637" t="s">
        <v>751</v>
      </c>
      <c r="G191" s="2120"/>
      <c r="H191" s="2122" t="s">
        <v>260</v>
      </c>
      <c r="I191" s="2120"/>
      <c r="J191" s="2122" t="s">
        <v>260</v>
      </c>
      <c r="K191" s="2120"/>
      <c r="L191" s="2122" t="s">
        <v>260</v>
      </c>
      <c r="M191" s="2120" t="str">
        <f>IF(AND(N120&lt;&gt;"",N191=""),"※","")</f>
        <v/>
      </c>
      <c r="N191" s="2121"/>
      <c r="O191" s="2120"/>
      <c r="P191" s="2122" t="s">
        <v>260</v>
      </c>
      <c r="Q191" s="2120"/>
      <c r="R191" s="2122" t="s">
        <v>260</v>
      </c>
      <c r="S191" s="541"/>
      <c r="T191" s="541"/>
      <c r="U191" s="541"/>
    </row>
    <row r="192" spans="2:21" s="29" customFormat="1">
      <c r="B192" s="11"/>
      <c r="C192" s="11">
        <v>3</v>
      </c>
      <c r="D192" s="676"/>
      <c r="E192" s="2074" t="s">
        <v>1692</v>
      </c>
      <c r="F192" s="643" t="s">
        <v>274</v>
      </c>
      <c r="G192" s="2102"/>
      <c r="H192" s="2124"/>
      <c r="I192" s="2102"/>
      <c r="J192" s="2124"/>
      <c r="K192" s="2102"/>
      <c r="L192" s="2131">
        <f>L193</f>
        <v>0</v>
      </c>
      <c r="M192" s="2102" t="str">
        <f>IF(AND(N120&lt;&gt;"",N192=""),"※",IF(N193&gt;N192,"E",""))</f>
        <v/>
      </c>
      <c r="N192" s="2114"/>
      <c r="O192" s="2102"/>
      <c r="P192" s="2124"/>
      <c r="Q192" s="2102"/>
      <c r="R192" s="2124"/>
      <c r="S192" s="541"/>
      <c r="T192" s="541"/>
      <c r="U192" s="541"/>
    </row>
    <row r="193" spans="2:21">
      <c r="C193" s="11">
        <v>4</v>
      </c>
      <c r="D193" s="1704"/>
      <c r="E193" s="1694"/>
      <c r="F193" s="635" t="s">
        <v>750</v>
      </c>
      <c r="G193" s="2102"/>
      <c r="H193" s="2124"/>
      <c r="I193" s="2102"/>
      <c r="J193" s="2124"/>
      <c r="K193" s="2102" t="str">
        <f>IF(AND(L120&lt;&gt;"",L193=""),"※","")</f>
        <v/>
      </c>
      <c r="L193" s="2132"/>
      <c r="M193" s="2102" t="str">
        <f>IF(AND(N120&lt;&gt;"",N193=""),"※",IF(N193&gt;N192,"E",""))</f>
        <v/>
      </c>
      <c r="N193" s="2114"/>
      <c r="O193" s="2102"/>
      <c r="P193" s="2124"/>
      <c r="Q193" s="2102"/>
      <c r="R193" s="2124"/>
      <c r="S193" s="541"/>
      <c r="T193" s="541"/>
      <c r="U193" s="541"/>
    </row>
    <row r="194" spans="2:21" s="29" customFormat="1">
      <c r="B194" s="11"/>
      <c r="C194" s="11">
        <v>5</v>
      </c>
      <c r="D194" s="1704"/>
      <c r="E194" s="1694"/>
      <c r="F194" s="637" t="s">
        <v>277</v>
      </c>
      <c r="G194" s="2102"/>
      <c r="H194" s="2124"/>
      <c r="I194" s="2102"/>
      <c r="J194" s="2124"/>
      <c r="K194" s="2102"/>
      <c r="L194" s="2124"/>
      <c r="M194" s="2102" t="str">
        <f>IF(AND(N120&lt;&gt;"",N194=""),"※","")</f>
        <v/>
      </c>
      <c r="N194" s="2114"/>
      <c r="O194" s="2102"/>
      <c r="P194" s="2124"/>
      <c r="Q194" s="2102"/>
      <c r="R194" s="2124"/>
      <c r="S194" s="541"/>
      <c r="T194" s="541"/>
      <c r="U194" s="541"/>
    </row>
    <row r="195" spans="2:21" s="29" customFormat="1">
      <c r="B195" s="11"/>
      <c r="C195" s="11">
        <v>6</v>
      </c>
      <c r="D195" s="1704"/>
      <c r="E195" s="1701"/>
      <c r="F195" s="637" t="s">
        <v>751</v>
      </c>
      <c r="G195" s="2106"/>
      <c r="H195" s="2128"/>
      <c r="I195" s="2106"/>
      <c r="J195" s="2128"/>
      <c r="K195" s="2106"/>
      <c r="L195" s="2128"/>
      <c r="M195" s="2106" t="str">
        <f>IF(AND(N120&lt;&gt;"",N195=""),"※","")</f>
        <v/>
      </c>
      <c r="N195" s="2127"/>
      <c r="O195" s="2106"/>
      <c r="P195" s="2128"/>
      <c r="Q195" s="2106"/>
      <c r="R195" s="2128"/>
      <c r="S195" s="541"/>
      <c r="T195" s="541"/>
      <c r="U195" s="541"/>
    </row>
    <row r="196" spans="2:21" s="29" customFormat="1">
      <c r="C196" s="11">
        <v>17</v>
      </c>
      <c r="D196" s="671" t="s">
        <v>1759</v>
      </c>
      <c r="E196" s="2065" t="s">
        <v>1680</v>
      </c>
      <c r="F196" s="632" t="s">
        <v>274</v>
      </c>
      <c r="G196" s="2100"/>
      <c r="H196" s="2112" t="s">
        <v>260</v>
      </c>
      <c r="I196" s="2100"/>
      <c r="J196" s="2112" t="s">
        <v>260</v>
      </c>
      <c r="K196" s="2100"/>
      <c r="L196" s="2131">
        <f>L197</f>
        <v>0</v>
      </c>
      <c r="M196" s="2100" t="str">
        <f>IF(AND(N128&lt;&gt;"",N196=""),"※",IF(N197&gt;N196,"E",""))</f>
        <v/>
      </c>
      <c r="N196" s="2111"/>
      <c r="O196" s="2100"/>
      <c r="P196" s="2112" t="s">
        <v>260</v>
      </c>
      <c r="Q196" s="2100"/>
      <c r="R196" s="2112" t="s">
        <v>260</v>
      </c>
      <c r="S196" s="541"/>
      <c r="T196" s="541"/>
      <c r="U196" s="541"/>
    </row>
    <row r="197" spans="2:21" s="29" customFormat="1">
      <c r="B197" s="11"/>
      <c r="C197" s="11">
        <v>18</v>
      </c>
      <c r="D197" s="676"/>
      <c r="E197" s="1694" t="s">
        <v>1681</v>
      </c>
      <c r="F197" s="635" t="s">
        <v>750</v>
      </c>
      <c r="G197" s="2102"/>
      <c r="H197" s="2115" t="s">
        <v>260</v>
      </c>
      <c r="I197" s="2102"/>
      <c r="J197" s="2115" t="s">
        <v>260</v>
      </c>
      <c r="K197" s="2102" t="str">
        <f>IF(AND(L128&lt;&gt;"",L197=""),"※","")</f>
        <v/>
      </c>
      <c r="L197" s="2114"/>
      <c r="M197" s="2102" t="str">
        <f>IF(AND(N128&lt;&gt;"",N197=""),"※",IF(N197&gt;N196,"E",""))</f>
        <v/>
      </c>
      <c r="N197" s="2114"/>
      <c r="O197" s="2102"/>
      <c r="P197" s="2115" t="s">
        <v>260</v>
      </c>
      <c r="Q197" s="2102"/>
      <c r="R197" s="2115" t="s">
        <v>260</v>
      </c>
      <c r="S197" s="541"/>
      <c r="T197" s="541"/>
      <c r="U197" s="541"/>
    </row>
    <row r="198" spans="2:21" s="29" customFormat="1">
      <c r="B198" s="30">
        <v>5</v>
      </c>
      <c r="C198" s="11">
        <v>1</v>
      </c>
      <c r="D198" s="676"/>
      <c r="E198" s="1694"/>
      <c r="F198" s="637" t="s">
        <v>277</v>
      </c>
      <c r="G198" s="2102"/>
      <c r="H198" s="2118" t="s">
        <v>260</v>
      </c>
      <c r="I198" s="2102"/>
      <c r="J198" s="2118" t="s">
        <v>260</v>
      </c>
      <c r="K198" s="2102"/>
      <c r="L198" s="2118" t="s">
        <v>260</v>
      </c>
      <c r="M198" s="2102" t="str">
        <f>IF(AND(N128&lt;&gt;"",N198=""),"※","")</f>
        <v/>
      </c>
      <c r="N198" s="2117"/>
      <c r="O198" s="2102"/>
      <c r="P198" s="2118" t="s">
        <v>260</v>
      </c>
      <c r="Q198" s="2102"/>
      <c r="R198" s="2118" t="s">
        <v>260</v>
      </c>
      <c r="S198" s="541"/>
      <c r="T198" s="541"/>
      <c r="U198" s="541"/>
    </row>
    <row r="199" spans="2:21" s="29" customFormat="1">
      <c r="B199" s="11"/>
      <c r="C199" s="11">
        <v>2</v>
      </c>
      <c r="D199" s="1704"/>
      <c r="E199" s="1694"/>
      <c r="F199" s="637" t="s">
        <v>751</v>
      </c>
      <c r="G199" s="2120"/>
      <c r="H199" s="2122" t="s">
        <v>260</v>
      </c>
      <c r="I199" s="2120"/>
      <c r="J199" s="2122" t="s">
        <v>260</v>
      </c>
      <c r="K199" s="2120"/>
      <c r="L199" s="2122" t="s">
        <v>260</v>
      </c>
      <c r="M199" s="2120" t="str">
        <f>IF(AND(N128&lt;&gt;"",N199=""),"※","")</f>
        <v/>
      </c>
      <c r="N199" s="2121"/>
      <c r="O199" s="2120"/>
      <c r="P199" s="2122" t="s">
        <v>260</v>
      </c>
      <c r="Q199" s="2120"/>
      <c r="R199" s="2122" t="s">
        <v>260</v>
      </c>
      <c r="S199" s="541"/>
      <c r="T199" s="541"/>
      <c r="U199" s="541"/>
    </row>
    <row r="200" spans="2:21" s="29" customFormat="1">
      <c r="B200" s="11"/>
      <c r="C200" s="11">
        <v>3</v>
      </c>
      <c r="D200" s="676"/>
      <c r="E200" s="2074" t="s">
        <v>1692</v>
      </c>
      <c r="F200" s="643" t="s">
        <v>274</v>
      </c>
      <c r="G200" s="2102"/>
      <c r="H200" s="2124"/>
      <c r="I200" s="2102"/>
      <c r="J200" s="2124"/>
      <c r="K200" s="2102"/>
      <c r="L200" s="2131">
        <f>L201</f>
        <v>0</v>
      </c>
      <c r="M200" s="2102" t="str">
        <f>IF(AND(N128&lt;&gt;"",N200=""),"※",IF(N201&gt;N200,"E",""))</f>
        <v/>
      </c>
      <c r="N200" s="2114"/>
      <c r="O200" s="2102"/>
      <c r="P200" s="2124"/>
      <c r="Q200" s="2102"/>
      <c r="R200" s="2124"/>
      <c r="S200" s="541"/>
      <c r="T200" s="541"/>
      <c r="U200" s="541"/>
    </row>
    <row r="201" spans="2:21">
      <c r="C201" s="11">
        <v>4</v>
      </c>
      <c r="D201" s="1704"/>
      <c r="E201" s="1694"/>
      <c r="F201" s="635" t="s">
        <v>750</v>
      </c>
      <c r="G201" s="2102"/>
      <c r="H201" s="2124"/>
      <c r="I201" s="2102"/>
      <c r="J201" s="2124"/>
      <c r="K201" s="2102" t="str">
        <f>IF(AND(L128&lt;&gt;"",L201=""),"※","")</f>
        <v/>
      </c>
      <c r="L201" s="2132"/>
      <c r="M201" s="2102" t="str">
        <f>IF(AND(N128&lt;&gt;"",N201=""),"※",IF(N201&gt;N200,"E",""))</f>
        <v/>
      </c>
      <c r="N201" s="2114"/>
      <c r="O201" s="2102"/>
      <c r="P201" s="2124"/>
      <c r="Q201" s="2102"/>
      <c r="R201" s="2124"/>
      <c r="S201" s="541"/>
      <c r="T201" s="541"/>
      <c r="U201" s="541"/>
    </row>
    <row r="202" spans="2:21" s="29" customFormat="1">
      <c r="B202" s="11"/>
      <c r="C202" s="11">
        <v>5</v>
      </c>
      <c r="D202" s="1704"/>
      <c r="E202" s="1694"/>
      <c r="F202" s="637" t="s">
        <v>277</v>
      </c>
      <c r="G202" s="2102"/>
      <c r="H202" s="2124"/>
      <c r="I202" s="2102"/>
      <c r="J202" s="2124"/>
      <c r="K202" s="2102"/>
      <c r="L202" s="2124"/>
      <c r="M202" s="2102" t="str">
        <f>IF(AND(N128&lt;&gt;"",N202=""),"※","")</f>
        <v/>
      </c>
      <c r="N202" s="2114"/>
      <c r="O202" s="2102"/>
      <c r="P202" s="2124"/>
      <c r="Q202" s="2102"/>
      <c r="R202" s="2124"/>
      <c r="S202" s="541"/>
      <c r="T202" s="541"/>
      <c r="U202" s="541"/>
    </row>
    <row r="203" spans="2:21" s="29" customFormat="1">
      <c r="B203" s="11"/>
      <c r="C203" s="11">
        <v>6</v>
      </c>
      <c r="D203" s="1704"/>
      <c r="E203" s="1701"/>
      <c r="F203" s="637" t="s">
        <v>751</v>
      </c>
      <c r="G203" s="2106"/>
      <c r="H203" s="2128"/>
      <c r="I203" s="2106"/>
      <c r="J203" s="2128"/>
      <c r="K203" s="2106"/>
      <c r="L203" s="2128"/>
      <c r="M203" s="2106" t="str">
        <f>IF(AND(N128&lt;&gt;"",N203=""),"※","")</f>
        <v/>
      </c>
      <c r="N203" s="2127"/>
      <c r="O203" s="2106"/>
      <c r="P203" s="2128"/>
      <c r="Q203" s="2106"/>
      <c r="R203" s="2128"/>
      <c r="S203" s="541"/>
      <c r="T203" s="541"/>
      <c r="U203" s="541"/>
    </row>
    <row r="204" spans="2:21" s="29" customFormat="1">
      <c r="B204" s="30">
        <v>7</v>
      </c>
      <c r="C204" s="11">
        <v>1</v>
      </c>
      <c r="D204" s="678" t="s">
        <v>1742</v>
      </c>
      <c r="E204" s="2065"/>
      <c r="F204" s="632" t="s">
        <v>274</v>
      </c>
      <c r="G204" s="2100"/>
      <c r="H204" s="2133">
        <f>SUM(H144,H172,H188,H158,H176,H180,H184,H192,H196,H200)</f>
        <v>0</v>
      </c>
      <c r="I204" s="2100"/>
      <c r="J204" s="2133">
        <f>SUM(J144,J172,J188,J158,J176,J180,J184,J192,J196,J200)</f>
        <v>0</v>
      </c>
      <c r="K204" s="2100"/>
      <c r="L204" s="2133">
        <f>SUM(L144,L172,L188,L158,L176,L180,L184,L192,L196,L200)</f>
        <v>0</v>
      </c>
      <c r="M204" s="2100"/>
      <c r="N204" s="2133">
        <f>SUM(N144,N172,N188,N158,N176,N180,N184,N192,N196,N200)</f>
        <v>0</v>
      </c>
      <c r="O204" s="2100"/>
      <c r="P204" s="2133">
        <f>SUM(P144,P172,P188,P158,P176,P180,P184,P192,P196,P200)</f>
        <v>0</v>
      </c>
      <c r="Q204" s="2100"/>
      <c r="R204" s="2133">
        <f>SUM(R144,R172,R188,R158,R176,R180,R184,R192,R196,R200)</f>
        <v>0</v>
      </c>
      <c r="S204" s="541"/>
      <c r="T204" s="541"/>
      <c r="U204" s="541"/>
    </row>
    <row r="205" spans="2:21" s="29" customFormat="1">
      <c r="B205" s="11"/>
      <c r="C205" s="11">
        <v>2</v>
      </c>
      <c r="D205" s="680"/>
      <c r="E205" s="1717"/>
      <c r="F205" s="644" t="s">
        <v>750</v>
      </c>
      <c r="G205" s="2134"/>
      <c r="H205" s="2135">
        <f>SUM(H145,H173,H189,H159,H177,H181,H185,H193,H197,H201)</f>
        <v>0</v>
      </c>
      <c r="I205" s="2134"/>
      <c r="J205" s="2135">
        <f>SUM(J145,J173,J189,J159,J177,J181,J185,J193,J197,J201)</f>
        <v>0</v>
      </c>
      <c r="K205" s="2134"/>
      <c r="L205" s="2135">
        <f>SUM(L145,L173,L189,L159,L177,L181,L185,L193,L197,L201)</f>
        <v>0</v>
      </c>
      <c r="M205" s="2134"/>
      <c r="N205" s="2135">
        <f>SUM(N145,N173,N189,N159,N177,N181,N185,N193,N197,N201)</f>
        <v>0</v>
      </c>
      <c r="O205" s="2134"/>
      <c r="P205" s="2135">
        <f>SUM(P145,P173,P189,P159,P177,P181,P185,P193,P197,P201)</f>
        <v>0</v>
      </c>
      <c r="Q205" s="2134"/>
      <c r="R205" s="2135">
        <f>SUM(R145,R173,R189,R159,R177,R181,R185,R193,R197,R201)</f>
        <v>0</v>
      </c>
      <c r="S205" s="541"/>
      <c r="T205" s="541"/>
      <c r="U205" s="541"/>
    </row>
    <row r="206" spans="2:21" s="29" customFormat="1">
      <c r="B206" s="11"/>
      <c r="C206" s="11">
        <v>3</v>
      </c>
      <c r="D206" s="655"/>
      <c r="E206" s="655"/>
      <c r="F206" s="647"/>
      <c r="G206" s="33"/>
      <c r="H206" s="33"/>
      <c r="I206" s="33"/>
      <c r="J206" s="33"/>
      <c r="K206" s="78"/>
      <c r="L206" s="647"/>
      <c r="M206" s="33"/>
      <c r="N206" s="33"/>
      <c r="O206" s="78"/>
      <c r="P206" s="647"/>
      <c r="Q206" s="78"/>
      <c r="R206" s="647"/>
    </row>
    <row r="207" spans="2:21">
      <c r="C207" s="11">
        <v>4</v>
      </c>
      <c r="F207" s="78"/>
      <c r="G207" s="33"/>
      <c r="H207" s="33"/>
      <c r="I207" s="33"/>
      <c r="J207" s="33"/>
      <c r="K207" s="86"/>
      <c r="L207" s="189"/>
      <c r="M207" s="334"/>
      <c r="N207" s="334"/>
      <c r="O207" s="86"/>
      <c r="P207" s="189"/>
      <c r="Q207" s="86"/>
      <c r="R207" s="189"/>
      <c r="S207" s="335"/>
      <c r="T207" s="335"/>
      <c r="U207" s="335"/>
    </row>
    <row r="208" spans="2:21" s="29" customFormat="1">
      <c r="B208" s="11"/>
      <c r="C208" s="11">
        <v>5</v>
      </c>
      <c r="D208" s="692"/>
      <c r="E208" s="692"/>
      <c r="F208" s="693"/>
      <c r="G208" s="33"/>
      <c r="H208" s="33"/>
      <c r="I208" s="33"/>
      <c r="J208" s="33"/>
      <c r="K208" s="86"/>
      <c r="L208" s="813"/>
      <c r="M208" s="33"/>
      <c r="N208" s="33"/>
      <c r="O208" s="86"/>
      <c r="P208" s="813"/>
      <c r="Q208" s="86"/>
      <c r="R208" s="813"/>
    </row>
    <row r="209" spans="2:18" s="29" customFormat="1">
      <c r="B209" s="11"/>
      <c r="C209" s="11">
        <v>6</v>
      </c>
      <c r="D209" s="46"/>
      <c r="E209" s="46"/>
      <c r="F209" s="693"/>
      <c r="G209" s="33"/>
      <c r="H209" s="33"/>
      <c r="I209" s="33"/>
      <c r="J209" s="33"/>
      <c r="K209" s="86"/>
      <c r="L209" s="813"/>
      <c r="M209" s="33"/>
      <c r="N209" s="33"/>
      <c r="O209" s="86"/>
      <c r="P209" s="813"/>
      <c r="Q209" s="86"/>
      <c r="R209" s="813"/>
    </row>
    <row r="210" spans="2:18" s="29" customFormat="1">
      <c r="B210" s="11"/>
      <c r="C210" s="11">
        <v>7</v>
      </c>
      <c r="D210" s="46"/>
      <c r="E210" s="46"/>
      <c r="F210" s="693"/>
      <c r="G210" s="33"/>
      <c r="H210" s="33"/>
      <c r="I210" s="33"/>
      <c r="J210" s="33"/>
      <c r="K210" s="86"/>
      <c r="L210" s="814"/>
      <c r="M210" s="33"/>
      <c r="N210" s="33"/>
      <c r="O210" s="86"/>
      <c r="P210" s="814"/>
      <c r="Q210" s="86"/>
      <c r="R210" s="814"/>
    </row>
    <row r="211" spans="2:18" s="29" customFormat="1">
      <c r="B211" s="11"/>
      <c r="C211" s="11">
        <v>8</v>
      </c>
      <c r="D211" s="46"/>
      <c r="E211" s="46"/>
      <c r="F211" s="693"/>
      <c r="G211" s="33"/>
      <c r="H211" s="33"/>
      <c r="I211" s="33"/>
      <c r="J211" s="33"/>
      <c r="K211" s="86"/>
      <c r="L211" s="813"/>
      <c r="M211" s="33"/>
      <c r="N211" s="33"/>
      <c r="O211" s="86"/>
      <c r="P211" s="813"/>
      <c r="Q211" s="86"/>
      <c r="R211" s="813"/>
    </row>
    <row r="212" spans="2:18" s="29" customFormat="1">
      <c r="B212" s="11"/>
      <c r="C212" s="11">
        <v>9</v>
      </c>
      <c r="D212" s="692"/>
      <c r="E212" s="692"/>
      <c r="F212" s="693"/>
      <c r="G212" s="33"/>
      <c r="H212" s="33"/>
      <c r="I212" s="33"/>
      <c r="J212" s="33"/>
      <c r="K212" s="86"/>
      <c r="L212" s="813"/>
      <c r="M212" s="33"/>
      <c r="N212" s="33"/>
      <c r="O212" s="86"/>
      <c r="P212" s="813"/>
      <c r="Q212" s="86"/>
      <c r="R212" s="813"/>
    </row>
    <row r="213" spans="2:18" s="29" customFormat="1">
      <c r="B213" s="11"/>
      <c r="C213" s="11">
        <v>10</v>
      </c>
      <c r="D213" s="46"/>
      <c r="E213" s="46"/>
      <c r="F213" s="693"/>
      <c r="G213" s="33"/>
      <c r="H213" s="33"/>
      <c r="I213" s="33"/>
      <c r="J213" s="33"/>
      <c r="K213" s="86"/>
      <c r="L213" s="813"/>
      <c r="M213" s="33"/>
      <c r="N213" s="33"/>
      <c r="O213" s="86"/>
      <c r="P213" s="813"/>
      <c r="Q213" s="86"/>
      <c r="R213" s="813"/>
    </row>
    <row r="214" spans="2:18" s="29" customFormat="1">
      <c r="B214" s="11"/>
      <c r="C214" s="11">
        <v>11</v>
      </c>
      <c r="D214" s="46"/>
      <c r="E214" s="46"/>
      <c r="F214" s="693"/>
      <c r="G214" s="33"/>
      <c r="H214" s="33"/>
      <c r="I214" s="33"/>
      <c r="J214" s="33"/>
      <c r="K214" s="86"/>
      <c r="L214" s="814"/>
      <c r="M214" s="33"/>
      <c r="N214" s="33"/>
      <c r="O214" s="86"/>
      <c r="P214" s="814"/>
      <c r="Q214" s="86"/>
      <c r="R214" s="814"/>
    </row>
    <row r="215" spans="2:18" s="29" customFormat="1">
      <c r="B215" s="11"/>
      <c r="C215" s="11">
        <v>12</v>
      </c>
      <c r="D215" s="692"/>
      <c r="E215" s="692"/>
      <c r="F215" s="693"/>
      <c r="G215" s="33"/>
      <c r="H215" s="33"/>
      <c r="I215" s="33"/>
      <c r="J215" s="33"/>
      <c r="K215" s="86"/>
      <c r="L215" s="813"/>
      <c r="M215" s="33"/>
      <c r="N215" s="33"/>
      <c r="O215" s="86"/>
      <c r="P215" s="813"/>
      <c r="Q215" s="86"/>
      <c r="R215" s="813"/>
    </row>
    <row r="216" spans="2:18" s="29" customFormat="1">
      <c r="B216" s="11"/>
      <c r="C216" s="11">
        <v>13</v>
      </c>
      <c r="D216" s="692"/>
      <c r="E216" s="692"/>
      <c r="F216" s="693"/>
      <c r="G216" s="33"/>
      <c r="H216" s="33"/>
      <c r="I216" s="33"/>
      <c r="J216" s="33"/>
      <c r="K216" s="86"/>
      <c r="L216" s="813"/>
      <c r="M216" s="33"/>
      <c r="N216" s="33"/>
      <c r="O216" s="86"/>
      <c r="P216" s="813"/>
      <c r="Q216" s="86"/>
      <c r="R216" s="813"/>
    </row>
    <row r="217" spans="2:18" s="29" customFormat="1">
      <c r="B217" s="11"/>
      <c r="C217" s="11">
        <v>14</v>
      </c>
      <c r="D217" s="692"/>
      <c r="E217" s="692"/>
      <c r="F217" s="693"/>
      <c r="G217" s="33"/>
      <c r="H217" s="33"/>
      <c r="I217" s="33"/>
      <c r="J217" s="33"/>
      <c r="K217" s="86"/>
      <c r="L217" s="651"/>
      <c r="M217" s="33"/>
      <c r="N217" s="33"/>
      <c r="O217" s="86"/>
      <c r="P217" s="651"/>
      <c r="Q217" s="86"/>
      <c r="R217" s="651"/>
    </row>
    <row r="218" spans="2:18" s="29" customFormat="1">
      <c r="B218" s="11"/>
      <c r="C218" s="11">
        <v>15</v>
      </c>
      <c r="D218" s="692"/>
      <c r="E218" s="692"/>
      <c r="F218" s="693"/>
      <c r="G218" s="33"/>
      <c r="H218" s="33"/>
      <c r="I218" s="33"/>
      <c r="J218" s="33"/>
      <c r="K218" s="86"/>
      <c r="L218" s="814"/>
      <c r="M218" s="33"/>
      <c r="N218" s="33"/>
      <c r="O218" s="86"/>
      <c r="P218" s="814"/>
      <c r="Q218" s="86"/>
      <c r="R218" s="814"/>
    </row>
    <row r="219" spans="2:18" s="29" customFormat="1">
      <c r="B219" s="11"/>
      <c r="C219" s="11">
        <v>16</v>
      </c>
      <c r="D219" s="692"/>
      <c r="E219" s="692"/>
      <c r="F219" s="693"/>
      <c r="G219" s="33"/>
      <c r="H219" s="33"/>
      <c r="I219" s="33"/>
      <c r="J219" s="33"/>
      <c r="K219" s="86"/>
      <c r="L219" s="813"/>
      <c r="M219" s="33"/>
      <c r="N219" s="33"/>
      <c r="O219" s="86"/>
      <c r="P219" s="813"/>
      <c r="Q219" s="86"/>
      <c r="R219" s="813"/>
    </row>
    <row r="220" spans="2:18" s="29" customFormat="1">
      <c r="B220" s="11"/>
      <c r="C220" s="11">
        <v>17</v>
      </c>
      <c r="D220" s="692"/>
      <c r="E220" s="692"/>
      <c r="F220" s="693"/>
      <c r="G220" s="33"/>
      <c r="H220" s="33"/>
      <c r="I220" s="33"/>
      <c r="J220" s="33"/>
      <c r="K220" s="86"/>
      <c r="L220" s="651"/>
      <c r="M220" s="33"/>
      <c r="N220" s="33"/>
      <c r="O220" s="86"/>
      <c r="P220" s="651"/>
      <c r="Q220" s="86"/>
      <c r="R220" s="651"/>
    </row>
    <row r="221" spans="2:18" s="29" customFormat="1">
      <c r="B221" s="11"/>
      <c r="C221" s="11">
        <v>18</v>
      </c>
      <c r="D221" s="692"/>
      <c r="E221" s="692"/>
      <c r="F221" s="693"/>
      <c r="G221" s="33"/>
      <c r="H221" s="33"/>
      <c r="I221" s="33"/>
      <c r="J221" s="33"/>
      <c r="K221" s="653"/>
      <c r="L221" s="651"/>
      <c r="M221" s="33"/>
      <c r="N221" s="33"/>
      <c r="O221" s="653"/>
      <c r="P221" s="651"/>
      <c r="Q221" s="653"/>
      <c r="R221" s="651"/>
    </row>
    <row r="222" spans="2:18" s="29" customFormat="1">
      <c r="B222" s="30">
        <v>8</v>
      </c>
      <c r="C222" s="11">
        <v>1</v>
      </c>
      <c r="D222" s="57"/>
      <c r="E222" s="57"/>
      <c r="F222" s="46"/>
      <c r="G222" s="33"/>
      <c r="H222" s="33"/>
      <c r="I222" s="33"/>
      <c r="J222" s="33"/>
      <c r="K222" s="86"/>
      <c r="L222" s="647"/>
      <c r="M222" s="33"/>
      <c r="N222" s="33"/>
      <c r="O222" s="86"/>
      <c r="P222" s="647"/>
      <c r="Q222" s="86"/>
      <c r="R222" s="647"/>
    </row>
    <row r="223" spans="2:18" s="29" customFormat="1">
      <c r="B223" s="11"/>
      <c r="C223" s="11">
        <v>2</v>
      </c>
      <c r="D223" s="655"/>
      <c r="E223" s="655"/>
      <c r="F223" s="11"/>
      <c r="G223" s="334"/>
      <c r="H223" s="334"/>
      <c r="I223" s="334"/>
      <c r="J223" s="334"/>
      <c r="K223" s="78"/>
      <c r="L223" s="647"/>
      <c r="M223" s="33"/>
      <c r="N223" s="33"/>
      <c r="O223" s="78"/>
      <c r="P223" s="647"/>
      <c r="Q223" s="78"/>
      <c r="R223" s="647"/>
    </row>
    <row r="224" spans="2:18" s="29" customFormat="1">
      <c r="B224" s="11"/>
      <c r="C224" s="11">
        <v>3</v>
      </c>
      <c r="D224" s="655"/>
      <c r="E224" s="655"/>
      <c r="F224" s="647"/>
      <c r="G224" s="33"/>
      <c r="H224" s="33"/>
      <c r="I224" s="33"/>
      <c r="J224" s="33"/>
      <c r="K224" s="78"/>
      <c r="L224" s="647"/>
      <c r="M224" s="33"/>
      <c r="N224" s="33"/>
      <c r="O224" s="78"/>
      <c r="P224" s="647"/>
      <c r="Q224" s="78"/>
      <c r="R224" s="647"/>
    </row>
    <row r="225" spans="2:21">
      <c r="C225" s="11">
        <v>4</v>
      </c>
      <c r="F225" s="78"/>
      <c r="G225" s="33"/>
      <c r="H225" s="33"/>
      <c r="I225" s="33"/>
      <c r="J225" s="33"/>
      <c r="K225" s="86"/>
      <c r="L225" s="189"/>
      <c r="M225" s="334"/>
      <c r="N225" s="334"/>
      <c r="O225" s="86"/>
      <c r="P225" s="189"/>
      <c r="Q225" s="86"/>
      <c r="R225" s="189"/>
      <c r="S225" s="335"/>
      <c r="T225" s="335"/>
      <c r="U225" s="335"/>
    </row>
    <row r="226" spans="2:21" s="29" customFormat="1">
      <c r="B226" s="11"/>
      <c r="C226" s="11">
        <v>5</v>
      </c>
      <c r="D226" s="692"/>
      <c r="E226" s="692"/>
      <c r="F226" s="693"/>
      <c r="G226" s="33"/>
      <c r="H226" s="33"/>
      <c r="I226" s="33"/>
      <c r="J226" s="33"/>
      <c r="K226" s="86"/>
      <c r="L226" s="813"/>
      <c r="M226" s="33"/>
      <c r="N226" s="33"/>
      <c r="O226" s="86"/>
      <c r="P226" s="813"/>
      <c r="Q226" s="86"/>
      <c r="R226" s="813"/>
    </row>
    <row r="227" spans="2:21" s="29" customFormat="1">
      <c r="B227" s="11"/>
      <c r="C227" s="11">
        <v>6</v>
      </c>
      <c r="D227" s="46"/>
      <c r="E227" s="46"/>
      <c r="F227" s="693"/>
      <c r="G227" s="33"/>
      <c r="H227" s="33"/>
      <c r="I227" s="33"/>
      <c r="J227" s="33"/>
      <c r="K227" s="86"/>
      <c r="L227" s="813"/>
      <c r="M227" s="33"/>
      <c r="N227" s="33"/>
      <c r="O227" s="86"/>
      <c r="P227" s="813"/>
      <c r="Q227" s="86"/>
      <c r="R227" s="813"/>
    </row>
    <row r="228" spans="2:21" s="29" customFormat="1">
      <c r="B228" s="11"/>
      <c r="C228" s="11">
        <v>7</v>
      </c>
      <c r="D228" s="46"/>
      <c r="E228" s="46"/>
      <c r="F228" s="693"/>
      <c r="G228" s="33"/>
      <c r="H228" s="33"/>
      <c r="I228" s="33"/>
      <c r="J228" s="33"/>
      <c r="K228" s="86"/>
      <c r="L228" s="814"/>
      <c r="M228" s="33"/>
      <c r="N228" s="33"/>
      <c r="O228" s="86"/>
      <c r="P228" s="814"/>
      <c r="Q228" s="86"/>
      <c r="R228" s="814"/>
    </row>
    <row r="229" spans="2:21" s="29" customFormat="1">
      <c r="B229" s="11"/>
      <c r="C229" s="11">
        <v>8</v>
      </c>
      <c r="D229" s="46"/>
      <c r="E229" s="46"/>
      <c r="F229" s="693"/>
      <c r="G229" s="33"/>
      <c r="H229" s="33"/>
      <c r="I229" s="33"/>
      <c r="J229" s="33"/>
      <c r="K229" s="86"/>
      <c r="L229" s="813"/>
      <c r="M229" s="33"/>
      <c r="N229" s="33"/>
      <c r="O229" s="86"/>
      <c r="P229" s="813"/>
      <c r="Q229" s="86"/>
      <c r="R229" s="813"/>
    </row>
    <row r="230" spans="2:21" s="29" customFormat="1">
      <c r="B230" s="11"/>
      <c r="C230" s="11">
        <v>9</v>
      </c>
      <c r="D230" s="692"/>
      <c r="E230" s="692"/>
      <c r="F230" s="693"/>
      <c r="G230" s="33"/>
      <c r="H230" s="33"/>
      <c r="I230" s="33"/>
      <c r="J230" s="33"/>
      <c r="K230" s="86"/>
      <c r="L230" s="813"/>
      <c r="M230" s="33"/>
      <c r="N230" s="33"/>
      <c r="O230" s="86"/>
      <c r="P230" s="813"/>
      <c r="Q230" s="86"/>
      <c r="R230" s="813"/>
    </row>
    <row r="231" spans="2:21" s="29" customFormat="1">
      <c r="B231" s="11"/>
      <c r="C231" s="11">
        <v>10</v>
      </c>
      <c r="D231" s="46"/>
      <c r="E231" s="46"/>
      <c r="F231" s="693"/>
      <c r="G231" s="33"/>
      <c r="H231" s="33"/>
      <c r="I231" s="33"/>
      <c r="J231" s="33"/>
      <c r="K231" s="86"/>
      <c r="L231" s="813"/>
      <c r="M231" s="33"/>
      <c r="N231" s="33"/>
      <c r="O231" s="86"/>
      <c r="P231" s="813"/>
      <c r="Q231" s="86"/>
      <c r="R231" s="813"/>
    </row>
    <row r="232" spans="2:21" s="29" customFormat="1">
      <c r="B232" s="11"/>
      <c r="C232" s="11">
        <v>11</v>
      </c>
      <c r="D232" s="46"/>
      <c r="E232" s="46"/>
      <c r="F232" s="693"/>
      <c r="G232" s="33"/>
      <c r="H232" s="33"/>
      <c r="I232" s="33"/>
      <c r="J232" s="33"/>
      <c r="K232" s="86"/>
      <c r="L232" s="814"/>
      <c r="M232" s="33"/>
      <c r="N232" s="33"/>
      <c r="O232" s="86"/>
      <c r="P232" s="814"/>
      <c r="Q232" s="86"/>
      <c r="R232" s="814"/>
    </row>
    <row r="233" spans="2:21" s="29" customFormat="1">
      <c r="B233" s="11"/>
      <c r="C233" s="11">
        <v>12</v>
      </c>
      <c r="D233" s="692"/>
      <c r="E233" s="692"/>
      <c r="F233" s="693"/>
      <c r="G233" s="33"/>
      <c r="H233" s="33"/>
      <c r="I233" s="33"/>
      <c r="J233" s="33"/>
      <c r="K233" s="86"/>
      <c r="L233" s="813"/>
      <c r="M233" s="33"/>
      <c r="N233" s="33"/>
      <c r="O233" s="86"/>
      <c r="P233" s="813"/>
      <c r="Q233" s="86"/>
      <c r="R233" s="813"/>
    </row>
    <row r="234" spans="2:21" s="29" customFormat="1">
      <c r="B234" s="11"/>
      <c r="C234" s="11">
        <v>13</v>
      </c>
      <c r="D234" s="692"/>
      <c r="E234" s="692"/>
      <c r="F234" s="693"/>
      <c r="G234" s="33"/>
      <c r="H234" s="33"/>
      <c r="I234" s="33"/>
      <c r="J234" s="33"/>
      <c r="K234" s="86"/>
      <c r="L234" s="813"/>
      <c r="M234" s="33"/>
      <c r="N234" s="33"/>
      <c r="O234" s="86"/>
      <c r="P234" s="813"/>
      <c r="Q234" s="86"/>
      <c r="R234" s="813"/>
    </row>
    <row r="235" spans="2:21" s="29" customFormat="1">
      <c r="B235" s="11"/>
      <c r="C235" s="11">
        <v>14</v>
      </c>
      <c r="D235" s="692"/>
      <c r="E235" s="692"/>
      <c r="F235" s="693"/>
      <c r="G235" s="33"/>
      <c r="H235" s="33"/>
      <c r="I235" s="33"/>
      <c r="J235" s="33"/>
      <c r="K235" s="86"/>
      <c r="L235" s="651"/>
      <c r="M235" s="33"/>
      <c r="N235" s="33"/>
      <c r="O235" s="86"/>
      <c r="P235" s="651"/>
      <c r="Q235" s="86"/>
      <c r="R235" s="651"/>
    </row>
    <row r="236" spans="2:21" s="29" customFormat="1">
      <c r="B236" s="11"/>
      <c r="C236" s="11">
        <v>15</v>
      </c>
      <c r="D236" s="692"/>
      <c r="E236" s="692"/>
      <c r="F236" s="693"/>
      <c r="G236" s="33"/>
      <c r="H236" s="33"/>
      <c r="I236" s="33"/>
      <c r="J236" s="33"/>
      <c r="K236" s="86"/>
      <c r="L236" s="814"/>
      <c r="M236" s="33"/>
      <c r="N236" s="33"/>
      <c r="O236" s="86"/>
      <c r="P236" s="814"/>
      <c r="Q236" s="86"/>
      <c r="R236" s="814"/>
    </row>
    <row r="237" spans="2:21" s="29" customFormat="1">
      <c r="B237" s="11"/>
      <c r="C237" s="11">
        <v>16</v>
      </c>
      <c r="D237" s="692"/>
      <c r="E237" s="692"/>
      <c r="F237" s="693"/>
      <c r="G237" s="33"/>
      <c r="H237" s="33"/>
      <c r="I237" s="33"/>
      <c r="J237" s="33"/>
      <c r="K237" s="86"/>
      <c r="L237" s="813"/>
      <c r="M237" s="33"/>
      <c r="N237" s="33"/>
      <c r="O237" s="86"/>
      <c r="P237" s="813"/>
      <c r="Q237" s="86"/>
      <c r="R237" s="813"/>
    </row>
    <row r="238" spans="2:21" s="29" customFormat="1">
      <c r="B238" s="11"/>
      <c r="C238" s="11">
        <v>17</v>
      </c>
      <c r="D238" s="692"/>
      <c r="E238" s="692"/>
      <c r="F238" s="693"/>
      <c r="G238" s="33"/>
      <c r="H238" s="33"/>
      <c r="I238" s="33"/>
      <c r="J238" s="33"/>
      <c r="K238" s="86"/>
      <c r="L238" s="651"/>
      <c r="M238" s="33"/>
      <c r="N238" s="33"/>
      <c r="O238" s="86"/>
      <c r="P238" s="651"/>
      <c r="Q238" s="86"/>
      <c r="R238" s="651"/>
    </row>
    <row r="239" spans="2:21" s="29" customFormat="1">
      <c r="B239" s="11"/>
      <c r="C239" s="11">
        <v>18</v>
      </c>
      <c r="D239" s="692"/>
      <c r="E239" s="692"/>
      <c r="F239" s="693"/>
      <c r="G239" s="33"/>
      <c r="H239" s="33"/>
      <c r="I239" s="33"/>
      <c r="J239" s="33"/>
      <c r="K239" s="653"/>
      <c r="L239" s="651"/>
      <c r="M239" s="33"/>
      <c r="N239" s="33"/>
      <c r="O239" s="653"/>
      <c r="P239" s="651"/>
      <c r="Q239" s="653"/>
      <c r="R239" s="651"/>
    </row>
    <row r="240" spans="2:21" s="29" customFormat="1">
      <c r="B240" s="30">
        <v>9</v>
      </c>
      <c r="C240" s="11">
        <v>1</v>
      </c>
      <c r="D240" s="57"/>
      <c r="E240" s="57"/>
      <c r="F240" s="46"/>
      <c r="G240" s="33"/>
      <c r="H240" s="33"/>
      <c r="I240" s="33"/>
      <c r="J240" s="33"/>
      <c r="K240" s="86"/>
      <c r="L240" s="647"/>
      <c r="M240" s="33"/>
      <c r="N240" s="33"/>
      <c r="O240" s="86"/>
      <c r="P240" s="647"/>
      <c r="Q240" s="86"/>
      <c r="R240" s="647"/>
    </row>
    <row r="241" spans="2:21" s="29" customFormat="1">
      <c r="B241" s="11"/>
      <c r="C241" s="11">
        <v>2</v>
      </c>
      <c r="D241" s="655"/>
      <c r="E241" s="655"/>
      <c r="F241" s="11"/>
      <c r="G241" s="334"/>
      <c r="H241" s="334"/>
      <c r="I241" s="334"/>
      <c r="J241" s="334"/>
      <c r="K241" s="78"/>
      <c r="L241" s="647"/>
      <c r="M241" s="33"/>
      <c r="N241" s="33"/>
      <c r="O241" s="78"/>
      <c r="P241" s="647"/>
      <c r="Q241" s="78"/>
      <c r="R241" s="647"/>
    </row>
    <row r="242" spans="2:21" s="29" customFormat="1">
      <c r="B242" s="11"/>
      <c r="C242" s="11">
        <v>3</v>
      </c>
      <c r="D242" s="655"/>
      <c r="E242" s="655"/>
      <c r="F242" s="647"/>
      <c r="G242" s="33"/>
      <c r="H242" s="33"/>
      <c r="I242" s="33"/>
      <c r="J242" s="33"/>
      <c r="K242" s="78"/>
      <c r="L242" s="647"/>
      <c r="M242" s="33"/>
      <c r="N242" s="33"/>
      <c r="O242" s="78"/>
      <c r="P242" s="647"/>
      <c r="Q242" s="78"/>
      <c r="R242" s="647"/>
    </row>
    <row r="243" spans="2:21">
      <c r="C243" s="11">
        <v>4</v>
      </c>
      <c r="F243" s="78"/>
      <c r="G243" s="33"/>
      <c r="H243" s="33"/>
      <c r="I243" s="33"/>
      <c r="J243" s="33"/>
      <c r="K243" s="86"/>
      <c r="L243" s="189"/>
      <c r="M243" s="334"/>
      <c r="N243" s="334"/>
      <c r="O243" s="86"/>
      <c r="P243" s="189"/>
      <c r="Q243" s="86"/>
      <c r="R243" s="189"/>
      <c r="S243" s="335"/>
      <c r="T243" s="335"/>
      <c r="U243" s="335"/>
    </row>
    <row r="244" spans="2:21" s="29" customFormat="1">
      <c r="B244" s="11"/>
      <c r="C244" s="11">
        <v>5</v>
      </c>
      <c r="D244" s="692"/>
      <c r="E244" s="692"/>
      <c r="F244" s="693"/>
      <c r="G244" s="33"/>
      <c r="H244" s="33"/>
      <c r="I244" s="33"/>
      <c r="J244" s="33"/>
      <c r="K244" s="86"/>
      <c r="L244" s="813"/>
      <c r="M244" s="33"/>
      <c r="N244" s="33"/>
      <c r="O244" s="86"/>
      <c r="P244" s="813"/>
      <c r="Q244" s="86"/>
      <c r="R244" s="813"/>
    </row>
    <row r="245" spans="2:21" s="29" customFormat="1">
      <c r="B245" s="11"/>
      <c r="C245" s="11">
        <v>6</v>
      </c>
      <c r="D245" s="46"/>
      <c r="E245" s="46"/>
      <c r="F245" s="693"/>
      <c r="G245" s="33"/>
      <c r="H245" s="33"/>
      <c r="I245" s="33"/>
      <c r="J245" s="33"/>
      <c r="K245" s="86"/>
      <c r="L245" s="813"/>
      <c r="M245" s="33"/>
      <c r="N245" s="33"/>
      <c r="O245" s="86"/>
      <c r="P245" s="813"/>
      <c r="Q245" s="86"/>
      <c r="R245" s="813"/>
    </row>
    <row r="246" spans="2:21" s="29" customFormat="1">
      <c r="B246" s="11"/>
      <c r="C246" s="11">
        <v>7</v>
      </c>
      <c r="D246" s="46"/>
      <c r="E246" s="46"/>
      <c r="F246" s="693"/>
      <c r="G246" s="33"/>
      <c r="H246" s="33"/>
      <c r="I246" s="33"/>
      <c r="J246" s="33"/>
      <c r="K246" s="86"/>
      <c r="L246" s="814"/>
      <c r="M246" s="33"/>
      <c r="N246" s="33"/>
      <c r="O246" s="86"/>
      <c r="P246" s="814"/>
      <c r="Q246" s="86"/>
      <c r="R246" s="814"/>
    </row>
    <row r="247" spans="2:21" s="29" customFormat="1">
      <c r="B247" s="11"/>
      <c r="C247" s="11">
        <v>8</v>
      </c>
      <c r="D247" s="46"/>
      <c r="E247" s="46"/>
      <c r="F247" s="693"/>
      <c r="G247" s="33"/>
      <c r="H247" s="33"/>
      <c r="I247" s="33"/>
      <c r="J247" s="33"/>
      <c r="K247" s="86"/>
      <c r="L247" s="813"/>
      <c r="M247" s="33"/>
      <c r="N247" s="33"/>
      <c r="O247" s="86"/>
      <c r="P247" s="813"/>
      <c r="Q247" s="86"/>
      <c r="R247" s="813"/>
    </row>
    <row r="248" spans="2:21" s="29" customFormat="1">
      <c r="B248" s="11"/>
      <c r="C248" s="11">
        <v>9</v>
      </c>
      <c r="D248" s="692"/>
      <c r="E248" s="692"/>
      <c r="F248" s="693"/>
      <c r="G248" s="33"/>
      <c r="H248" s="33"/>
      <c r="I248" s="33"/>
      <c r="J248" s="33"/>
      <c r="K248" s="86"/>
      <c r="L248" s="813"/>
      <c r="M248" s="33"/>
      <c r="N248" s="33"/>
      <c r="O248" s="86"/>
      <c r="P248" s="813"/>
      <c r="Q248" s="86"/>
      <c r="R248" s="813"/>
    </row>
    <row r="249" spans="2:21" s="29" customFormat="1">
      <c r="B249" s="11"/>
      <c r="C249" s="11">
        <v>10</v>
      </c>
      <c r="D249" s="46"/>
      <c r="E249" s="46"/>
      <c r="F249" s="693"/>
      <c r="G249" s="33"/>
      <c r="H249" s="33"/>
      <c r="I249" s="33"/>
      <c r="J249" s="33"/>
      <c r="K249" s="86"/>
      <c r="L249" s="813"/>
      <c r="M249" s="33"/>
      <c r="N249" s="33"/>
      <c r="O249" s="86"/>
      <c r="P249" s="813"/>
      <c r="Q249" s="86"/>
      <c r="R249" s="813"/>
    </row>
    <row r="250" spans="2:21" s="29" customFormat="1">
      <c r="B250" s="11"/>
      <c r="C250" s="11">
        <v>11</v>
      </c>
      <c r="D250" s="46"/>
      <c r="E250" s="46"/>
      <c r="F250" s="693"/>
      <c r="G250" s="33"/>
      <c r="H250" s="33"/>
      <c r="I250" s="33"/>
      <c r="J250" s="33"/>
      <c r="K250" s="86"/>
      <c r="L250" s="814"/>
      <c r="M250" s="33"/>
      <c r="N250" s="33"/>
      <c r="O250" s="86"/>
      <c r="P250" s="814"/>
      <c r="Q250" s="86"/>
      <c r="R250" s="814"/>
    </row>
    <row r="251" spans="2:21" s="29" customFormat="1">
      <c r="B251" s="11"/>
      <c r="C251" s="11">
        <v>12</v>
      </c>
      <c r="D251" s="692"/>
      <c r="E251" s="692"/>
      <c r="F251" s="693"/>
      <c r="G251" s="33"/>
      <c r="H251" s="33"/>
      <c r="I251" s="33"/>
      <c r="J251" s="33"/>
      <c r="K251" s="86"/>
      <c r="L251" s="813"/>
      <c r="M251" s="33"/>
      <c r="N251" s="33"/>
      <c r="O251" s="86"/>
      <c r="P251" s="813"/>
      <c r="Q251" s="86"/>
      <c r="R251" s="813"/>
    </row>
    <row r="252" spans="2:21" s="29" customFormat="1">
      <c r="B252" s="11"/>
      <c r="C252" s="11">
        <v>13</v>
      </c>
      <c r="D252" s="692"/>
      <c r="E252" s="692"/>
      <c r="F252" s="693"/>
      <c r="G252" s="33"/>
      <c r="H252" s="33"/>
      <c r="I252" s="33"/>
      <c r="J252" s="33"/>
      <c r="K252" s="86"/>
      <c r="L252" s="813"/>
      <c r="M252" s="33"/>
      <c r="N252" s="33"/>
      <c r="O252" s="86"/>
      <c r="P252" s="813"/>
      <c r="Q252" s="86"/>
      <c r="R252" s="813"/>
    </row>
    <row r="253" spans="2:21" s="29" customFormat="1">
      <c r="B253" s="11"/>
      <c r="C253" s="11">
        <v>14</v>
      </c>
      <c r="D253" s="692"/>
      <c r="E253" s="692"/>
      <c r="F253" s="693"/>
      <c r="G253" s="33"/>
      <c r="H253" s="33"/>
      <c r="I253" s="33"/>
      <c r="J253" s="33"/>
      <c r="K253" s="86"/>
      <c r="L253" s="651"/>
      <c r="M253" s="33"/>
      <c r="N253" s="33"/>
      <c r="O253" s="86"/>
      <c r="P253" s="651"/>
      <c r="Q253" s="86"/>
      <c r="R253" s="651"/>
    </row>
    <row r="254" spans="2:21" s="29" customFormat="1">
      <c r="B254" s="11"/>
      <c r="C254" s="11">
        <v>15</v>
      </c>
      <c r="D254" s="692"/>
      <c r="E254" s="692"/>
      <c r="F254" s="693"/>
      <c r="G254" s="33"/>
      <c r="H254" s="33"/>
      <c r="I254" s="33"/>
      <c r="J254" s="33"/>
      <c r="K254" s="86"/>
      <c r="L254" s="814"/>
      <c r="M254" s="33"/>
      <c r="N254" s="33"/>
      <c r="O254" s="86"/>
      <c r="P254" s="814"/>
      <c r="Q254" s="86"/>
      <c r="R254" s="814"/>
    </row>
    <row r="255" spans="2:21" s="29" customFormat="1">
      <c r="B255" s="11"/>
      <c r="C255" s="11">
        <v>16</v>
      </c>
      <c r="D255" s="692"/>
      <c r="E255" s="692"/>
      <c r="F255" s="693"/>
      <c r="G255" s="33"/>
      <c r="H255" s="33"/>
      <c r="I255" s="33"/>
      <c r="J255" s="33"/>
      <c r="K255" s="86"/>
      <c r="L255" s="813"/>
      <c r="M255" s="33"/>
      <c r="N255" s="33"/>
      <c r="O255" s="86"/>
      <c r="P255" s="813"/>
      <c r="Q255" s="86"/>
      <c r="R255" s="813"/>
    </row>
    <row r="256" spans="2:21" s="29" customFormat="1">
      <c r="B256" s="11"/>
      <c r="C256" s="11">
        <v>17</v>
      </c>
      <c r="D256" s="692"/>
      <c r="E256" s="692"/>
      <c r="F256" s="693"/>
      <c r="G256" s="33"/>
      <c r="H256" s="33"/>
      <c r="I256" s="33"/>
      <c r="J256" s="33"/>
      <c r="K256" s="86"/>
      <c r="L256" s="651"/>
      <c r="M256" s="33"/>
      <c r="N256" s="33"/>
      <c r="O256" s="86"/>
      <c r="P256" s="651"/>
      <c r="Q256" s="86"/>
      <c r="R256" s="651"/>
    </row>
    <row r="257" spans="2:21" s="29" customFormat="1">
      <c r="B257" s="11"/>
      <c r="C257" s="11">
        <v>18</v>
      </c>
      <c r="D257" s="692"/>
      <c r="E257" s="692"/>
      <c r="F257" s="693"/>
      <c r="G257" s="33"/>
      <c r="H257" s="33"/>
      <c r="I257" s="33"/>
      <c r="J257" s="33"/>
      <c r="K257" s="653"/>
      <c r="L257" s="651"/>
      <c r="M257" s="33"/>
      <c r="N257" s="33"/>
      <c r="O257" s="653"/>
      <c r="P257" s="651"/>
      <c r="Q257" s="653"/>
      <c r="R257" s="651"/>
    </row>
    <row r="258" spans="2:21" s="29" customFormat="1">
      <c r="B258" s="30">
        <v>10</v>
      </c>
      <c r="C258" s="11">
        <v>1</v>
      </c>
      <c r="D258" s="57"/>
      <c r="E258" s="57"/>
      <c r="F258" s="46"/>
      <c r="G258" s="33"/>
      <c r="H258" s="33"/>
      <c r="I258" s="33"/>
      <c r="J258" s="33"/>
      <c r="K258" s="86"/>
      <c r="L258" s="647"/>
      <c r="M258" s="33"/>
      <c r="N258" s="33"/>
      <c r="O258" s="86"/>
      <c r="P258" s="647"/>
      <c r="Q258" s="86"/>
      <c r="R258" s="647"/>
    </row>
    <row r="259" spans="2:21" s="29" customFormat="1">
      <c r="B259" s="11"/>
      <c r="C259" s="11">
        <v>2</v>
      </c>
      <c r="D259" s="655"/>
      <c r="E259" s="655"/>
      <c r="F259" s="11"/>
      <c r="G259" s="334"/>
      <c r="H259" s="334"/>
      <c r="I259" s="334"/>
      <c r="J259" s="334"/>
      <c r="K259" s="78"/>
      <c r="L259" s="647"/>
      <c r="M259" s="33"/>
      <c r="N259" s="33"/>
      <c r="O259" s="78"/>
      <c r="P259" s="647"/>
      <c r="Q259" s="78"/>
      <c r="R259" s="647"/>
    </row>
    <row r="260" spans="2:21" s="29" customFormat="1">
      <c r="B260" s="11"/>
      <c r="C260" s="11">
        <v>3</v>
      </c>
      <c r="D260" s="655"/>
      <c r="E260" s="655"/>
      <c r="F260" s="647"/>
      <c r="G260" s="33"/>
      <c r="H260" s="33"/>
      <c r="I260" s="33"/>
      <c r="J260" s="33"/>
      <c r="K260" s="78"/>
      <c r="L260" s="647"/>
      <c r="M260" s="33"/>
      <c r="N260" s="33"/>
      <c r="O260" s="78"/>
      <c r="P260" s="647"/>
      <c r="Q260" s="78"/>
      <c r="R260" s="647"/>
    </row>
    <row r="261" spans="2:21">
      <c r="C261" s="11">
        <v>4</v>
      </c>
      <c r="F261" s="78"/>
      <c r="G261" s="33"/>
      <c r="H261" s="33"/>
      <c r="I261" s="33"/>
      <c r="J261" s="33"/>
      <c r="K261" s="86"/>
      <c r="L261" s="189"/>
      <c r="M261" s="334"/>
      <c r="N261" s="334"/>
      <c r="O261" s="86"/>
      <c r="P261" s="189"/>
      <c r="Q261" s="86"/>
      <c r="R261" s="189"/>
      <c r="S261" s="335"/>
      <c r="T261" s="335"/>
      <c r="U261" s="335"/>
    </row>
    <row r="262" spans="2:21" s="29" customFormat="1">
      <c r="B262" s="11"/>
      <c r="C262" s="11">
        <v>5</v>
      </c>
      <c r="D262" s="692"/>
      <c r="E262" s="692"/>
      <c r="F262" s="693"/>
      <c r="G262" s="33"/>
      <c r="H262" s="33"/>
      <c r="I262" s="33"/>
      <c r="J262" s="33"/>
      <c r="K262" s="86"/>
      <c r="L262" s="813"/>
      <c r="M262" s="33"/>
      <c r="N262" s="33"/>
      <c r="O262" s="86"/>
      <c r="P262" s="813"/>
      <c r="Q262" s="86"/>
      <c r="R262" s="813"/>
    </row>
    <row r="263" spans="2:21" s="29" customFormat="1">
      <c r="B263" s="11"/>
      <c r="C263" s="11">
        <v>6</v>
      </c>
      <c r="D263" s="46"/>
      <c r="E263" s="46"/>
      <c r="F263" s="693"/>
      <c r="G263" s="33"/>
      <c r="H263" s="33"/>
      <c r="I263" s="33"/>
      <c r="J263" s="33"/>
      <c r="K263" s="86"/>
      <c r="L263" s="813"/>
      <c r="M263" s="33"/>
      <c r="N263" s="33"/>
      <c r="O263" s="86"/>
      <c r="P263" s="813"/>
      <c r="Q263" s="86"/>
      <c r="R263" s="813"/>
    </row>
    <row r="264" spans="2:21" s="29" customFormat="1">
      <c r="B264" s="11"/>
      <c r="C264" s="11">
        <v>7</v>
      </c>
      <c r="D264" s="46"/>
      <c r="E264" s="46"/>
      <c r="F264" s="693"/>
      <c r="G264" s="33"/>
      <c r="H264" s="33"/>
      <c r="I264" s="33"/>
      <c r="J264" s="33"/>
      <c r="K264" s="86"/>
      <c r="L264" s="814"/>
      <c r="M264" s="33"/>
      <c r="N264" s="33"/>
      <c r="O264" s="86"/>
      <c r="P264" s="814"/>
      <c r="Q264" s="86"/>
      <c r="R264" s="814"/>
    </row>
    <row r="265" spans="2:21" s="29" customFormat="1">
      <c r="B265" s="11"/>
      <c r="C265" s="11">
        <v>8</v>
      </c>
      <c r="D265" s="46"/>
      <c r="E265" s="46"/>
      <c r="F265" s="693"/>
      <c r="G265" s="33"/>
      <c r="H265" s="33"/>
      <c r="I265" s="33"/>
      <c r="J265" s="33"/>
      <c r="K265" s="86"/>
      <c r="L265" s="813"/>
      <c r="M265" s="33"/>
      <c r="N265" s="33"/>
      <c r="O265" s="86"/>
      <c r="P265" s="813"/>
      <c r="Q265" s="86"/>
      <c r="R265" s="813"/>
    </row>
    <row r="266" spans="2:21" s="29" customFormat="1">
      <c r="B266" s="11"/>
      <c r="C266" s="11">
        <v>9</v>
      </c>
      <c r="D266" s="692"/>
      <c r="E266" s="692"/>
      <c r="F266" s="693"/>
      <c r="G266" s="33"/>
      <c r="H266" s="33"/>
      <c r="I266" s="33"/>
      <c r="J266" s="33"/>
      <c r="K266" s="86"/>
      <c r="L266" s="813"/>
      <c r="M266" s="33"/>
      <c r="N266" s="33"/>
      <c r="O266" s="86"/>
      <c r="P266" s="813"/>
      <c r="Q266" s="86"/>
      <c r="R266" s="813"/>
    </row>
    <row r="267" spans="2:21" s="29" customFormat="1">
      <c r="B267" s="11"/>
      <c r="C267" s="11">
        <v>10</v>
      </c>
      <c r="D267" s="46"/>
      <c r="E267" s="46"/>
      <c r="F267" s="693"/>
      <c r="G267" s="33"/>
      <c r="H267" s="33"/>
      <c r="I267" s="33"/>
      <c r="J267" s="33"/>
      <c r="K267" s="86"/>
      <c r="L267" s="813"/>
      <c r="M267" s="33"/>
      <c r="N267" s="33"/>
      <c r="O267" s="86"/>
      <c r="P267" s="813"/>
      <c r="Q267" s="86"/>
      <c r="R267" s="813"/>
    </row>
    <row r="268" spans="2:21" s="29" customFormat="1">
      <c r="B268" s="11"/>
      <c r="C268" s="11">
        <v>11</v>
      </c>
      <c r="D268" s="46"/>
      <c r="E268" s="46"/>
      <c r="F268" s="693"/>
      <c r="G268" s="33"/>
      <c r="H268" s="33"/>
      <c r="I268" s="33"/>
      <c r="J268" s="33"/>
      <c r="K268" s="86"/>
      <c r="L268" s="814"/>
      <c r="M268" s="33"/>
      <c r="N268" s="33"/>
      <c r="O268" s="86"/>
      <c r="P268" s="814"/>
      <c r="Q268" s="86"/>
      <c r="R268" s="814"/>
    </row>
    <row r="269" spans="2:21" s="29" customFormat="1">
      <c r="B269" s="11"/>
      <c r="C269" s="11">
        <v>12</v>
      </c>
      <c r="D269" s="692"/>
      <c r="E269" s="692"/>
      <c r="F269" s="693"/>
      <c r="G269" s="33"/>
      <c r="H269" s="33"/>
      <c r="I269" s="33"/>
      <c r="J269" s="33"/>
      <c r="K269" s="86"/>
      <c r="L269" s="813"/>
      <c r="M269" s="33"/>
      <c r="N269" s="33"/>
      <c r="O269" s="86"/>
      <c r="P269" s="813"/>
      <c r="Q269" s="86"/>
      <c r="R269" s="813"/>
    </row>
    <row r="270" spans="2:21" s="29" customFormat="1">
      <c r="B270" s="11"/>
      <c r="C270" s="11">
        <v>13</v>
      </c>
      <c r="D270" s="692"/>
      <c r="E270" s="692"/>
      <c r="F270" s="693"/>
      <c r="G270" s="33"/>
      <c r="H270" s="33"/>
      <c r="I270" s="33"/>
      <c r="J270" s="33"/>
      <c r="K270" s="86"/>
      <c r="L270" s="813"/>
      <c r="M270" s="33"/>
      <c r="N270" s="33"/>
      <c r="O270" s="86"/>
      <c r="P270" s="813"/>
      <c r="Q270" s="86"/>
      <c r="R270" s="813"/>
    </row>
    <row r="271" spans="2:21" s="29" customFormat="1">
      <c r="B271" s="11"/>
      <c r="C271" s="11">
        <v>14</v>
      </c>
      <c r="D271" s="692"/>
      <c r="E271" s="692"/>
      <c r="F271" s="693"/>
      <c r="G271" s="33"/>
      <c r="H271" s="33"/>
      <c r="I271" s="33"/>
      <c r="J271" s="33"/>
      <c r="K271" s="86"/>
      <c r="L271" s="651"/>
      <c r="M271" s="33"/>
      <c r="N271" s="33"/>
      <c r="O271" s="86"/>
      <c r="P271" s="651"/>
      <c r="Q271" s="86"/>
      <c r="R271" s="651"/>
    </row>
    <row r="272" spans="2:21" s="29" customFormat="1">
      <c r="B272" s="11"/>
      <c r="C272" s="11">
        <v>15</v>
      </c>
      <c r="D272" s="692"/>
      <c r="E272" s="692"/>
      <c r="F272" s="693"/>
      <c r="G272" s="33"/>
      <c r="H272" s="33"/>
      <c r="I272" s="33"/>
      <c r="J272" s="33"/>
      <c r="K272" s="86"/>
      <c r="L272" s="814"/>
      <c r="M272" s="33"/>
      <c r="N272" s="33"/>
      <c r="O272" s="86"/>
      <c r="P272" s="814"/>
      <c r="Q272" s="86"/>
      <c r="R272" s="814"/>
    </row>
    <row r="273" spans="2:21" s="29" customFormat="1">
      <c r="B273" s="11"/>
      <c r="C273" s="11">
        <v>16</v>
      </c>
      <c r="D273" s="692"/>
      <c r="E273" s="692"/>
      <c r="F273" s="693"/>
      <c r="G273" s="33"/>
      <c r="H273" s="33"/>
      <c r="I273" s="33"/>
      <c r="J273" s="33"/>
      <c r="K273" s="86"/>
      <c r="L273" s="813"/>
      <c r="M273" s="33"/>
      <c r="N273" s="33"/>
      <c r="O273" s="86"/>
      <c r="P273" s="813"/>
      <c r="Q273" s="86"/>
      <c r="R273" s="813"/>
    </row>
    <row r="274" spans="2:21" s="29" customFormat="1">
      <c r="B274" s="11"/>
      <c r="C274" s="11">
        <v>17</v>
      </c>
      <c r="D274" s="692"/>
      <c r="E274" s="692"/>
      <c r="F274" s="693"/>
      <c r="G274" s="33"/>
      <c r="H274" s="33"/>
      <c r="I274" s="33"/>
      <c r="J274" s="33"/>
      <c r="K274" s="86"/>
      <c r="L274" s="651"/>
      <c r="M274" s="33"/>
      <c r="N274" s="33"/>
      <c r="O274" s="86"/>
      <c r="P274" s="651"/>
      <c r="Q274" s="86"/>
      <c r="R274" s="651"/>
    </row>
    <row r="275" spans="2:21" s="29" customFormat="1">
      <c r="B275" s="11"/>
      <c r="C275" s="11">
        <v>18</v>
      </c>
      <c r="D275" s="692"/>
      <c r="E275" s="692"/>
      <c r="F275" s="693"/>
      <c r="G275" s="33"/>
      <c r="H275" s="33"/>
      <c r="I275" s="33"/>
      <c r="J275" s="33"/>
      <c r="K275" s="653"/>
      <c r="L275" s="651"/>
      <c r="M275" s="33"/>
      <c r="N275" s="33"/>
      <c r="O275" s="653"/>
      <c r="P275" s="651"/>
      <c r="Q275" s="653"/>
      <c r="R275" s="651"/>
    </row>
    <row r="276" spans="2:21" s="29" customFormat="1">
      <c r="B276" s="30">
        <v>11</v>
      </c>
      <c r="C276" s="11">
        <v>1</v>
      </c>
      <c r="D276" s="57"/>
      <c r="E276" s="57"/>
      <c r="F276" s="46"/>
      <c r="G276" s="33"/>
      <c r="H276" s="33"/>
      <c r="I276" s="33"/>
      <c r="J276" s="33"/>
      <c r="K276" s="86"/>
      <c r="L276" s="647"/>
      <c r="M276" s="33"/>
      <c r="N276" s="33"/>
      <c r="O276" s="86"/>
      <c r="P276" s="647"/>
      <c r="Q276" s="86"/>
      <c r="R276" s="647"/>
    </row>
    <row r="277" spans="2:21" s="29" customFormat="1">
      <c r="B277" s="11"/>
      <c r="C277" s="11">
        <v>2</v>
      </c>
      <c r="D277" s="655"/>
      <c r="E277" s="655"/>
      <c r="F277" s="11"/>
      <c r="G277" s="334"/>
      <c r="H277" s="334"/>
      <c r="I277" s="334"/>
      <c r="J277" s="334"/>
      <c r="K277" s="78"/>
      <c r="L277" s="647"/>
      <c r="M277" s="33"/>
      <c r="N277" s="33"/>
      <c r="O277" s="78"/>
      <c r="P277" s="647"/>
      <c r="Q277" s="78"/>
      <c r="R277" s="647"/>
    </row>
    <row r="278" spans="2:21" s="29" customFormat="1">
      <c r="B278" s="30"/>
      <c r="C278" s="11">
        <v>3</v>
      </c>
      <c r="D278" s="655"/>
      <c r="E278" s="655"/>
      <c r="F278" s="647"/>
      <c r="G278" s="33"/>
      <c r="H278" s="33"/>
      <c r="I278" s="33"/>
      <c r="J278" s="33"/>
      <c r="K278" s="78"/>
      <c r="L278" s="647"/>
      <c r="M278" s="33"/>
      <c r="N278" s="33"/>
      <c r="O278" s="78"/>
      <c r="P278" s="647"/>
      <c r="Q278" s="78"/>
      <c r="R278" s="647"/>
    </row>
    <row r="279" spans="2:21">
      <c r="B279" s="30"/>
      <c r="C279" s="11">
        <v>4</v>
      </c>
      <c r="F279" s="78"/>
      <c r="G279" s="33"/>
      <c r="H279" s="33"/>
      <c r="I279" s="33"/>
      <c r="J279" s="33"/>
      <c r="K279" s="86"/>
      <c r="L279" s="189"/>
      <c r="M279" s="334"/>
      <c r="N279" s="334"/>
      <c r="O279" s="86"/>
      <c r="P279" s="189"/>
      <c r="Q279" s="86"/>
      <c r="R279" s="189"/>
      <c r="S279" s="335"/>
      <c r="T279" s="335"/>
      <c r="U279" s="335"/>
    </row>
    <row r="280" spans="2:21" s="29" customFormat="1">
      <c r="B280" s="30"/>
      <c r="C280" s="11">
        <v>5</v>
      </c>
      <c r="D280" s="692"/>
      <c r="E280" s="692"/>
      <c r="F280" s="693"/>
      <c r="G280" s="33"/>
      <c r="H280" s="33"/>
      <c r="I280" s="33"/>
      <c r="J280" s="33"/>
      <c r="K280" s="86"/>
      <c r="L280" s="813"/>
      <c r="M280" s="33"/>
      <c r="N280" s="33"/>
      <c r="O280" s="86"/>
      <c r="P280" s="813"/>
      <c r="Q280" s="86"/>
      <c r="R280" s="813"/>
    </row>
    <row r="281" spans="2:21" s="29" customFormat="1">
      <c r="B281" s="30"/>
      <c r="C281" s="11">
        <v>6</v>
      </c>
      <c r="D281" s="46"/>
      <c r="E281" s="46"/>
      <c r="F281" s="693"/>
      <c r="G281" s="33"/>
      <c r="H281" s="33"/>
      <c r="I281" s="33"/>
      <c r="J281" s="33"/>
      <c r="K281" s="86"/>
      <c r="L281" s="813"/>
      <c r="M281" s="33"/>
      <c r="N281" s="33"/>
      <c r="O281" s="86"/>
      <c r="P281" s="813"/>
      <c r="Q281" s="86"/>
      <c r="R281" s="813"/>
    </row>
    <row r="282" spans="2:21" s="29" customFormat="1">
      <c r="B282" s="30"/>
      <c r="C282" s="11">
        <v>7</v>
      </c>
      <c r="D282" s="46"/>
      <c r="E282" s="46"/>
      <c r="F282" s="693"/>
      <c r="G282" s="33"/>
      <c r="H282" s="33"/>
      <c r="I282" s="33"/>
      <c r="J282" s="33"/>
      <c r="K282" s="86"/>
      <c r="L282" s="814"/>
      <c r="M282" s="33"/>
      <c r="N282" s="33"/>
      <c r="O282" s="86"/>
      <c r="P282" s="814"/>
      <c r="Q282" s="86"/>
      <c r="R282" s="814"/>
    </row>
    <row r="283" spans="2:21" s="29" customFormat="1">
      <c r="B283" s="30"/>
      <c r="C283" s="11">
        <v>8</v>
      </c>
      <c r="D283" s="46"/>
      <c r="E283" s="46"/>
      <c r="F283" s="693"/>
      <c r="G283" s="33"/>
      <c r="H283" s="33"/>
      <c r="I283" s="33"/>
      <c r="J283" s="33"/>
      <c r="K283" s="86"/>
      <c r="L283" s="813"/>
      <c r="M283" s="33"/>
      <c r="N283" s="33"/>
      <c r="O283" s="86"/>
      <c r="P283" s="813"/>
      <c r="Q283" s="86"/>
      <c r="R283" s="813"/>
    </row>
    <row r="284" spans="2:21" s="29" customFormat="1">
      <c r="B284" s="30"/>
      <c r="C284" s="11">
        <v>9</v>
      </c>
      <c r="D284" s="692"/>
      <c r="E284" s="692"/>
      <c r="F284" s="693"/>
      <c r="G284" s="33"/>
      <c r="H284" s="33"/>
      <c r="I284" s="33"/>
      <c r="J284" s="33"/>
      <c r="K284" s="86"/>
      <c r="L284" s="813"/>
      <c r="M284" s="33"/>
      <c r="N284" s="33"/>
      <c r="O284" s="86"/>
      <c r="P284" s="813"/>
      <c r="Q284" s="86"/>
      <c r="R284" s="813"/>
    </row>
    <row r="285" spans="2:21" s="29" customFormat="1">
      <c r="B285" s="30"/>
      <c r="C285" s="11">
        <v>10</v>
      </c>
      <c r="D285" s="46"/>
      <c r="E285" s="46"/>
      <c r="F285" s="693"/>
      <c r="G285" s="33"/>
      <c r="H285" s="33"/>
      <c r="I285" s="33"/>
      <c r="J285" s="33"/>
      <c r="K285" s="86"/>
      <c r="L285" s="813"/>
      <c r="M285" s="33"/>
      <c r="N285" s="33"/>
      <c r="O285" s="86"/>
      <c r="P285" s="813"/>
      <c r="Q285" s="86"/>
      <c r="R285" s="813"/>
    </row>
    <row r="286" spans="2:21" s="29" customFormat="1">
      <c r="B286" s="11"/>
      <c r="C286" s="11">
        <v>11</v>
      </c>
      <c r="D286" s="46"/>
      <c r="E286" s="46"/>
      <c r="F286" s="693"/>
      <c r="G286" s="33"/>
      <c r="H286" s="33"/>
      <c r="I286" s="33"/>
      <c r="J286" s="33"/>
      <c r="K286" s="86"/>
      <c r="L286" s="814"/>
      <c r="M286" s="33"/>
      <c r="N286" s="33"/>
      <c r="O286" s="86"/>
      <c r="P286" s="814"/>
      <c r="Q286" s="86"/>
      <c r="R286" s="814"/>
    </row>
    <row r="287" spans="2:21" s="29" customFormat="1">
      <c r="B287" s="11"/>
      <c r="C287" s="11">
        <v>12</v>
      </c>
      <c r="D287" s="692"/>
      <c r="E287" s="692"/>
      <c r="F287" s="693"/>
      <c r="G287" s="33"/>
      <c r="H287" s="33"/>
      <c r="I287" s="33"/>
      <c r="J287" s="33"/>
      <c r="K287" s="86"/>
      <c r="L287" s="813"/>
      <c r="M287" s="33"/>
      <c r="N287" s="33"/>
      <c r="O287" s="86"/>
      <c r="P287" s="813"/>
      <c r="Q287" s="86"/>
      <c r="R287" s="813"/>
    </row>
    <row r="288" spans="2:21" s="29" customFormat="1">
      <c r="B288" s="11"/>
      <c r="C288" s="11">
        <v>13</v>
      </c>
      <c r="D288" s="692"/>
      <c r="E288" s="692"/>
      <c r="F288" s="693"/>
      <c r="G288" s="33"/>
      <c r="H288" s="33"/>
      <c r="I288" s="33"/>
      <c r="J288" s="33"/>
      <c r="K288" s="86"/>
      <c r="L288" s="813"/>
      <c r="M288" s="33"/>
      <c r="N288" s="33"/>
      <c r="O288" s="86"/>
      <c r="P288" s="813"/>
      <c r="Q288" s="86"/>
      <c r="R288" s="813"/>
    </row>
    <row r="289" spans="2:21" s="29" customFormat="1">
      <c r="B289" s="11"/>
      <c r="C289" s="11">
        <v>14</v>
      </c>
      <c r="D289" s="692"/>
      <c r="E289" s="692"/>
      <c r="F289" s="693"/>
      <c r="G289" s="33"/>
      <c r="H289" s="33"/>
      <c r="I289" s="33"/>
      <c r="J289" s="33"/>
      <c r="K289" s="86"/>
      <c r="L289" s="651"/>
      <c r="M289" s="33"/>
      <c r="N289" s="33"/>
      <c r="O289" s="86"/>
      <c r="P289" s="651"/>
      <c r="Q289" s="86"/>
      <c r="R289" s="651"/>
    </row>
    <row r="290" spans="2:21" s="29" customFormat="1">
      <c r="B290" s="11"/>
      <c r="C290" s="11">
        <v>15</v>
      </c>
      <c r="D290" s="692"/>
      <c r="E290" s="692"/>
      <c r="F290" s="693"/>
      <c r="G290" s="33"/>
      <c r="H290" s="33"/>
      <c r="I290" s="33"/>
      <c r="J290" s="33"/>
      <c r="K290" s="86"/>
      <c r="L290" s="814"/>
      <c r="M290" s="33"/>
      <c r="N290" s="33"/>
      <c r="O290" s="86"/>
      <c r="P290" s="814"/>
      <c r="Q290" s="86"/>
      <c r="R290" s="814"/>
    </row>
    <row r="291" spans="2:21" s="29" customFormat="1">
      <c r="B291" s="11"/>
      <c r="C291" s="11">
        <v>16</v>
      </c>
      <c r="D291" s="692"/>
      <c r="E291" s="692"/>
      <c r="F291" s="693"/>
      <c r="G291" s="33"/>
      <c r="H291" s="33"/>
      <c r="I291" s="33"/>
      <c r="J291" s="33"/>
      <c r="K291" s="86"/>
      <c r="L291" s="813"/>
      <c r="M291" s="33"/>
      <c r="N291" s="33"/>
      <c r="O291" s="86"/>
      <c r="P291" s="813"/>
      <c r="Q291" s="86"/>
      <c r="R291" s="813"/>
    </row>
    <row r="292" spans="2:21" s="29" customFormat="1">
      <c r="B292" s="11"/>
      <c r="C292" s="11">
        <v>17</v>
      </c>
      <c r="D292" s="692"/>
      <c r="E292" s="692"/>
      <c r="F292" s="693"/>
      <c r="G292" s="33"/>
      <c r="H292" s="33"/>
      <c r="I292" s="33"/>
      <c r="J292" s="33"/>
      <c r="K292" s="86"/>
      <c r="L292" s="651"/>
      <c r="M292" s="33"/>
      <c r="N292" s="33"/>
      <c r="O292" s="86"/>
      <c r="P292" s="651"/>
      <c r="Q292" s="86"/>
      <c r="R292" s="651"/>
    </row>
    <row r="293" spans="2:21" s="29" customFormat="1">
      <c r="B293" s="11"/>
      <c r="C293" s="11">
        <v>18</v>
      </c>
      <c r="D293" s="692"/>
      <c r="E293" s="692"/>
      <c r="F293" s="693"/>
      <c r="G293" s="33"/>
      <c r="H293" s="33"/>
      <c r="I293" s="33"/>
      <c r="J293" s="33"/>
      <c r="K293" s="653"/>
      <c r="L293" s="651"/>
      <c r="M293" s="33"/>
      <c r="N293" s="33"/>
      <c r="O293" s="653"/>
      <c r="P293" s="651"/>
      <c r="Q293" s="653"/>
      <c r="R293" s="651"/>
    </row>
    <row r="294" spans="2:21" s="29" customFormat="1">
      <c r="B294" s="30">
        <v>12</v>
      </c>
      <c r="C294" s="11">
        <v>1</v>
      </c>
      <c r="D294" s="57"/>
      <c r="E294" s="57"/>
      <c r="F294" s="46"/>
      <c r="G294" s="33"/>
      <c r="H294" s="33"/>
      <c r="I294" s="33"/>
      <c r="J294" s="33"/>
      <c r="K294" s="86"/>
      <c r="L294" s="647"/>
      <c r="M294" s="33"/>
      <c r="N294" s="33"/>
      <c r="O294" s="86"/>
      <c r="P294" s="647"/>
      <c r="Q294" s="86"/>
      <c r="R294" s="647"/>
    </row>
    <row r="295" spans="2:21" s="29" customFormat="1">
      <c r="C295" s="11">
        <v>2</v>
      </c>
      <c r="D295" s="655"/>
      <c r="E295" s="655"/>
      <c r="F295" s="11"/>
      <c r="G295" s="334"/>
      <c r="H295" s="334"/>
      <c r="I295" s="334"/>
      <c r="J295" s="334"/>
      <c r="K295" s="78"/>
      <c r="L295" s="647"/>
      <c r="M295" s="33"/>
      <c r="N295" s="33"/>
      <c r="O295" s="78"/>
      <c r="P295" s="647"/>
      <c r="Q295" s="78"/>
      <c r="R295" s="647"/>
    </row>
    <row r="296" spans="2:21" s="29" customFormat="1">
      <c r="C296" s="11">
        <v>3</v>
      </c>
      <c r="D296" s="655"/>
      <c r="E296" s="655"/>
      <c r="F296" s="647"/>
      <c r="G296" s="33"/>
      <c r="H296" s="33"/>
      <c r="I296" s="33"/>
      <c r="J296" s="33"/>
      <c r="K296" s="78"/>
      <c r="L296" s="647"/>
      <c r="M296" s="33"/>
      <c r="N296" s="33"/>
      <c r="O296" s="78"/>
      <c r="P296" s="647"/>
      <c r="Q296" s="78"/>
      <c r="R296" s="647"/>
    </row>
    <row r="297" spans="2:21">
      <c r="B297" s="29"/>
      <c r="C297" s="11">
        <v>4</v>
      </c>
      <c r="F297" s="78"/>
      <c r="G297" s="33"/>
      <c r="H297" s="33"/>
      <c r="I297" s="33"/>
      <c r="J297" s="33"/>
      <c r="K297" s="86"/>
      <c r="L297" s="189"/>
      <c r="M297" s="334"/>
      <c r="N297" s="334"/>
      <c r="O297" s="86"/>
      <c r="P297" s="189"/>
      <c r="Q297" s="86"/>
      <c r="R297" s="189"/>
      <c r="S297" s="335"/>
      <c r="T297" s="335"/>
      <c r="U297" s="335"/>
    </row>
    <row r="298" spans="2:21" s="29" customFormat="1">
      <c r="B298" s="335"/>
      <c r="C298" s="11">
        <v>5</v>
      </c>
      <c r="D298" s="692"/>
      <c r="E298" s="692"/>
      <c r="F298" s="693"/>
      <c r="G298" s="33"/>
      <c r="H298" s="33"/>
      <c r="I298" s="33"/>
      <c r="J298" s="33"/>
      <c r="K298" s="86"/>
      <c r="L298" s="813"/>
      <c r="M298" s="33"/>
      <c r="N298" s="33"/>
      <c r="O298" s="86"/>
      <c r="P298" s="813"/>
      <c r="Q298" s="86"/>
      <c r="R298" s="813"/>
    </row>
    <row r="299" spans="2:21" s="29" customFormat="1">
      <c r="C299" s="11">
        <v>6</v>
      </c>
      <c r="D299" s="46"/>
      <c r="E299" s="46"/>
      <c r="F299" s="693"/>
      <c r="G299" s="33"/>
      <c r="H299" s="33"/>
      <c r="I299" s="33"/>
      <c r="J299" s="33"/>
      <c r="K299" s="86"/>
      <c r="L299" s="813"/>
      <c r="M299" s="33"/>
      <c r="N299" s="33"/>
      <c r="O299" s="86"/>
      <c r="P299" s="813"/>
      <c r="Q299" s="86"/>
      <c r="R299" s="813"/>
    </row>
    <row r="300" spans="2:21" s="29" customFormat="1">
      <c r="C300" s="11">
        <v>7</v>
      </c>
      <c r="D300" s="46"/>
      <c r="E300" s="46"/>
      <c r="F300" s="693"/>
      <c r="G300" s="33"/>
      <c r="H300" s="33"/>
      <c r="I300" s="33"/>
      <c r="J300" s="33"/>
      <c r="K300" s="86"/>
      <c r="L300" s="814"/>
      <c r="M300" s="33"/>
      <c r="N300" s="33"/>
      <c r="O300" s="86"/>
      <c r="P300" s="814"/>
      <c r="Q300" s="86"/>
      <c r="R300" s="814"/>
    </row>
    <row r="301" spans="2:21" s="29" customFormat="1">
      <c r="C301" s="11">
        <v>8</v>
      </c>
      <c r="D301" s="46"/>
      <c r="E301" s="46"/>
      <c r="F301" s="693"/>
      <c r="G301" s="33"/>
      <c r="H301" s="33"/>
      <c r="I301" s="33"/>
      <c r="J301" s="33"/>
      <c r="K301" s="86"/>
      <c r="L301" s="813"/>
      <c r="M301" s="33"/>
      <c r="N301" s="33"/>
      <c r="O301" s="86"/>
      <c r="P301" s="813"/>
      <c r="Q301" s="86"/>
      <c r="R301" s="813"/>
    </row>
    <row r="302" spans="2:21" s="29" customFormat="1">
      <c r="C302" s="11">
        <v>9</v>
      </c>
      <c r="D302" s="692"/>
      <c r="E302" s="692"/>
      <c r="F302" s="693"/>
      <c r="G302" s="33"/>
      <c r="H302" s="33"/>
      <c r="I302" s="33"/>
      <c r="J302" s="33"/>
      <c r="K302" s="86"/>
      <c r="L302" s="813"/>
      <c r="M302" s="33"/>
      <c r="N302" s="33"/>
      <c r="O302" s="86"/>
      <c r="P302" s="813"/>
      <c r="Q302" s="86"/>
      <c r="R302" s="813"/>
    </row>
    <row r="303" spans="2:21" s="29" customFormat="1">
      <c r="C303" s="11">
        <v>10</v>
      </c>
      <c r="D303" s="46"/>
      <c r="E303" s="46"/>
      <c r="F303" s="693"/>
      <c r="G303" s="33"/>
      <c r="H303" s="33"/>
      <c r="I303" s="33"/>
      <c r="J303" s="33"/>
      <c r="K303" s="86"/>
      <c r="L303" s="813"/>
      <c r="M303" s="33"/>
      <c r="N303" s="33"/>
      <c r="O303" s="86"/>
      <c r="P303" s="813"/>
      <c r="Q303" s="86"/>
      <c r="R303" s="813"/>
    </row>
    <row r="304" spans="2:21" s="29" customFormat="1">
      <c r="C304" s="11">
        <v>11</v>
      </c>
      <c r="D304" s="46"/>
      <c r="E304" s="46"/>
      <c r="F304" s="693"/>
      <c r="G304" s="33"/>
      <c r="H304" s="33"/>
      <c r="I304" s="33"/>
      <c r="J304" s="33"/>
      <c r="K304" s="86"/>
      <c r="L304" s="814"/>
      <c r="M304" s="33"/>
      <c r="N304" s="33"/>
      <c r="O304" s="86"/>
      <c r="P304" s="814"/>
      <c r="Q304" s="86"/>
      <c r="R304" s="814"/>
    </row>
    <row r="305" spans="2:21" s="29" customFormat="1">
      <c r="C305" s="11">
        <v>12</v>
      </c>
      <c r="D305" s="692"/>
      <c r="E305" s="692"/>
      <c r="F305" s="693"/>
      <c r="G305" s="33"/>
      <c r="H305" s="33"/>
      <c r="I305" s="33"/>
      <c r="J305" s="33"/>
      <c r="K305" s="86"/>
      <c r="L305" s="813"/>
      <c r="M305" s="33"/>
      <c r="N305" s="33"/>
      <c r="O305" s="86"/>
      <c r="P305" s="813"/>
      <c r="Q305" s="86"/>
      <c r="R305" s="813"/>
    </row>
    <row r="306" spans="2:21" s="29" customFormat="1">
      <c r="C306" s="11">
        <v>13</v>
      </c>
      <c r="D306" s="692"/>
      <c r="E306" s="692"/>
      <c r="F306" s="693"/>
      <c r="G306" s="33"/>
      <c r="H306" s="33"/>
      <c r="I306" s="33"/>
      <c r="J306" s="33"/>
      <c r="K306" s="86"/>
      <c r="L306" s="813"/>
      <c r="M306" s="33"/>
      <c r="N306" s="33"/>
      <c r="O306" s="86"/>
      <c r="P306" s="813"/>
      <c r="Q306" s="86"/>
      <c r="R306" s="813"/>
    </row>
    <row r="307" spans="2:21" s="29" customFormat="1">
      <c r="C307" s="11">
        <v>14</v>
      </c>
      <c r="D307" s="692"/>
      <c r="E307" s="692"/>
      <c r="F307" s="693"/>
      <c r="G307" s="33"/>
      <c r="H307" s="33"/>
      <c r="I307" s="33"/>
      <c r="J307" s="33"/>
      <c r="K307" s="86"/>
      <c r="L307" s="651"/>
      <c r="M307" s="33"/>
      <c r="N307" s="33"/>
      <c r="O307" s="86"/>
      <c r="P307" s="651"/>
      <c r="Q307" s="86"/>
      <c r="R307" s="651"/>
    </row>
    <row r="308" spans="2:21" s="29" customFormat="1">
      <c r="C308" s="11">
        <v>15</v>
      </c>
      <c r="D308" s="692"/>
      <c r="E308" s="692"/>
      <c r="F308" s="693"/>
      <c r="G308" s="33"/>
      <c r="H308" s="33"/>
      <c r="I308" s="33"/>
      <c r="J308" s="33"/>
      <c r="K308" s="86"/>
      <c r="L308" s="814"/>
      <c r="M308" s="33"/>
      <c r="N308" s="33"/>
      <c r="O308" s="86"/>
      <c r="P308" s="814"/>
      <c r="Q308" s="86"/>
      <c r="R308" s="814"/>
    </row>
    <row r="309" spans="2:21" s="29" customFormat="1">
      <c r="C309" s="11">
        <v>16</v>
      </c>
      <c r="D309" s="692"/>
      <c r="E309" s="692"/>
      <c r="F309" s="693"/>
      <c r="G309" s="33"/>
      <c r="H309" s="33"/>
      <c r="I309" s="33"/>
      <c r="J309" s="33"/>
      <c r="K309" s="86"/>
      <c r="L309" s="813"/>
      <c r="M309" s="33"/>
      <c r="N309" s="33"/>
      <c r="O309" s="86"/>
      <c r="P309" s="813"/>
      <c r="Q309" s="86"/>
      <c r="R309" s="813"/>
    </row>
    <row r="310" spans="2:21" s="29" customFormat="1">
      <c r="C310" s="11">
        <v>17</v>
      </c>
      <c r="D310" s="692"/>
      <c r="E310" s="692"/>
      <c r="F310" s="693"/>
      <c r="G310" s="33"/>
      <c r="H310" s="33"/>
      <c r="I310" s="33"/>
      <c r="J310" s="33"/>
      <c r="K310" s="86"/>
      <c r="L310" s="651"/>
      <c r="M310" s="33"/>
      <c r="N310" s="33"/>
      <c r="O310" s="86"/>
      <c r="P310" s="651"/>
      <c r="Q310" s="86"/>
      <c r="R310" s="651"/>
    </row>
    <row r="311" spans="2:21" s="29" customFormat="1">
      <c r="B311" s="11"/>
      <c r="C311" s="11">
        <v>18</v>
      </c>
      <c r="D311" s="692"/>
      <c r="E311" s="692"/>
      <c r="F311" s="693"/>
      <c r="G311" s="33"/>
      <c r="H311" s="33"/>
      <c r="I311" s="33"/>
      <c r="J311" s="33"/>
      <c r="K311" s="653"/>
      <c r="L311" s="651"/>
      <c r="M311" s="33"/>
      <c r="N311" s="33"/>
      <c r="O311" s="653"/>
      <c r="P311" s="651"/>
      <c r="Q311" s="653"/>
      <c r="R311" s="651"/>
    </row>
    <row r="312" spans="2:21" s="29" customFormat="1">
      <c r="B312" s="30">
        <v>13</v>
      </c>
      <c r="C312" s="11">
        <v>1</v>
      </c>
      <c r="D312" s="57"/>
      <c r="E312" s="57"/>
      <c r="F312" s="46"/>
      <c r="G312" s="33"/>
      <c r="H312" s="33"/>
      <c r="I312" s="33"/>
      <c r="J312" s="33"/>
      <c r="K312" s="86"/>
      <c r="L312" s="647"/>
      <c r="M312" s="33"/>
      <c r="N312" s="33"/>
      <c r="O312" s="86"/>
      <c r="P312" s="647"/>
      <c r="Q312" s="86"/>
      <c r="R312" s="647"/>
    </row>
    <row r="313" spans="2:21" s="29" customFormat="1">
      <c r="B313" s="11"/>
      <c r="C313" s="11">
        <v>2</v>
      </c>
      <c r="D313" s="655"/>
      <c r="E313" s="655"/>
      <c r="F313" s="11"/>
      <c r="G313" s="334"/>
      <c r="H313" s="334"/>
      <c r="I313" s="334"/>
      <c r="J313" s="334"/>
      <c r="K313" s="78"/>
      <c r="L313" s="647"/>
      <c r="M313" s="33"/>
      <c r="N313" s="33"/>
      <c r="O313" s="78"/>
      <c r="P313" s="647"/>
      <c r="Q313" s="78"/>
      <c r="R313" s="647"/>
    </row>
    <row r="314" spans="2:21" s="29" customFormat="1">
      <c r="B314" s="11"/>
      <c r="C314" s="11">
        <v>3</v>
      </c>
      <c r="D314" s="655"/>
      <c r="E314" s="655"/>
      <c r="F314" s="647"/>
      <c r="G314" s="33"/>
      <c r="H314" s="33"/>
      <c r="I314" s="33"/>
      <c r="J314" s="33"/>
      <c r="K314" s="78"/>
      <c r="L314" s="647"/>
      <c r="M314" s="33"/>
      <c r="N314" s="33"/>
      <c r="O314" s="78"/>
      <c r="P314" s="647"/>
      <c r="Q314" s="78"/>
      <c r="R314" s="647"/>
    </row>
    <row r="315" spans="2:21">
      <c r="C315" s="11">
        <v>4</v>
      </c>
      <c r="F315" s="78"/>
      <c r="G315" s="33"/>
      <c r="H315" s="33"/>
      <c r="I315" s="33"/>
      <c r="J315" s="33"/>
      <c r="K315" s="86"/>
      <c r="L315" s="189"/>
      <c r="M315" s="334"/>
      <c r="N315" s="334"/>
      <c r="O315" s="86"/>
      <c r="P315" s="189"/>
      <c r="Q315" s="86"/>
      <c r="R315" s="189"/>
      <c r="S315" s="335"/>
      <c r="T315" s="335"/>
      <c r="U315" s="335"/>
    </row>
    <row r="316" spans="2:21" s="29" customFormat="1">
      <c r="B316" s="11"/>
      <c r="C316" s="11">
        <v>5</v>
      </c>
      <c r="D316" s="692"/>
      <c r="E316" s="692"/>
      <c r="F316" s="693"/>
      <c r="G316" s="33"/>
      <c r="H316" s="33"/>
      <c r="I316" s="33"/>
      <c r="J316" s="33"/>
      <c r="K316" s="86"/>
      <c r="L316" s="813"/>
      <c r="M316" s="33"/>
      <c r="N316" s="33"/>
      <c r="O316" s="86"/>
      <c r="P316" s="813"/>
      <c r="Q316" s="86"/>
      <c r="R316" s="813"/>
    </row>
    <row r="317" spans="2:21" s="29" customFormat="1">
      <c r="B317" s="11"/>
      <c r="C317" s="11">
        <v>6</v>
      </c>
      <c r="D317" s="46"/>
      <c r="E317" s="46"/>
      <c r="F317" s="693"/>
      <c r="G317" s="33"/>
      <c r="H317" s="33"/>
      <c r="I317" s="33"/>
      <c r="J317" s="33"/>
      <c r="K317" s="86"/>
      <c r="L317" s="813"/>
      <c r="M317" s="33"/>
      <c r="N317" s="33"/>
      <c r="O317" s="86"/>
      <c r="P317" s="813"/>
      <c r="Q317" s="86"/>
      <c r="R317" s="813"/>
    </row>
    <row r="318" spans="2:21" s="29" customFormat="1">
      <c r="B318" s="11"/>
      <c r="C318" s="11">
        <v>7</v>
      </c>
      <c r="D318" s="46"/>
      <c r="E318" s="46"/>
      <c r="F318" s="693"/>
      <c r="G318" s="33"/>
      <c r="H318" s="33"/>
      <c r="I318" s="33"/>
      <c r="J318" s="33"/>
      <c r="K318" s="86"/>
      <c r="L318" s="814"/>
      <c r="M318" s="33"/>
      <c r="N318" s="33"/>
      <c r="O318" s="86"/>
      <c r="P318" s="814"/>
      <c r="Q318" s="86"/>
      <c r="R318" s="814"/>
    </row>
    <row r="319" spans="2:21" s="29" customFormat="1">
      <c r="B319" s="11"/>
      <c r="C319" s="11">
        <v>8</v>
      </c>
      <c r="D319" s="46"/>
      <c r="E319" s="46"/>
      <c r="F319" s="693"/>
      <c r="G319" s="33"/>
      <c r="H319" s="33"/>
      <c r="I319" s="33"/>
      <c r="J319" s="33"/>
      <c r="K319" s="86"/>
      <c r="L319" s="813"/>
      <c r="M319" s="33"/>
      <c r="N319" s="33"/>
      <c r="O319" s="86"/>
      <c r="P319" s="813"/>
      <c r="Q319" s="86"/>
      <c r="R319" s="813"/>
    </row>
    <row r="320" spans="2:21" s="29" customFormat="1">
      <c r="B320" s="11"/>
      <c r="C320" s="11">
        <v>9</v>
      </c>
      <c r="D320" s="692"/>
      <c r="E320" s="692"/>
      <c r="F320" s="693"/>
      <c r="G320" s="33"/>
      <c r="H320" s="33"/>
      <c r="I320" s="33"/>
      <c r="J320" s="33"/>
      <c r="K320" s="86"/>
      <c r="L320" s="813"/>
      <c r="M320" s="33"/>
      <c r="N320" s="33"/>
      <c r="O320" s="86"/>
      <c r="P320" s="813"/>
      <c r="Q320" s="86"/>
      <c r="R320" s="813"/>
    </row>
    <row r="321" spans="2:21" s="29" customFormat="1">
      <c r="B321" s="11"/>
      <c r="C321" s="11">
        <v>10</v>
      </c>
      <c r="D321" s="46"/>
      <c r="E321" s="46"/>
      <c r="F321" s="693"/>
      <c r="G321" s="33"/>
      <c r="H321" s="33"/>
      <c r="I321" s="33"/>
      <c r="J321" s="33"/>
      <c r="K321" s="86"/>
      <c r="L321" s="813"/>
      <c r="M321" s="33"/>
      <c r="N321" s="33"/>
      <c r="O321" s="86"/>
      <c r="P321" s="813"/>
      <c r="Q321" s="86"/>
      <c r="R321" s="813"/>
    </row>
    <row r="322" spans="2:21" s="29" customFormat="1">
      <c r="B322" s="11"/>
      <c r="C322" s="11">
        <v>11</v>
      </c>
      <c r="D322" s="46"/>
      <c r="E322" s="46"/>
      <c r="F322" s="693"/>
      <c r="G322" s="33"/>
      <c r="H322" s="33"/>
      <c r="I322" s="33"/>
      <c r="J322" s="33"/>
      <c r="K322" s="86"/>
      <c r="L322" s="814"/>
      <c r="M322" s="33"/>
      <c r="N322" s="33"/>
      <c r="O322" s="86"/>
      <c r="P322" s="814"/>
      <c r="Q322" s="86"/>
      <c r="R322" s="814"/>
    </row>
    <row r="323" spans="2:21" s="29" customFormat="1">
      <c r="B323" s="11"/>
      <c r="C323" s="11">
        <v>12</v>
      </c>
      <c r="D323" s="692"/>
      <c r="E323" s="692"/>
      <c r="F323" s="693"/>
      <c r="G323" s="33"/>
      <c r="H323" s="33"/>
      <c r="I323" s="33"/>
      <c r="J323" s="33"/>
      <c r="K323" s="86"/>
      <c r="L323" s="813"/>
      <c r="M323" s="33"/>
      <c r="N323" s="33"/>
      <c r="O323" s="86"/>
      <c r="P323" s="813"/>
      <c r="Q323" s="86"/>
      <c r="R323" s="813"/>
    </row>
    <row r="324" spans="2:21" s="29" customFormat="1">
      <c r="B324" s="11"/>
      <c r="C324" s="11">
        <v>13</v>
      </c>
      <c r="D324" s="692"/>
      <c r="E324" s="692"/>
      <c r="F324" s="693"/>
      <c r="G324" s="33"/>
      <c r="H324" s="33"/>
      <c r="I324" s="33"/>
      <c r="J324" s="33"/>
      <c r="K324" s="86"/>
      <c r="L324" s="813"/>
      <c r="M324" s="33"/>
      <c r="N324" s="33"/>
      <c r="O324" s="86"/>
      <c r="P324" s="813"/>
      <c r="Q324" s="86"/>
      <c r="R324" s="813"/>
    </row>
    <row r="325" spans="2:21" s="29" customFormat="1">
      <c r="B325" s="11"/>
      <c r="C325" s="11">
        <v>14</v>
      </c>
      <c r="D325" s="692"/>
      <c r="E325" s="692"/>
      <c r="F325" s="693"/>
      <c r="G325" s="33"/>
      <c r="H325" s="33"/>
      <c r="I325" s="33"/>
      <c r="J325" s="33"/>
      <c r="K325" s="86"/>
      <c r="L325" s="651"/>
      <c r="M325" s="33"/>
      <c r="N325" s="33"/>
      <c r="O325" s="86"/>
      <c r="P325" s="651"/>
      <c r="Q325" s="86"/>
      <c r="R325" s="651"/>
    </row>
    <row r="326" spans="2:21" s="29" customFormat="1">
      <c r="B326" s="11"/>
      <c r="C326" s="11">
        <v>15</v>
      </c>
      <c r="D326" s="692"/>
      <c r="E326" s="692"/>
      <c r="F326" s="693"/>
      <c r="G326" s="33"/>
      <c r="H326" s="33"/>
      <c r="I326" s="33"/>
      <c r="J326" s="33"/>
      <c r="K326" s="86"/>
      <c r="L326" s="814"/>
      <c r="M326" s="33"/>
      <c r="N326" s="33"/>
      <c r="O326" s="86"/>
      <c r="P326" s="814"/>
      <c r="Q326" s="86"/>
      <c r="R326" s="814"/>
    </row>
    <row r="327" spans="2:21" s="29" customFormat="1">
      <c r="B327" s="11"/>
      <c r="C327" s="11">
        <v>16</v>
      </c>
      <c r="D327" s="692"/>
      <c r="E327" s="692"/>
      <c r="F327" s="693"/>
      <c r="G327" s="33"/>
      <c r="H327" s="33"/>
      <c r="I327" s="33"/>
      <c r="J327" s="33"/>
      <c r="K327" s="86"/>
      <c r="L327" s="813"/>
      <c r="M327" s="33"/>
      <c r="N327" s="33"/>
      <c r="O327" s="86"/>
      <c r="P327" s="813"/>
      <c r="Q327" s="86"/>
      <c r="R327" s="813"/>
    </row>
    <row r="328" spans="2:21" s="29" customFormat="1">
      <c r="B328" s="11"/>
      <c r="C328" s="11">
        <v>17</v>
      </c>
      <c r="D328" s="692"/>
      <c r="E328" s="692"/>
      <c r="F328" s="693"/>
      <c r="G328" s="33"/>
      <c r="H328" s="33"/>
      <c r="I328" s="33"/>
      <c r="J328" s="33"/>
      <c r="K328" s="86"/>
      <c r="L328" s="651"/>
      <c r="M328" s="33"/>
      <c r="N328" s="33"/>
      <c r="O328" s="86"/>
      <c r="P328" s="651"/>
      <c r="Q328" s="86"/>
      <c r="R328" s="651"/>
    </row>
    <row r="329" spans="2:21" s="29" customFormat="1">
      <c r="B329" s="11"/>
      <c r="C329" s="11">
        <v>18</v>
      </c>
      <c r="D329" s="692"/>
      <c r="E329" s="692"/>
      <c r="F329" s="693"/>
      <c r="G329" s="33"/>
      <c r="H329" s="33"/>
      <c r="I329" s="33"/>
      <c r="J329" s="33"/>
      <c r="K329" s="653"/>
      <c r="L329" s="651"/>
      <c r="M329" s="33"/>
      <c r="N329" s="33"/>
      <c r="O329" s="653"/>
      <c r="P329" s="651"/>
      <c r="Q329" s="653"/>
      <c r="R329" s="651"/>
    </row>
    <row r="330" spans="2:21" s="29" customFormat="1">
      <c r="B330" s="30">
        <v>14</v>
      </c>
      <c r="C330" s="11">
        <v>1</v>
      </c>
      <c r="D330" s="57"/>
      <c r="E330" s="57"/>
      <c r="F330" s="46"/>
      <c r="G330" s="33"/>
      <c r="H330" s="33"/>
      <c r="I330" s="33"/>
      <c r="J330" s="33"/>
      <c r="K330" s="86"/>
      <c r="L330" s="647"/>
      <c r="M330" s="33"/>
      <c r="N330" s="33"/>
      <c r="O330" s="86"/>
      <c r="P330" s="647"/>
      <c r="Q330" s="86"/>
      <c r="R330" s="647"/>
    </row>
    <row r="331" spans="2:21" s="29" customFormat="1">
      <c r="B331" s="11"/>
      <c r="C331" s="11">
        <v>2</v>
      </c>
      <c r="D331" s="655"/>
      <c r="E331" s="655"/>
      <c r="F331" s="11"/>
      <c r="G331" s="334"/>
      <c r="H331" s="334"/>
      <c r="I331" s="334"/>
      <c r="J331" s="334"/>
      <c r="K331" s="78"/>
      <c r="L331" s="647"/>
      <c r="M331" s="33"/>
      <c r="N331" s="33"/>
      <c r="O331" s="78"/>
      <c r="P331" s="647"/>
      <c r="Q331" s="78"/>
      <c r="R331" s="647"/>
    </row>
    <row r="332" spans="2:21" s="29" customFormat="1">
      <c r="B332" s="11"/>
      <c r="C332" s="11">
        <v>3</v>
      </c>
      <c r="D332" s="655"/>
      <c r="E332" s="655"/>
      <c r="F332" s="647"/>
      <c r="G332" s="33"/>
      <c r="H332" s="33"/>
      <c r="I332" s="33"/>
      <c r="J332" s="33"/>
      <c r="K332" s="78"/>
      <c r="L332" s="647"/>
      <c r="M332" s="33"/>
      <c r="N332" s="33"/>
      <c r="O332" s="78"/>
      <c r="P332" s="647"/>
      <c r="Q332" s="78"/>
      <c r="R332" s="647"/>
    </row>
    <row r="333" spans="2:21">
      <c r="C333" s="11">
        <v>4</v>
      </c>
      <c r="F333" s="78"/>
      <c r="G333" s="33"/>
      <c r="H333" s="33"/>
      <c r="I333" s="33"/>
      <c r="J333" s="33"/>
      <c r="K333" s="86"/>
      <c r="L333" s="189"/>
      <c r="M333" s="334"/>
      <c r="N333" s="334"/>
      <c r="O333" s="86"/>
      <c r="P333" s="189"/>
      <c r="Q333" s="86"/>
      <c r="R333" s="189"/>
      <c r="S333" s="335"/>
      <c r="T333" s="335"/>
      <c r="U333" s="335"/>
    </row>
    <row r="334" spans="2:21" s="29" customFormat="1">
      <c r="B334" s="11"/>
      <c r="C334" s="11">
        <v>5</v>
      </c>
      <c r="D334" s="692"/>
      <c r="E334" s="692"/>
      <c r="F334" s="693"/>
      <c r="G334" s="33"/>
      <c r="H334" s="33"/>
      <c r="I334" s="33"/>
      <c r="J334" s="33"/>
      <c r="K334" s="86"/>
      <c r="L334" s="813"/>
      <c r="M334" s="33"/>
      <c r="N334" s="33"/>
      <c r="O334" s="86"/>
      <c r="P334" s="813"/>
      <c r="Q334" s="86"/>
      <c r="R334" s="813"/>
    </row>
    <row r="335" spans="2:21" s="29" customFormat="1">
      <c r="B335" s="11"/>
      <c r="C335" s="11">
        <v>6</v>
      </c>
      <c r="D335" s="46"/>
      <c r="E335" s="46"/>
      <c r="F335" s="693"/>
      <c r="G335" s="33"/>
      <c r="H335" s="33"/>
      <c r="I335" s="33"/>
      <c r="J335" s="33"/>
      <c r="K335" s="86"/>
      <c r="L335" s="813"/>
      <c r="M335" s="33"/>
      <c r="N335" s="33"/>
      <c r="O335" s="86"/>
      <c r="P335" s="813"/>
      <c r="Q335" s="86"/>
      <c r="R335" s="813"/>
    </row>
    <row r="336" spans="2:21" s="29" customFormat="1">
      <c r="B336" s="11"/>
      <c r="C336" s="11">
        <v>7</v>
      </c>
      <c r="D336" s="46"/>
      <c r="E336" s="46"/>
      <c r="F336" s="693"/>
      <c r="G336" s="33"/>
      <c r="H336" s="33"/>
      <c r="I336" s="33"/>
      <c r="J336" s="33"/>
      <c r="K336" s="86"/>
      <c r="L336" s="814"/>
      <c r="M336" s="33"/>
      <c r="N336" s="33"/>
      <c r="O336" s="86"/>
      <c r="P336" s="814"/>
      <c r="Q336" s="86"/>
      <c r="R336" s="814"/>
    </row>
    <row r="337" spans="2:21" s="29" customFormat="1">
      <c r="B337" s="11"/>
      <c r="C337" s="11">
        <v>8</v>
      </c>
      <c r="D337" s="46"/>
      <c r="E337" s="46"/>
      <c r="F337" s="693"/>
      <c r="G337" s="33"/>
      <c r="H337" s="33"/>
      <c r="I337" s="33"/>
      <c r="J337" s="33"/>
      <c r="K337" s="86"/>
      <c r="L337" s="813"/>
      <c r="M337" s="33"/>
      <c r="N337" s="33"/>
      <c r="O337" s="86"/>
      <c r="P337" s="813"/>
      <c r="Q337" s="86"/>
      <c r="R337" s="813"/>
    </row>
    <row r="338" spans="2:21" s="29" customFormat="1">
      <c r="B338" s="11"/>
      <c r="C338" s="11">
        <v>9</v>
      </c>
      <c r="D338" s="692"/>
      <c r="E338" s="692"/>
      <c r="F338" s="693"/>
      <c r="G338" s="33"/>
      <c r="H338" s="33"/>
      <c r="I338" s="33"/>
      <c r="J338" s="33"/>
      <c r="K338" s="86"/>
      <c r="L338" s="813"/>
      <c r="M338" s="33"/>
      <c r="N338" s="33"/>
      <c r="O338" s="86"/>
      <c r="P338" s="813"/>
      <c r="Q338" s="86"/>
      <c r="R338" s="813"/>
    </row>
    <row r="339" spans="2:21" s="29" customFormat="1">
      <c r="B339" s="11"/>
      <c r="C339" s="11">
        <v>10</v>
      </c>
      <c r="D339" s="46"/>
      <c r="E339" s="46"/>
      <c r="F339" s="693"/>
      <c r="G339" s="33"/>
      <c r="H339" s="33"/>
      <c r="I339" s="33"/>
      <c r="J339" s="33"/>
      <c r="K339" s="86"/>
      <c r="L339" s="813"/>
      <c r="M339" s="33"/>
      <c r="N339" s="33"/>
      <c r="O339" s="86"/>
      <c r="P339" s="813"/>
      <c r="Q339" s="86"/>
      <c r="R339" s="813"/>
    </row>
    <row r="340" spans="2:21" s="29" customFormat="1">
      <c r="B340" s="11"/>
      <c r="C340" s="11">
        <v>11</v>
      </c>
      <c r="D340" s="46"/>
      <c r="E340" s="46"/>
      <c r="F340" s="693"/>
      <c r="G340" s="33"/>
      <c r="H340" s="33"/>
      <c r="I340" s="33"/>
      <c r="J340" s="33"/>
      <c r="K340" s="86"/>
      <c r="L340" s="814"/>
      <c r="M340" s="33"/>
      <c r="N340" s="33"/>
      <c r="O340" s="86"/>
      <c r="P340" s="814"/>
      <c r="Q340" s="86"/>
      <c r="R340" s="814"/>
    </row>
    <row r="341" spans="2:21" s="29" customFormat="1">
      <c r="B341" s="11"/>
      <c r="C341" s="11">
        <v>12</v>
      </c>
      <c r="D341" s="692"/>
      <c r="E341" s="692"/>
      <c r="F341" s="693"/>
      <c r="G341" s="33"/>
      <c r="H341" s="33"/>
      <c r="I341" s="33"/>
      <c r="J341" s="33"/>
      <c r="K341" s="86"/>
      <c r="L341" s="813"/>
      <c r="M341" s="33"/>
      <c r="N341" s="33"/>
      <c r="O341" s="86"/>
      <c r="P341" s="813"/>
      <c r="Q341" s="86"/>
      <c r="R341" s="813"/>
    </row>
    <row r="342" spans="2:21" s="29" customFormat="1">
      <c r="B342" s="11"/>
      <c r="C342" s="11">
        <v>13</v>
      </c>
      <c r="D342" s="692"/>
      <c r="E342" s="692"/>
      <c r="F342" s="693"/>
      <c r="G342" s="33"/>
      <c r="H342" s="33"/>
      <c r="I342" s="33"/>
      <c r="J342" s="33"/>
      <c r="K342" s="86"/>
      <c r="L342" s="813"/>
      <c r="M342" s="33"/>
      <c r="N342" s="33"/>
      <c r="O342" s="86"/>
      <c r="P342" s="813"/>
      <c r="Q342" s="86"/>
      <c r="R342" s="813"/>
    </row>
    <row r="343" spans="2:21" s="29" customFormat="1">
      <c r="B343" s="11"/>
      <c r="C343" s="11">
        <v>14</v>
      </c>
      <c r="D343" s="692"/>
      <c r="E343" s="692"/>
      <c r="F343" s="693"/>
      <c r="G343" s="33"/>
      <c r="H343" s="33"/>
      <c r="I343" s="33"/>
      <c r="J343" s="33"/>
      <c r="K343" s="86"/>
      <c r="L343" s="651"/>
      <c r="M343" s="33"/>
      <c r="N343" s="33"/>
      <c r="O343" s="86"/>
      <c r="P343" s="651"/>
      <c r="Q343" s="86"/>
      <c r="R343" s="651"/>
    </row>
    <row r="344" spans="2:21" s="29" customFormat="1">
      <c r="B344" s="11"/>
      <c r="C344" s="11">
        <v>15</v>
      </c>
      <c r="D344" s="692"/>
      <c r="E344" s="692"/>
      <c r="F344" s="693"/>
      <c r="G344" s="33"/>
      <c r="H344" s="33"/>
      <c r="I344" s="33"/>
      <c r="J344" s="33"/>
      <c r="K344" s="86"/>
      <c r="L344" s="814"/>
      <c r="M344" s="33"/>
      <c r="N344" s="33"/>
      <c r="O344" s="86"/>
      <c r="P344" s="814"/>
      <c r="Q344" s="86"/>
      <c r="R344" s="814"/>
    </row>
    <row r="345" spans="2:21" s="29" customFormat="1">
      <c r="B345" s="11"/>
      <c r="C345" s="11">
        <v>16</v>
      </c>
      <c r="D345" s="692"/>
      <c r="E345" s="692"/>
      <c r="F345" s="693"/>
      <c r="G345" s="33"/>
      <c r="H345" s="33"/>
      <c r="I345" s="33"/>
      <c r="J345" s="33"/>
      <c r="K345" s="86"/>
      <c r="L345" s="813"/>
      <c r="M345" s="33"/>
      <c r="N345" s="33"/>
      <c r="O345" s="86"/>
      <c r="P345" s="813"/>
      <c r="Q345" s="86"/>
      <c r="R345" s="813"/>
    </row>
    <row r="346" spans="2:21" s="29" customFormat="1">
      <c r="B346" s="11"/>
      <c r="C346" s="11">
        <v>17</v>
      </c>
      <c r="D346" s="692"/>
      <c r="E346" s="692"/>
      <c r="F346" s="693"/>
      <c r="G346" s="33"/>
      <c r="H346" s="33"/>
      <c r="I346" s="33"/>
      <c r="J346" s="33"/>
      <c r="K346" s="86"/>
      <c r="L346" s="651"/>
      <c r="M346" s="33"/>
      <c r="N346" s="33"/>
      <c r="O346" s="86"/>
      <c r="P346" s="651"/>
      <c r="Q346" s="86"/>
      <c r="R346" s="651"/>
    </row>
    <row r="347" spans="2:21" s="29" customFormat="1">
      <c r="B347" s="11"/>
      <c r="C347" s="11">
        <v>18</v>
      </c>
      <c r="D347" s="692"/>
      <c r="E347" s="692"/>
      <c r="F347" s="693"/>
      <c r="G347" s="33"/>
      <c r="H347" s="33"/>
      <c r="I347" s="33"/>
      <c r="J347" s="33"/>
      <c r="K347" s="653"/>
      <c r="L347" s="651"/>
      <c r="M347" s="33"/>
      <c r="N347" s="33"/>
      <c r="O347" s="653"/>
      <c r="P347" s="651"/>
      <c r="Q347" s="653"/>
      <c r="R347" s="651"/>
    </row>
    <row r="348" spans="2:21" s="29" customFormat="1">
      <c r="B348" s="30">
        <v>15</v>
      </c>
      <c r="C348" s="11">
        <v>1</v>
      </c>
      <c r="D348" s="57"/>
      <c r="E348" s="57"/>
      <c r="F348" s="46"/>
      <c r="G348" s="33"/>
      <c r="H348" s="33"/>
      <c r="I348" s="33"/>
      <c r="J348" s="33"/>
      <c r="K348" s="86"/>
      <c r="L348" s="647"/>
      <c r="M348" s="33"/>
      <c r="N348" s="33"/>
      <c r="O348" s="86"/>
      <c r="P348" s="647"/>
      <c r="Q348" s="86"/>
      <c r="R348" s="647"/>
    </row>
    <row r="349" spans="2:21" s="29" customFormat="1">
      <c r="B349" s="11"/>
      <c r="C349" s="11">
        <v>2</v>
      </c>
      <c r="D349" s="655"/>
      <c r="E349" s="655"/>
      <c r="F349" s="11"/>
      <c r="G349" s="334"/>
      <c r="H349" s="334"/>
      <c r="I349" s="334"/>
      <c r="J349" s="334"/>
      <c r="K349" s="78"/>
      <c r="L349" s="647"/>
      <c r="M349" s="33"/>
      <c r="N349" s="33"/>
      <c r="O349" s="78"/>
      <c r="P349" s="647"/>
      <c r="Q349" s="78"/>
      <c r="R349" s="647"/>
    </row>
    <row r="350" spans="2:21" s="29" customFormat="1">
      <c r="B350" s="11"/>
      <c r="C350" s="11">
        <v>3</v>
      </c>
      <c r="D350" s="655"/>
      <c r="E350" s="655"/>
      <c r="F350" s="647"/>
      <c r="G350" s="33"/>
      <c r="H350" s="33"/>
      <c r="I350" s="33"/>
      <c r="J350" s="33"/>
      <c r="K350" s="78"/>
      <c r="L350" s="647"/>
      <c r="M350" s="33"/>
      <c r="N350" s="33"/>
      <c r="O350" s="78"/>
      <c r="P350" s="647"/>
      <c r="Q350" s="78"/>
      <c r="R350" s="647"/>
    </row>
    <row r="351" spans="2:21">
      <c r="C351" s="11">
        <v>4</v>
      </c>
      <c r="F351" s="78"/>
      <c r="G351" s="33"/>
      <c r="H351" s="33"/>
      <c r="I351" s="33"/>
      <c r="J351" s="33"/>
      <c r="K351" s="86"/>
      <c r="L351" s="189"/>
      <c r="M351" s="334"/>
      <c r="N351" s="334"/>
      <c r="O351" s="86"/>
      <c r="P351" s="189"/>
      <c r="Q351" s="86"/>
      <c r="R351" s="189"/>
      <c r="S351" s="335"/>
      <c r="T351" s="335"/>
      <c r="U351" s="335"/>
    </row>
    <row r="352" spans="2:21" s="29" customFormat="1">
      <c r="B352" s="11"/>
      <c r="C352" s="11">
        <v>5</v>
      </c>
      <c r="D352" s="692"/>
      <c r="E352" s="692"/>
      <c r="F352" s="693"/>
      <c r="G352" s="33"/>
      <c r="H352" s="33"/>
      <c r="I352" s="33"/>
      <c r="J352" s="33"/>
      <c r="K352" s="86"/>
      <c r="L352" s="813"/>
      <c r="M352" s="33"/>
      <c r="N352" s="33"/>
      <c r="O352" s="86"/>
      <c r="P352" s="813"/>
      <c r="Q352" s="86"/>
      <c r="R352" s="813"/>
    </row>
    <row r="353" spans="2:18" s="29" customFormat="1">
      <c r="B353" s="11"/>
      <c r="C353" s="11">
        <v>6</v>
      </c>
      <c r="D353" s="46"/>
      <c r="E353" s="46"/>
      <c r="F353" s="693"/>
      <c r="G353" s="33"/>
      <c r="H353" s="33"/>
      <c r="I353" s="33"/>
      <c r="J353" s="33"/>
      <c r="K353" s="86"/>
      <c r="L353" s="813"/>
      <c r="M353" s="33"/>
      <c r="N353" s="33"/>
      <c r="O353" s="86"/>
      <c r="P353" s="813"/>
      <c r="Q353" s="86"/>
      <c r="R353" s="813"/>
    </row>
    <row r="354" spans="2:18" s="29" customFormat="1">
      <c r="B354" s="11"/>
      <c r="C354" s="11">
        <v>7</v>
      </c>
      <c r="D354" s="46"/>
      <c r="E354" s="46"/>
      <c r="F354" s="693"/>
      <c r="G354" s="33"/>
      <c r="H354" s="33"/>
      <c r="I354" s="33"/>
      <c r="J354" s="33"/>
      <c r="K354" s="86"/>
      <c r="L354" s="814"/>
      <c r="M354" s="33"/>
      <c r="N354" s="33"/>
      <c r="O354" s="86"/>
      <c r="P354" s="814"/>
      <c r="Q354" s="86"/>
      <c r="R354" s="814"/>
    </row>
    <row r="355" spans="2:18" s="29" customFormat="1">
      <c r="B355" s="11"/>
      <c r="C355" s="11">
        <v>8</v>
      </c>
      <c r="D355" s="46"/>
      <c r="E355" s="46"/>
      <c r="F355" s="693"/>
      <c r="G355" s="33"/>
      <c r="H355" s="33"/>
      <c r="I355" s="33"/>
      <c r="J355" s="33"/>
      <c r="K355" s="86"/>
      <c r="L355" s="813"/>
      <c r="M355" s="33"/>
      <c r="N355" s="33"/>
      <c r="O355" s="86"/>
      <c r="P355" s="813"/>
      <c r="Q355" s="86"/>
      <c r="R355" s="813"/>
    </row>
    <row r="356" spans="2:18" s="29" customFormat="1">
      <c r="B356" s="11"/>
      <c r="C356" s="11">
        <v>9</v>
      </c>
      <c r="D356" s="692"/>
      <c r="E356" s="692"/>
      <c r="F356" s="693"/>
      <c r="G356" s="33"/>
      <c r="H356" s="33"/>
      <c r="I356" s="33"/>
      <c r="J356" s="33"/>
      <c r="K356" s="86"/>
      <c r="L356" s="813"/>
      <c r="M356" s="33"/>
      <c r="N356" s="33"/>
      <c r="O356" s="86"/>
      <c r="P356" s="813"/>
      <c r="Q356" s="86"/>
      <c r="R356" s="813"/>
    </row>
    <row r="357" spans="2:18" s="29" customFormat="1">
      <c r="B357" s="11"/>
      <c r="C357" s="11">
        <v>10</v>
      </c>
      <c r="D357" s="46"/>
      <c r="E357" s="46"/>
      <c r="F357" s="693"/>
      <c r="G357" s="33"/>
      <c r="H357" s="33"/>
      <c r="I357" s="33"/>
      <c r="J357" s="33"/>
      <c r="K357" s="86"/>
      <c r="L357" s="813"/>
      <c r="M357" s="33"/>
      <c r="N357" s="33"/>
      <c r="O357" s="86"/>
      <c r="P357" s="813"/>
      <c r="Q357" s="86"/>
      <c r="R357" s="813"/>
    </row>
    <row r="358" spans="2:18" s="29" customFormat="1">
      <c r="B358" s="11"/>
      <c r="C358" s="11">
        <v>11</v>
      </c>
      <c r="D358" s="46"/>
      <c r="E358" s="46"/>
      <c r="F358" s="693"/>
      <c r="G358" s="33"/>
      <c r="H358" s="33"/>
      <c r="I358" s="33"/>
      <c r="J358" s="33"/>
      <c r="K358" s="86"/>
      <c r="L358" s="814"/>
      <c r="M358" s="33"/>
      <c r="N358" s="33"/>
      <c r="O358" s="86"/>
      <c r="P358" s="814"/>
      <c r="Q358" s="86"/>
      <c r="R358" s="814"/>
    </row>
    <row r="359" spans="2:18" s="29" customFormat="1">
      <c r="B359" s="11"/>
      <c r="C359" s="11">
        <v>12</v>
      </c>
      <c r="D359" s="692"/>
      <c r="E359" s="692"/>
      <c r="F359" s="693"/>
      <c r="G359" s="33"/>
      <c r="H359" s="33"/>
      <c r="I359" s="33"/>
      <c r="J359" s="33"/>
      <c r="K359" s="86"/>
      <c r="L359" s="813"/>
      <c r="M359" s="33"/>
      <c r="N359" s="33"/>
      <c r="O359" s="86"/>
      <c r="P359" s="813"/>
      <c r="Q359" s="86"/>
      <c r="R359" s="813"/>
    </row>
    <row r="360" spans="2:18" s="29" customFormat="1">
      <c r="B360" s="11"/>
      <c r="C360" s="11">
        <v>13</v>
      </c>
      <c r="D360" s="692"/>
      <c r="E360" s="692"/>
      <c r="F360" s="693"/>
      <c r="G360" s="33"/>
      <c r="H360" s="33"/>
      <c r="I360" s="33"/>
      <c r="J360" s="33"/>
      <c r="K360" s="86"/>
      <c r="L360" s="813"/>
      <c r="M360" s="33"/>
      <c r="N360" s="33"/>
      <c r="O360" s="86"/>
      <c r="P360" s="813"/>
      <c r="Q360" s="86"/>
      <c r="R360" s="813"/>
    </row>
    <row r="361" spans="2:18" s="29" customFormat="1">
      <c r="B361" s="11"/>
      <c r="C361" s="11">
        <v>14</v>
      </c>
      <c r="D361" s="692"/>
      <c r="E361" s="692"/>
      <c r="F361" s="693"/>
      <c r="G361" s="33"/>
      <c r="H361" s="33"/>
      <c r="I361" s="33"/>
      <c r="J361" s="33"/>
      <c r="K361" s="86"/>
      <c r="L361" s="651"/>
      <c r="M361" s="33"/>
      <c r="N361" s="33"/>
      <c r="O361" s="86"/>
      <c r="P361" s="651"/>
      <c r="Q361" s="86"/>
      <c r="R361" s="651"/>
    </row>
    <row r="362" spans="2:18" s="29" customFormat="1">
      <c r="B362" s="11"/>
      <c r="C362" s="11">
        <v>15</v>
      </c>
      <c r="D362" s="692"/>
      <c r="E362" s="692"/>
      <c r="F362" s="693"/>
      <c r="G362" s="33"/>
      <c r="H362" s="33"/>
      <c r="I362" s="33"/>
      <c r="J362" s="33"/>
      <c r="K362" s="86"/>
      <c r="L362" s="814"/>
      <c r="M362" s="33"/>
      <c r="N362" s="33"/>
      <c r="O362" s="86"/>
      <c r="P362" s="814"/>
      <c r="Q362" s="86"/>
      <c r="R362" s="814"/>
    </row>
    <row r="363" spans="2:18" s="29" customFormat="1">
      <c r="B363" s="11"/>
      <c r="C363" s="11">
        <v>16</v>
      </c>
      <c r="D363" s="692"/>
      <c r="E363" s="692"/>
      <c r="F363" s="693"/>
      <c r="G363" s="33"/>
      <c r="H363" s="33"/>
      <c r="I363" s="33"/>
      <c r="J363" s="33"/>
      <c r="K363" s="86"/>
      <c r="L363" s="813"/>
      <c r="M363" s="33"/>
      <c r="N363" s="33"/>
      <c r="O363" s="86"/>
      <c r="P363" s="813"/>
      <c r="Q363" s="86"/>
      <c r="R363" s="813"/>
    </row>
    <row r="364" spans="2:18" s="29" customFormat="1">
      <c r="B364" s="11"/>
      <c r="C364" s="11">
        <v>17</v>
      </c>
      <c r="D364" s="692"/>
      <c r="E364" s="692"/>
      <c r="F364" s="693"/>
      <c r="G364" s="33"/>
      <c r="H364" s="33"/>
      <c r="I364" s="33"/>
      <c r="J364" s="33"/>
      <c r="K364" s="86"/>
      <c r="L364" s="651"/>
      <c r="M364" s="33"/>
      <c r="N364" s="33"/>
      <c r="O364" s="86"/>
      <c r="P364" s="651"/>
      <c r="Q364" s="86"/>
      <c r="R364" s="651"/>
    </row>
    <row r="365" spans="2:18" s="29" customFormat="1">
      <c r="B365" s="11"/>
      <c r="C365" s="11">
        <v>18</v>
      </c>
      <c r="D365" s="692"/>
      <c r="E365" s="692"/>
      <c r="F365" s="693"/>
      <c r="G365" s="33"/>
      <c r="H365" s="33"/>
      <c r="I365" s="33"/>
      <c r="J365" s="33"/>
      <c r="K365" s="653"/>
      <c r="L365" s="651"/>
      <c r="M365" s="33"/>
      <c r="N365" s="33"/>
      <c r="O365" s="653"/>
      <c r="P365" s="651"/>
      <c r="Q365" s="653"/>
      <c r="R365" s="651"/>
    </row>
    <row r="366" spans="2:18" s="29" customFormat="1">
      <c r="B366" s="30">
        <v>16</v>
      </c>
      <c r="C366" s="11">
        <v>1</v>
      </c>
      <c r="D366" s="57"/>
      <c r="E366" s="57"/>
      <c r="F366" s="46"/>
      <c r="G366" s="33"/>
      <c r="H366" s="33"/>
      <c r="I366" s="33"/>
      <c r="J366" s="33"/>
      <c r="K366" s="86"/>
      <c r="L366" s="647"/>
      <c r="M366" s="33"/>
      <c r="N366" s="33"/>
      <c r="O366" s="86"/>
      <c r="P366" s="647"/>
      <c r="Q366" s="86"/>
      <c r="R366" s="647"/>
    </row>
    <row r="367" spans="2:18" s="29" customFormat="1">
      <c r="B367" s="11"/>
      <c r="C367" s="11">
        <v>2</v>
      </c>
      <c r="D367" s="655"/>
      <c r="E367" s="655"/>
      <c r="F367" s="11"/>
      <c r="G367" s="334"/>
      <c r="H367" s="334"/>
      <c r="I367" s="334"/>
      <c r="J367" s="334"/>
      <c r="K367" s="78"/>
      <c r="L367" s="647"/>
      <c r="M367" s="33"/>
      <c r="N367" s="33"/>
      <c r="O367" s="78"/>
      <c r="P367" s="647"/>
      <c r="Q367" s="78"/>
      <c r="R367" s="647"/>
    </row>
    <row r="368" spans="2:18" s="29" customFormat="1">
      <c r="B368" s="11"/>
      <c r="C368" s="11">
        <v>3</v>
      </c>
      <c r="D368" s="655"/>
      <c r="E368" s="655"/>
      <c r="F368" s="647"/>
      <c r="G368" s="33"/>
      <c r="H368" s="33"/>
      <c r="I368" s="33"/>
      <c r="J368" s="33"/>
      <c r="K368" s="78"/>
      <c r="L368" s="647"/>
      <c r="M368" s="33"/>
      <c r="N368" s="33"/>
      <c r="O368" s="78"/>
      <c r="P368" s="647"/>
      <c r="Q368" s="78"/>
      <c r="R368" s="647"/>
    </row>
    <row r="369" spans="2:21">
      <c r="C369" s="11">
        <v>4</v>
      </c>
      <c r="F369" s="78"/>
      <c r="G369" s="33"/>
      <c r="H369" s="33"/>
      <c r="I369" s="33"/>
      <c r="J369" s="33"/>
      <c r="K369" s="86"/>
      <c r="L369" s="189"/>
      <c r="M369" s="334"/>
      <c r="N369" s="334"/>
      <c r="O369" s="86"/>
      <c r="P369" s="189"/>
      <c r="Q369" s="86"/>
      <c r="R369" s="189"/>
      <c r="S369" s="335"/>
      <c r="T369" s="335"/>
      <c r="U369" s="335"/>
    </row>
    <row r="370" spans="2:21" s="29" customFormat="1">
      <c r="B370" s="11"/>
      <c r="C370" s="11">
        <v>5</v>
      </c>
      <c r="D370" s="692"/>
      <c r="E370" s="692"/>
      <c r="F370" s="693"/>
      <c r="G370" s="33"/>
      <c r="H370" s="33"/>
      <c r="I370" s="33"/>
      <c r="J370" s="33"/>
      <c r="K370" s="86"/>
      <c r="L370" s="813"/>
      <c r="M370" s="33"/>
      <c r="N370" s="33"/>
      <c r="O370" s="86"/>
      <c r="P370" s="813"/>
      <c r="Q370" s="86"/>
      <c r="R370" s="813"/>
    </row>
    <row r="371" spans="2:21" s="29" customFormat="1">
      <c r="B371" s="11"/>
      <c r="C371" s="11">
        <v>6</v>
      </c>
      <c r="D371" s="46"/>
      <c r="E371" s="46"/>
      <c r="F371" s="693"/>
      <c r="G371" s="33"/>
      <c r="H371" s="33"/>
      <c r="I371" s="33"/>
      <c r="J371" s="33"/>
      <c r="K371" s="86"/>
      <c r="L371" s="813"/>
      <c r="M371" s="33"/>
      <c r="N371" s="33"/>
      <c r="O371" s="86"/>
      <c r="P371" s="813"/>
      <c r="Q371" s="86"/>
      <c r="R371" s="813"/>
    </row>
    <row r="372" spans="2:21" s="29" customFormat="1">
      <c r="B372" s="11"/>
      <c r="C372" s="11">
        <v>7</v>
      </c>
      <c r="D372" s="46"/>
      <c r="E372" s="46"/>
      <c r="F372" s="693"/>
      <c r="G372" s="33"/>
      <c r="H372" s="33"/>
      <c r="I372" s="33"/>
      <c r="J372" s="33"/>
      <c r="K372" s="86"/>
      <c r="L372" s="814"/>
      <c r="M372" s="33"/>
      <c r="N372" s="33"/>
      <c r="O372" s="86"/>
      <c r="P372" s="814"/>
      <c r="Q372" s="86"/>
      <c r="R372" s="814"/>
    </row>
    <row r="373" spans="2:21" s="29" customFormat="1">
      <c r="B373" s="11"/>
      <c r="C373" s="11">
        <v>8</v>
      </c>
      <c r="D373" s="46"/>
      <c r="E373" s="46"/>
      <c r="F373" s="693"/>
      <c r="G373" s="33"/>
      <c r="H373" s="33"/>
      <c r="I373" s="33"/>
      <c r="J373" s="33"/>
      <c r="K373" s="86"/>
      <c r="L373" s="813"/>
      <c r="M373" s="33"/>
      <c r="N373" s="33"/>
      <c r="O373" s="86"/>
      <c r="P373" s="813"/>
      <c r="Q373" s="86"/>
      <c r="R373" s="813"/>
    </row>
    <row r="374" spans="2:21" s="29" customFormat="1">
      <c r="B374" s="11"/>
      <c r="C374" s="11">
        <v>9</v>
      </c>
      <c r="D374" s="692"/>
      <c r="E374" s="692"/>
      <c r="F374" s="693"/>
      <c r="G374" s="33"/>
      <c r="H374" s="33"/>
      <c r="I374" s="33"/>
      <c r="J374" s="33"/>
      <c r="K374" s="86"/>
      <c r="L374" s="813"/>
      <c r="M374" s="33"/>
      <c r="N374" s="33"/>
      <c r="O374" s="86"/>
      <c r="P374" s="813"/>
      <c r="Q374" s="86"/>
      <c r="R374" s="813"/>
    </row>
    <row r="375" spans="2:21" s="29" customFormat="1">
      <c r="B375" s="11"/>
      <c r="C375" s="11">
        <v>10</v>
      </c>
      <c r="D375" s="46"/>
      <c r="E375" s="46"/>
      <c r="F375" s="693"/>
      <c r="G375" s="33"/>
      <c r="H375" s="33"/>
      <c r="I375" s="33"/>
      <c r="J375" s="33"/>
      <c r="K375" s="86"/>
      <c r="L375" s="813"/>
      <c r="M375" s="33"/>
      <c r="N375" s="33"/>
      <c r="O375" s="86"/>
      <c r="P375" s="813"/>
      <c r="Q375" s="86"/>
      <c r="R375" s="813"/>
    </row>
    <row r="376" spans="2:21" s="29" customFormat="1">
      <c r="B376" s="11"/>
      <c r="C376" s="11">
        <v>11</v>
      </c>
      <c r="D376" s="46"/>
      <c r="E376" s="46"/>
      <c r="F376" s="693"/>
      <c r="G376" s="33"/>
      <c r="H376" s="33"/>
      <c r="I376" s="33"/>
      <c r="J376" s="33"/>
      <c r="K376" s="86"/>
      <c r="L376" s="814"/>
      <c r="M376" s="33"/>
      <c r="N376" s="33"/>
      <c r="O376" s="86"/>
      <c r="P376" s="814"/>
      <c r="Q376" s="86"/>
      <c r="R376" s="814"/>
    </row>
    <row r="377" spans="2:21" s="29" customFormat="1">
      <c r="B377" s="11"/>
      <c r="C377" s="11">
        <v>12</v>
      </c>
      <c r="D377" s="692"/>
      <c r="E377" s="692"/>
      <c r="F377" s="693"/>
      <c r="G377" s="33"/>
      <c r="H377" s="33"/>
      <c r="I377" s="33"/>
      <c r="J377" s="33"/>
      <c r="K377" s="86"/>
      <c r="L377" s="813"/>
      <c r="M377" s="33"/>
      <c r="N377" s="33"/>
      <c r="O377" s="86"/>
      <c r="P377" s="813"/>
      <c r="Q377" s="86"/>
      <c r="R377" s="813"/>
    </row>
    <row r="378" spans="2:21" s="29" customFormat="1">
      <c r="B378" s="11"/>
      <c r="C378" s="11">
        <v>13</v>
      </c>
      <c r="D378" s="692"/>
      <c r="E378" s="692"/>
      <c r="F378" s="693"/>
      <c r="G378" s="33"/>
      <c r="H378" s="33"/>
      <c r="I378" s="33"/>
      <c r="J378" s="33"/>
      <c r="K378" s="86"/>
      <c r="L378" s="813"/>
      <c r="M378" s="33"/>
      <c r="N378" s="33"/>
      <c r="O378" s="86"/>
      <c r="P378" s="813"/>
      <c r="Q378" s="86"/>
      <c r="R378" s="813"/>
    </row>
    <row r="379" spans="2:21" s="29" customFormat="1">
      <c r="B379" s="11"/>
      <c r="C379" s="11">
        <v>14</v>
      </c>
      <c r="D379" s="692"/>
      <c r="E379" s="692"/>
      <c r="F379" s="693"/>
      <c r="G379" s="33"/>
      <c r="H379" s="33"/>
      <c r="I379" s="33"/>
      <c r="J379" s="33"/>
      <c r="K379" s="86"/>
      <c r="L379" s="651"/>
      <c r="M379" s="33"/>
      <c r="N379" s="33"/>
      <c r="O379" s="86"/>
      <c r="P379" s="651"/>
      <c r="Q379" s="86"/>
      <c r="R379" s="651"/>
    </row>
    <row r="380" spans="2:21" s="29" customFormat="1">
      <c r="B380" s="11"/>
      <c r="C380" s="11">
        <v>15</v>
      </c>
      <c r="D380" s="692"/>
      <c r="E380" s="692"/>
      <c r="F380" s="693"/>
      <c r="G380" s="33"/>
      <c r="H380" s="33"/>
      <c r="I380" s="33"/>
      <c r="J380" s="33"/>
      <c r="K380" s="86"/>
      <c r="L380" s="814"/>
      <c r="M380" s="33"/>
      <c r="N380" s="33"/>
      <c r="O380" s="86"/>
      <c r="P380" s="814"/>
      <c r="Q380" s="86"/>
      <c r="R380" s="814"/>
    </row>
    <row r="381" spans="2:21" s="29" customFormat="1">
      <c r="B381" s="11"/>
      <c r="C381" s="11">
        <v>16</v>
      </c>
      <c r="D381" s="692"/>
      <c r="E381" s="692"/>
      <c r="F381" s="693"/>
      <c r="G381" s="33"/>
      <c r="H381" s="33"/>
      <c r="I381" s="33"/>
      <c r="J381" s="33"/>
      <c r="K381" s="86"/>
      <c r="L381" s="813"/>
      <c r="M381" s="33"/>
      <c r="N381" s="33"/>
      <c r="O381" s="86"/>
      <c r="P381" s="813"/>
      <c r="Q381" s="86"/>
      <c r="R381" s="813"/>
    </row>
    <row r="382" spans="2:21" s="29" customFormat="1">
      <c r="B382" s="11"/>
      <c r="C382" s="11">
        <v>17</v>
      </c>
      <c r="D382" s="692"/>
      <c r="E382" s="692"/>
      <c r="F382" s="693"/>
      <c r="G382" s="33"/>
      <c r="H382" s="33"/>
      <c r="I382" s="33"/>
      <c r="J382" s="33"/>
      <c r="K382" s="86"/>
      <c r="L382" s="651"/>
      <c r="M382" s="33"/>
      <c r="N382" s="33"/>
      <c r="O382" s="86"/>
      <c r="P382" s="651"/>
      <c r="Q382" s="86"/>
      <c r="R382" s="651"/>
    </row>
    <row r="383" spans="2:21" s="29" customFormat="1">
      <c r="B383" s="11"/>
      <c r="C383" s="11">
        <v>18</v>
      </c>
      <c r="D383" s="692"/>
      <c r="E383" s="692"/>
      <c r="F383" s="693"/>
      <c r="G383" s="33"/>
      <c r="H383" s="33"/>
      <c r="I383" s="33"/>
      <c r="J383" s="33"/>
      <c r="K383" s="653"/>
      <c r="L383" s="651"/>
      <c r="M383" s="33"/>
      <c r="N383" s="33"/>
      <c r="O383" s="653"/>
      <c r="P383" s="651"/>
      <c r="Q383" s="653"/>
      <c r="R383" s="651"/>
    </row>
    <row r="384" spans="2:21" s="29" customFormat="1">
      <c r="B384" s="30">
        <v>17</v>
      </c>
      <c r="C384" s="11">
        <v>1</v>
      </c>
      <c r="D384" s="57"/>
      <c r="E384" s="57"/>
      <c r="F384" s="46"/>
      <c r="G384" s="33"/>
      <c r="H384" s="33"/>
      <c r="I384" s="33"/>
      <c r="J384" s="33"/>
      <c r="K384" s="86"/>
      <c r="L384" s="647"/>
      <c r="M384" s="33"/>
      <c r="N384" s="33"/>
      <c r="O384" s="86"/>
      <c r="P384" s="647"/>
      <c r="Q384" s="86"/>
      <c r="R384" s="647"/>
    </row>
    <row r="385" spans="2:21" s="29" customFormat="1">
      <c r="B385" s="11"/>
      <c r="C385" s="11">
        <v>2</v>
      </c>
      <c r="D385" s="655"/>
      <c r="E385" s="655"/>
      <c r="F385" s="11"/>
      <c r="G385" s="334"/>
      <c r="H385" s="334"/>
      <c r="I385" s="334"/>
      <c r="J385" s="334"/>
      <c r="K385" s="78"/>
      <c r="L385" s="647"/>
      <c r="M385" s="33"/>
      <c r="N385" s="33"/>
      <c r="O385" s="78"/>
      <c r="P385" s="647"/>
      <c r="Q385" s="78"/>
      <c r="R385" s="647"/>
    </row>
    <row r="386" spans="2:21" s="29" customFormat="1">
      <c r="B386" s="11"/>
      <c r="C386" s="11">
        <v>3</v>
      </c>
      <c r="D386" s="655"/>
      <c r="E386" s="655"/>
      <c r="F386" s="647"/>
      <c r="G386" s="33"/>
      <c r="H386" s="33"/>
      <c r="I386" s="33"/>
      <c r="J386" s="33"/>
      <c r="K386" s="78"/>
      <c r="L386" s="647"/>
      <c r="M386" s="33"/>
      <c r="N386" s="33"/>
      <c r="O386" s="78"/>
      <c r="P386" s="647"/>
      <c r="Q386" s="78"/>
      <c r="R386" s="647"/>
    </row>
    <row r="387" spans="2:21">
      <c r="C387" s="11">
        <v>4</v>
      </c>
      <c r="F387" s="78"/>
      <c r="G387" s="33"/>
      <c r="H387" s="33"/>
      <c r="I387" s="33"/>
      <c r="J387" s="33"/>
      <c r="K387" s="86"/>
      <c r="L387" s="189"/>
      <c r="M387" s="334"/>
      <c r="N387" s="334"/>
      <c r="O387" s="86"/>
      <c r="P387" s="189"/>
      <c r="Q387" s="86"/>
      <c r="R387" s="189"/>
      <c r="S387" s="335"/>
      <c r="T387" s="335"/>
      <c r="U387" s="335"/>
    </row>
    <row r="388" spans="2:21" s="29" customFormat="1">
      <c r="B388" s="11"/>
      <c r="C388" s="11">
        <v>5</v>
      </c>
      <c r="D388" s="692"/>
      <c r="E388" s="692"/>
      <c r="F388" s="693"/>
      <c r="G388" s="33"/>
      <c r="H388" s="33"/>
      <c r="I388" s="33"/>
      <c r="J388" s="33"/>
      <c r="K388" s="86"/>
      <c r="L388" s="813"/>
      <c r="M388" s="33"/>
      <c r="N388" s="33"/>
      <c r="O388" s="86"/>
      <c r="P388" s="813"/>
      <c r="Q388" s="86"/>
      <c r="R388" s="813"/>
    </row>
    <row r="389" spans="2:21" s="29" customFormat="1">
      <c r="B389" s="11"/>
      <c r="C389" s="11">
        <v>6</v>
      </c>
      <c r="D389" s="46"/>
      <c r="E389" s="46"/>
      <c r="F389" s="693"/>
      <c r="G389" s="33"/>
      <c r="H389" s="33"/>
      <c r="I389" s="33"/>
      <c r="J389" s="33"/>
      <c r="K389" s="86"/>
      <c r="L389" s="813"/>
      <c r="M389" s="33"/>
      <c r="N389" s="33"/>
      <c r="O389" s="86"/>
      <c r="P389" s="813"/>
      <c r="Q389" s="86"/>
      <c r="R389" s="813"/>
    </row>
    <row r="390" spans="2:21" s="29" customFormat="1">
      <c r="B390" s="11"/>
      <c r="C390" s="11">
        <v>7</v>
      </c>
      <c r="D390" s="46"/>
      <c r="E390" s="46"/>
      <c r="F390" s="693"/>
      <c r="G390" s="33"/>
      <c r="H390" s="33"/>
      <c r="I390" s="33"/>
      <c r="J390" s="33"/>
      <c r="K390" s="86"/>
      <c r="L390" s="814"/>
      <c r="M390" s="33"/>
      <c r="N390" s="33"/>
      <c r="O390" s="86"/>
      <c r="P390" s="814"/>
      <c r="Q390" s="86"/>
      <c r="R390" s="814"/>
    </row>
    <row r="391" spans="2:21" s="29" customFormat="1">
      <c r="B391" s="11"/>
      <c r="C391" s="11">
        <v>8</v>
      </c>
      <c r="D391" s="46"/>
      <c r="E391" s="46"/>
      <c r="F391" s="693"/>
      <c r="G391" s="33"/>
      <c r="H391" s="33"/>
      <c r="I391" s="33"/>
      <c r="J391" s="33"/>
      <c r="K391" s="86"/>
      <c r="L391" s="813"/>
      <c r="M391" s="33"/>
      <c r="N391" s="33"/>
      <c r="O391" s="86"/>
      <c r="P391" s="813"/>
      <c r="Q391" s="86"/>
      <c r="R391" s="813"/>
    </row>
    <row r="392" spans="2:21" s="29" customFormat="1">
      <c r="B392" s="11"/>
      <c r="C392" s="11">
        <v>9</v>
      </c>
      <c r="D392" s="692"/>
      <c r="E392" s="692"/>
      <c r="F392" s="693"/>
      <c r="G392" s="33"/>
      <c r="H392" s="33"/>
      <c r="I392" s="33"/>
      <c r="J392" s="33"/>
      <c r="K392" s="86"/>
      <c r="L392" s="813"/>
      <c r="M392" s="33"/>
      <c r="N392" s="33"/>
      <c r="O392" s="86"/>
      <c r="P392" s="813"/>
      <c r="Q392" s="86"/>
      <c r="R392" s="813"/>
    </row>
    <row r="393" spans="2:21" s="29" customFormat="1">
      <c r="B393" s="11"/>
      <c r="C393" s="11">
        <v>10</v>
      </c>
      <c r="D393" s="46"/>
      <c r="E393" s="46"/>
      <c r="F393" s="693"/>
      <c r="G393" s="33"/>
      <c r="H393" s="33"/>
      <c r="I393" s="33"/>
      <c r="J393" s="33"/>
      <c r="K393" s="86"/>
      <c r="L393" s="813"/>
      <c r="M393" s="33"/>
      <c r="N393" s="33"/>
      <c r="O393" s="86"/>
      <c r="P393" s="813"/>
      <c r="Q393" s="86"/>
      <c r="R393" s="813"/>
    </row>
    <row r="394" spans="2:21" s="29" customFormat="1">
      <c r="B394" s="11"/>
      <c r="C394" s="11">
        <v>11</v>
      </c>
      <c r="D394" s="46"/>
      <c r="E394" s="46"/>
      <c r="F394" s="693"/>
      <c r="G394" s="33"/>
      <c r="H394" s="33"/>
      <c r="I394" s="33"/>
      <c r="J394" s="33"/>
      <c r="K394" s="86"/>
      <c r="L394" s="814"/>
      <c r="M394" s="33"/>
      <c r="N394" s="33"/>
      <c r="O394" s="86"/>
      <c r="P394" s="814"/>
      <c r="Q394" s="86"/>
      <c r="R394" s="814"/>
    </row>
    <row r="395" spans="2:21" s="29" customFormat="1">
      <c r="B395" s="11"/>
      <c r="C395" s="11">
        <v>12</v>
      </c>
      <c r="D395" s="692"/>
      <c r="E395" s="692"/>
      <c r="F395" s="693"/>
      <c r="G395" s="33"/>
      <c r="H395" s="33"/>
      <c r="I395" s="33"/>
      <c r="J395" s="33"/>
      <c r="K395" s="86"/>
      <c r="L395" s="813"/>
      <c r="M395" s="33"/>
      <c r="N395" s="33"/>
      <c r="O395" s="86"/>
      <c r="P395" s="813"/>
      <c r="Q395" s="86"/>
      <c r="R395" s="813"/>
    </row>
    <row r="396" spans="2:21" s="29" customFormat="1">
      <c r="B396" s="11"/>
      <c r="C396" s="11">
        <v>13</v>
      </c>
      <c r="D396" s="692"/>
      <c r="E396" s="692"/>
      <c r="F396" s="693"/>
      <c r="G396" s="33"/>
      <c r="H396" s="33"/>
      <c r="I396" s="33"/>
      <c r="J396" s="33"/>
      <c r="K396" s="86"/>
      <c r="L396" s="813"/>
      <c r="M396" s="33"/>
      <c r="N396" s="33"/>
      <c r="O396" s="86"/>
      <c r="P396" s="813"/>
      <c r="Q396" s="86"/>
      <c r="R396" s="813"/>
    </row>
    <row r="397" spans="2:21" s="29" customFormat="1">
      <c r="B397" s="11"/>
      <c r="C397" s="11">
        <v>14</v>
      </c>
      <c r="D397" s="692"/>
      <c r="E397" s="692"/>
      <c r="F397" s="693"/>
      <c r="G397" s="33"/>
      <c r="H397" s="33"/>
      <c r="I397" s="33"/>
      <c r="J397" s="33"/>
      <c r="K397" s="86"/>
      <c r="L397" s="651"/>
      <c r="M397" s="33"/>
      <c r="N397" s="33"/>
      <c r="O397" s="86"/>
      <c r="P397" s="651"/>
      <c r="Q397" s="86"/>
      <c r="R397" s="651"/>
    </row>
    <row r="398" spans="2:21" s="29" customFormat="1">
      <c r="B398" s="11"/>
      <c r="C398" s="11">
        <v>15</v>
      </c>
      <c r="D398" s="692"/>
      <c r="E398" s="692"/>
      <c r="F398" s="693"/>
      <c r="G398" s="33"/>
      <c r="H398" s="33"/>
      <c r="I398" s="33"/>
      <c r="J398" s="33"/>
      <c r="K398" s="86"/>
      <c r="L398" s="814"/>
      <c r="M398" s="33"/>
      <c r="N398" s="33"/>
      <c r="O398" s="86"/>
      <c r="P398" s="814"/>
      <c r="Q398" s="86"/>
      <c r="R398" s="814"/>
    </row>
    <row r="399" spans="2:21" s="29" customFormat="1">
      <c r="B399" s="11"/>
      <c r="C399" s="11">
        <v>16</v>
      </c>
      <c r="D399" s="692"/>
      <c r="E399" s="692"/>
      <c r="F399" s="693"/>
      <c r="G399" s="33"/>
      <c r="H399" s="33"/>
      <c r="I399" s="33"/>
      <c r="J399" s="33"/>
      <c r="K399" s="86"/>
      <c r="L399" s="813"/>
      <c r="M399" s="33"/>
      <c r="N399" s="33"/>
      <c r="O399" s="86"/>
      <c r="P399" s="813"/>
      <c r="Q399" s="86"/>
      <c r="R399" s="813"/>
    </row>
    <row r="400" spans="2:21" s="29" customFormat="1">
      <c r="B400" s="11"/>
      <c r="C400" s="11">
        <v>17</v>
      </c>
      <c r="D400" s="692"/>
      <c r="E400" s="692"/>
      <c r="F400" s="693"/>
      <c r="G400" s="33"/>
      <c r="H400" s="33"/>
      <c r="I400" s="33"/>
      <c r="J400" s="33"/>
      <c r="K400" s="86"/>
      <c r="L400" s="651"/>
      <c r="M400" s="33"/>
      <c r="N400" s="33"/>
      <c r="O400" s="86"/>
      <c r="P400" s="651"/>
      <c r="Q400" s="86"/>
      <c r="R400" s="651"/>
    </row>
    <row r="401" spans="2:21" s="29" customFormat="1">
      <c r="B401" s="11"/>
      <c r="C401" s="11">
        <v>18</v>
      </c>
      <c r="D401" s="692"/>
      <c r="E401" s="692"/>
      <c r="F401" s="693"/>
      <c r="G401" s="33"/>
      <c r="H401" s="33"/>
      <c r="I401" s="33"/>
      <c r="J401" s="33"/>
      <c r="K401" s="653"/>
      <c r="L401" s="651"/>
      <c r="M401" s="33"/>
      <c r="N401" s="33"/>
      <c r="O401" s="653"/>
      <c r="P401" s="651"/>
      <c r="Q401" s="653"/>
      <c r="R401" s="651"/>
    </row>
    <row r="402" spans="2:21" s="29" customFormat="1">
      <c r="B402" s="30">
        <v>18</v>
      </c>
      <c r="C402" s="11">
        <v>1</v>
      </c>
      <c r="D402" s="57"/>
      <c r="E402" s="57"/>
      <c r="F402" s="46"/>
      <c r="G402" s="33"/>
      <c r="H402" s="33"/>
      <c r="I402" s="33"/>
      <c r="J402" s="33"/>
      <c r="K402" s="86"/>
      <c r="L402" s="647"/>
      <c r="M402" s="33"/>
      <c r="N402" s="33"/>
      <c r="O402" s="86"/>
      <c r="P402" s="647"/>
      <c r="Q402" s="86"/>
      <c r="R402" s="647"/>
    </row>
    <row r="403" spans="2:21" s="29" customFormat="1">
      <c r="B403" s="11"/>
      <c r="C403" s="11">
        <v>2</v>
      </c>
      <c r="D403" s="655"/>
      <c r="E403" s="655"/>
      <c r="F403" s="11"/>
      <c r="G403" s="334"/>
      <c r="H403" s="334"/>
      <c r="I403" s="334"/>
      <c r="J403" s="334"/>
      <c r="K403" s="78"/>
      <c r="L403" s="647"/>
      <c r="M403" s="33"/>
      <c r="N403" s="33"/>
      <c r="O403" s="78"/>
      <c r="P403" s="647"/>
      <c r="Q403" s="78"/>
      <c r="R403" s="647"/>
    </row>
    <row r="404" spans="2:21" s="29" customFormat="1">
      <c r="B404" s="11"/>
      <c r="C404" s="11">
        <v>3</v>
      </c>
      <c r="D404" s="655"/>
      <c r="E404" s="655"/>
      <c r="F404" s="647"/>
      <c r="G404" s="33"/>
      <c r="H404" s="33"/>
      <c r="I404" s="33"/>
      <c r="J404" s="33"/>
      <c r="K404" s="78"/>
      <c r="L404" s="647"/>
      <c r="M404" s="33"/>
      <c r="N404" s="33"/>
      <c r="O404" s="78"/>
      <c r="P404" s="647"/>
      <c r="Q404" s="78"/>
      <c r="R404" s="647"/>
    </row>
    <row r="405" spans="2:21">
      <c r="C405" s="11">
        <v>4</v>
      </c>
      <c r="F405" s="78"/>
      <c r="G405" s="33"/>
      <c r="H405" s="33"/>
      <c r="I405" s="33"/>
      <c r="J405" s="33"/>
      <c r="K405" s="86"/>
      <c r="L405" s="189"/>
      <c r="M405" s="334"/>
      <c r="N405" s="334"/>
      <c r="O405" s="86"/>
      <c r="P405" s="189"/>
      <c r="Q405" s="86"/>
      <c r="R405" s="189"/>
      <c r="S405" s="335"/>
      <c r="T405" s="335"/>
      <c r="U405" s="335"/>
    </row>
    <row r="406" spans="2:21" s="29" customFormat="1">
      <c r="B406" s="11"/>
      <c r="C406" s="11">
        <v>5</v>
      </c>
      <c r="D406" s="692"/>
      <c r="E406" s="692"/>
      <c r="F406" s="693"/>
      <c r="G406" s="33"/>
      <c r="H406" s="33"/>
      <c r="I406" s="33"/>
      <c r="J406" s="33"/>
      <c r="K406" s="86"/>
      <c r="L406" s="813"/>
      <c r="M406" s="33"/>
      <c r="N406" s="33"/>
      <c r="O406" s="86"/>
      <c r="P406" s="813"/>
      <c r="Q406" s="86"/>
      <c r="R406" s="813"/>
    </row>
    <row r="407" spans="2:21" s="29" customFormat="1">
      <c r="B407" s="11"/>
      <c r="C407" s="11">
        <v>6</v>
      </c>
      <c r="D407" s="46"/>
      <c r="E407" s="46"/>
      <c r="F407" s="693"/>
      <c r="G407" s="33"/>
      <c r="H407" s="33"/>
      <c r="I407" s="33"/>
      <c r="J407" s="33"/>
      <c r="K407" s="86"/>
      <c r="L407" s="813"/>
      <c r="M407" s="33"/>
      <c r="N407" s="33"/>
      <c r="O407" s="86"/>
      <c r="P407" s="813"/>
      <c r="Q407" s="86"/>
      <c r="R407" s="813"/>
    </row>
    <row r="408" spans="2:21" s="29" customFormat="1">
      <c r="B408" s="11"/>
      <c r="C408" s="11">
        <v>7</v>
      </c>
      <c r="D408" s="46"/>
      <c r="E408" s="46"/>
      <c r="F408" s="693"/>
      <c r="G408" s="33"/>
      <c r="H408" s="33"/>
      <c r="I408" s="33"/>
      <c r="J408" s="33"/>
      <c r="K408" s="86"/>
      <c r="L408" s="814"/>
      <c r="M408" s="33"/>
      <c r="N408" s="33"/>
      <c r="O408" s="86"/>
      <c r="P408" s="814"/>
      <c r="Q408" s="86"/>
      <c r="R408" s="814"/>
    </row>
    <row r="409" spans="2:21" s="29" customFormat="1">
      <c r="B409" s="11"/>
      <c r="C409" s="11">
        <v>8</v>
      </c>
      <c r="D409" s="46"/>
      <c r="E409" s="46"/>
      <c r="F409" s="693"/>
      <c r="G409" s="33"/>
      <c r="H409" s="33"/>
      <c r="I409" s="33"/>
      <c r="J409" s="33"/>
      <c r="K409" s="86"/>
      <c r="L409" s="813"/>
      <c r="M409" s="33"/>
      <c r="N409" s="33"/>
      <c r="O409" s="86"/>
      <c r="P409" s="813"/>
      <c r="Q409" s="86"/>
      <c r="R409" s="813"/>
    </row>
    <row r="410" spans="2:21" s="29" customFormat="1">
      <c r="B410" s="11"/>
      <c r="C410" s="11">
        <v>9</v>
      </c>
      <c r="D410" s="692"/>
      <c r="E410" s="692"/>
      <c r="F410" s="693"/>
      <c r="G410" s="33"/>
      <c r="H410" s="33"/>
      <c r="I410" s="33"/>
      <c r="J410" s="33"/>
      <c r="K410" s="86"/>
      <c r="L410" s="813"/>
      <c r="M410" s="33"/>
      <c r="N410" s="33"/>
      <c r="O410" s="86"/>
      <c r="P410" s="813"/>
      <c r="Q410" s="86"/>
      <c r="R410" s="813"/>
    </row>
    <row r="411" spans="2:21" s="29" customFormat="1">
      <c r="B411" s="11"/>
      <c r="C411" s="11">
        <v>10</v>
      </c>
      <c r="D411" s="46"/>
      <c r="E411" s="46"/>
      <c r="F411" s="693"/>
      <c r="G411" s="33"/>
      <c r="H411" s="33"/>
      <c r="I411" s="33"/>
      <c r="J411" s="33"/>
      <c r="K411" s="86"/>
      <c r="L411" s="813"/>
      <c r="M411" s="33"/>
      <c r="N411" s="33"/>
      <c r="O411" s="86"/>
      <c r="P411" s="813"/>
      <c r="Q411" s="86"/>
      <c r="R411" s="813"/>
    </row>
    <row r="412" spans="2:21" s="29" customFormat="1">
      <c r="B412" s="11"/>
      <c r="C412" s="11">
        <v>11</v>
      </c>
      <c r="D412" s="46"/>
      <c r="E412" s="46"/>
      <c r="F412" s="693"/>
      <c r="G412" s="33"/>
      <c r="H412" s="33"/>
      <c r="I412" s="33"/>
      <c r="J412" s="33"/>
      <c r="K412" s="86"/>
      <c r="L412" s="814"/>
      <c r="M412" s="33"/>
      <c r="N412" s="33"/>
      <c r="O412" s="86"/>
      <c r="P412" s="814"/>
      <c r="Q412" s="86"/>
      <c r="R412" s="814"/>
    </row>
    <row r="413" spans="2:21" s="29" customFormat="1">
      <c r="B413" s="11"/>
      <c r="C413" s="11">
        <v>12</v>
      </c>
      <c r="D413" s="692"/>
      <c r="E413" s="692"/>
      <c r="F413" s="693"/>
      <c r="G413" s="33"/>
      <c r="H413" s="33"/>
      <c r="I413" s="33"/>
      <c r="J413" s="33"/>
      <c r="K413" s="86"/>
      <c r="L413" s="813"/>
      <c r="M413" s="33"/>
      <c r="N413" s="33"/>
      <c r="O413" s="86"/>
      <c r="P413" s="813"/>
      <c r="Q413" s="86"/>
      <c r="R413" s="813"/>
    </row>
    <row r="414" spans="2:21" s="29" customFormat="1">
      <c r="B414" s="11"/>
      <c r="C414" s="11">
        <v>13</v>
      </c>
      <c r="D414" s="692"/>
      <c r="E414" s="692"/>
      <c r="F414" s="693"/>
      <c r="G414" s="33"/>
      <c r="H414" s="33"/>
      <c r="I414" s="33"/>
      <c r="J414" s="33"/>
      <c r="K414" s="86"/>
      <c r="L414" s="813"/>
      <c r="M414" s="33"/>
      <c r="N414" s="33"/>
      <c r="O414" s="86"/>
      <c r="P414" s="813"/>
      <c r="Q414" s="86"/>
      <c r="R414" s="813"/>
    </row>
    <row r="415" spans="2:21" s="29" customFormat="1">
      <c r="B415" s="11"/>
      <c r="C415" s="11">
        <v>14</v>
      </c>
      <c r="D415" s="692"/>
      <c r="E415" s="692"/>
      <c r="F415" s="693"/>
      <c r="G415" s="33"/>
      <c r="H415" s="33"/>
      <c r="I415" s="33"/>
      <c r="J415" s="33"/>
      <c r="K415" s="86"/>
      <c r="L415" s="651"/>
      <c r="M415" s="33"/>
      <c r="N415" s="33"/>
      <c r="O415" s="86"/>
      <c r="P415" s="651"/>
      <c r="Q415" s="86"/>
      <c r="R415" s="651"/>
    </row>
    <row r="416" spans="2:21" s="29" customFormat="1">
      <c r="B416" s="11"/>
      <c r="C416" s="11">
        <v>15</v>
      </c>
      <c r="D416" s="692"/>
      <c r="E416" s="692"/>
      <c r="F416" s="693"/>
      <c r="G416" s="33"/>
      <c r="H416" s="33"/>
      <c r="I416" s="33"/>
      <c r="J416" s="33"/>
      <c r="K416" s="86"/>
      <c r="L416" s="814"/>
      <c r="M416" s="33"/>
      <c r="N416" s="33"/>
      <c r="O416" s="86"/>
      <c r="P416" s="814"/>
      <c r="Q416" s="86"/>
      <c r="R416" s="814"/>
    </row>
    <row r="417" spans="2:21" s="29" customFormat="1">
      <c r="B417" s="11"/>
      <c r="C417" s="11">
        <v>16</v>
      </c>
      <c r="D417" s="692"/>
      <c r="E417" s="692"/>
      <c r="F417" s="693"/>
      <c r="G417" s="33"/>
      <c r="H417" s="33"/>
      <c r="I417" s="33"/>
      <c r="J417" s="33"/>
      <c r="K417" s="86"/>
      <c r="L417" s="813"/>
      <c r="M417" s="33"/>
      <c r="N417" s="33"/>
      <c r="O417" s="86"/>
      <c r="P417" s="813"/>
      <c r="Q417" s="86"/>
      <c r="R417" s="813"/>
    </row>
    <row r="418" spans="2:21" s="29" customFormat="1">
      <c r="B418" s="11"/>
      <c r="C418" s="11">
        <v>17</v>
      </c>
      <c r="D418" s="692"/>
      <c r="E418" s="692"/>
      <c r="F418" s="693"/>
      <c r="G418" s="33"/>
      <c r="H418" s="33"/>
      <c r="I418" s="33"/>
      <c r="J418" s="33"/>
      <c r="K418" s="86"/>
      <c r="L418" s="651"/>
      <c r="M418" s="33"/>
      <c r="N418" s="33"/>
      <c r="O418" s="86"/>
      <c r="P418" s="651"/>
      <c r="Q418" s="86"/>
      <c r="R418" s="651"/>
    </row>
    <row r="419" spans="2:21" s="29" customFormat="1">
      <c r="B419" s="11"/>
      <c r="C419" s="11">
        <v>18</v>
      </c>
      <c r="D419" s="692"/>
      <c r="E419" s="692"/>
      <c r="F419" s="693"/>
      <c r="G419" s="33"/>
      <c r="H419" s="33"/>
      <c r="I419" s="33"/>
      <c r="J419" s="33"/>
      <c r="K419" s="653"/>
      <c r="L419" s="651"/>
      <c r="M419" s="33"/>
      <c r="N419" s="33"/>
      <c r="O419" s="653"/>
      <c r="P419" s="651"/>
      <c r="Q419" s="653"/>
      <c r="R419" s="651"/>
    </row>
    <row r="420" spans="2:21" s="29" customFormat="1">
      <c r="B420" s="30">
        <v>19</v>
      </c>
      <c r="C420" s="11">
        <v>1</v>
      </c>
      <c r="D420" s="57"/>
      <c r="E420" s="57"/>
      <c r="F420" s="46"/>
      <c r="G420" s="33"/>
      <c r="H420" s="33"/>
      <c r="I420" s="33"/>
      <c r="J420" s="33"/>
      <c r="K420" s="86"/>
      <c r="L420" s="647"/>
      <c r="M420" s="33"/>
      <c r="N420" s="33"/>
      <c r="O420" s="86"/>
      <c r="P420" s="647"/>
      <c r="Q420" s="86"/>
      <c r="R420" s="647"/>
    </row>
    <row r="421" spans="2:21" s="29" customFormat="1">
      <c r="B421" s="11"/>
      <c r="C421" s="11">
        <v>2</v>
      </c>
      <c r="D421" s="655"/>
      <c r="E421" s="655"/>
      <c r="F421" s="11"/>
      <c r="G421" s="334"/>
      <c r="H421" s="334"/>
      <c r="I421" s="334"/>
      <c r="J421" s="334"/>
      <c r="K421" s="78"/>
      <c r="L421" s="647"/>
      <c r="M421" s="33"/>
      <c r="N421" s="33"/>
      <c r="O421" s="78"/>
      <c r="P421" s="647"/>
      <c r="Q421" s="78"/>
      <c r="R421" s="647"/>
    </row>
    <row r="422" spans="2:21" s="29" customFormat="1">
      <c r="B422" s="11"/>
      <c r="C422" s="11">
        <v>3</v>
      </c>
      <c r="D422" s="655"/>
      <c r="E422" s="655"/>
      <c r="F422" s="647"/>
      <c r="G422" s="33"/>
      <c r="H422" s="33"/>
      <c r="I422" s="33"/>
      <c r="J422" s="33"/>
      <c r="K422" s="78"/>
      <c r="L422" s="647"/>
      <c r="M422" s="33"/>
      <c r="N422" s="33"/>
      <c r="O422" s="78"/>
      <c r="P422" s="647"/>
      <c r="Q422" s="78"/>
      <c r="R422" s="647"/>
    </row>
    <row r="423" spans="2:21">
      <c r="C423" s="11">
        <v>4</v>
      </c>
      <c r="F423" s="78"/>
      <c r="G423" s="33"/>
      <c r="H423" s="33"/>
      <c r="I423" s="33"/>
      <c r="J423" s="33"/>
      <c r="K423" s="86"/>
      <c r="L423" s="189"/>
      <c r="M423" s="334"/>
      <c r="N423" s="334"/>
      <c r="O423" s="86"/>
      <c r="P423" s="189"/>
      <c r="Q423" s="86"/>
      <c r="R423" s="189"/>
      <c r="S423" s="335"/>
      <c r="T423" s="335"/>
      <c r="U423" s="335"/>
    </row>
    <row r="424" spans="2:21" s="29" customFormat="1">
      <c r="B424" s="11"/>
      <c r="C424" s="11">
        <v>5</v>
      </c>
      <c r="D424" s="692"/>
      <c r="E424" s="692"/>
      <c r="F424" s="693"/>
      <c r="G424" s="33"/>
      <c r="H424" s="33"/>
      <c r="I424" s="33"/>
      <c r="J424" s="33"/>
      <c r="K424" s="86"/>
      <c r="L424" s="813"/>
      <c r="M424" s="33"/>
      <c r="N424" s="33"/>
      <c r="O424" s="86"/>
      <c r="P424" s="813"/>
      <c r="Q424" s="86"/>
      <c r="R424" s="813"/>
    </row>
    <row r="425" spans="2:21" s="29" customFormat="1">
      <c r="B425" s="11"/>
      <c r="C425" s="11">
        <v>6</v>
      </c>
      <c r="D425" s="46"/>
      <c r="E425" s="46"/>
      <c r="F425" s="693"/>
      <c r="G425" s="33"/>
      <c r="H425" s="33"/>
      <c r="I425" s="33"/>
      <c r="J425" s="33"/>
      <c r="K425" s="86"/>
      <c r="L425" s="813"/>
      <c r="M425" s="33"/>
      <c r="N425" s="33"/>
      <c r="O425" s="86"/>
      <c r="P425" s="813"/>
      <c r="Q425" s="86"/>
      <c r="R425" s="813"/>
    </row>
    <row r="426" spans="2:21" s="29" customFormat="1">
      <c r="B426" s="11"/>
      <c r="C426" s="11">
        <v>7</v>
      </c>
      <c r="D426" s="46"/>
      <c r="E426" s="46"/>
      <c r="F426" s="693"/>
      <c r="G426" s="33"/>
      <c r="H426" s="33"/>
      <c r="I426" s="33"/>
      <c r="J426" s="33"/>
      <c r="K426" s="86"/>
      <c r="L426" s="814"/>
      <c r="M426" s="33"/>
      <c r="N426" s="33"/>
      <c r="O426" s="86"/>
      <c r="P426" s="814"/>
      <c r="Q426" s="86"/>
      <c r="R426" s="814"/>
    </row>
    <row r="427" spans="2:21" s="29" customFormat="1">
      <c r="B427" s="11"/>
      <c r="C427" s="11">
        <v>8</v>
      </c>
      <c r="D427" s="46"/>
      <c r="E427" s="46"/>
      <c r="F427" s="693"/>
      <c r="G427" s="33"/>
      <c r="H427" s="33"/>
      <c r="I427" s="33"/>
      <c r="J427" s="33"/>
      <c r="K427" s="86"/>
      <c r="L427" s="813"/>
      <c r="M427" s="33"/>
      <c r="N427" s="33"/>
      <c r="O427" s="86"/>
      <c r="P427" s="813"/>
      <c r="Q427" s="86"/>
      <c r="R427" s="813"/>
    </row>
    <row r="428" spans="2:21" s="29" customFormat="1">
      <c r="B428" s="11"/>
      <c r="C428" s="11">
        <v>9</v>
      </c>
      <c r="D428" s="692"/>
      <c r="E428" s="692"/>
      <c r="F428" s="693"/>
      <c r="G428" s="33"/>
      <c r="H428" s="33"/>
      <c r="I428" s="33"/>
      <c r="J428" s="33"/>
      <c r="K428" s="86"/>
      <c r="L428" s="813"/>
      <c r="M428" s="33"/>
      <c r="N428" s="33"/>
      <c r="O428" s="86"/>
      <c r="P428" s="813"/>
      <c r="Q428" s="86"/>
      <c r="R428" s="813"/>
    </row>
    <row r="429" spans="2:21" s="29" customFormat="1">
      <c r="B429" s="11"/>
      <c r="C429" s="11">
        <v>10</v>
      </c>
      <c r="D429" s="46"/>
      <c r="E429" s="46"/>
      <c r="F429" s="693"/>
      <c r="G429" s="33"/>
      <c r="H429" s="33"/>
      <c r="I429" s="33"/>
      <c r="J429" s="33"/>
      <c r="K429" s="86"/>
      <c r="L429" s="813"/>
      <c r="M429" s="33"/>
      <c r="N429" s="33"/>
      <c r="O429" s="86"/>
      <c r="P429" s="813"/>
      <c r="Q429" s="86"/>
      <c r="R429" s="813"/>
    </row>
    <row r="430" spans="2:21" s="29" customFormat="1">
      <c r="B430" s="11"/>
      <c r="C430" s="11">
        <v>11</v>
      </c>
      <c r="D430" s="46"/>
      <c r="E430" s="46"/>
      <c r="F430" s="693"/>
      <c r="G430" s="33"/>
      <c r="H430" s="33"/>
      <c r="I430" s="33"/>
      <c r="J430" s="33"/>
      <c r="K430" s="86"/>
      <c r="L430" s="814"/>
      <c r="M430" s="33"/>
      <c r="N430" s="33"/>
      <c r="O430" s="86"/>
      <c r="P430" s="814"/>
      <c r="Q430" s="86"/>
      <c r="R430" s="814"/>
    </row>
    <row r="431" spans="2:21" s="29" customFormat="1">
      <c r="B431" s="11"/>
      <c r="C431" s="11">
        <v>12</v>
      </c>
      <c r="D431" s="692"/>
      <c r="E431" s="692"/>
      <c r="F431" s="693"/>
      <c r="G431" s="33"/>
      <c r="H431" s="33"/>
      <c r="I431" s="33"/>
      <c r="J431" s="33"/>
      <c r="K431" s="86"/>
      <c r="L431" s="813"/>
      <c r="M431" s="33"/>
      <c r="N431" s="33"/>
      <c r="O431" s="86"/>
      <c r="P431" s="813"/>
      <c r="Q431" s="86"/>
      <c r="R431" s="813"/>
    </row>
    <row r="432" spans="2:21" s="29" customFormat="1">
      <c r="B432" s="11"/>
      <c r="C432" s="11">
        <v>13</v>
      </c>
      <c r="D432" s="692"/>
      <c r="E432" s="692"/>
      <c r="F432" s="693"/>
      <c r="G432" s="33"/>
      <c r="H432" s="33"/>
      <c r="I432" s="33"/>
      <c r="J432" s="33"/>
      <c r="K432" s="86"/>
      <c r="L432" s="813"/>
      <c r="M432" s="33"/>
      <c r="N432" s="33"/>
      <c r="O432" s="86"/>
      <c r="P432" s="813"/>
      <c r="Q432" s="86"/>
      <c r="R432" s="813"/>
    </row>
    <row r="433" spans="2:21" s="29" customFormat="1">
      <c r="B433" s="11"/>
      <c r="C433" s="11">
        <v>14</v>
      </c>
      <c r="D433" s="692"/>
      <c r="E433" s="692"/>
      <c r="F433" s="693"/>
      <c r="G433" s="33"/>
      <c r="H433" s="33"/>
      <c r="I433" s="33"/>
      <c r="J433" s="33"/>
      <c r="K433" s="86"/>
      <c r="L433" s="651"/>
      <c r="M433" s="33"/>
      <c r="N433" s="33"/>
      <c r="O433" s="86"/>
      <c r="P433" s="651"/>
      <c r="Q433" s="86"/>
      <c r="R433" s="651"/>
    </row>
    <row r="434" spans="2:21" s="29" customFormat="1">
      <c r="B434" s="11"/>
      <c r="C434" s="11">
        <v>15</v>
      </c>
      <c r="D434" s="692"/>
      <c r="E434" s="692"/>
      <c r="F434" s="693"/>
      <c r="G434" s="33"/>
      <c r="H434" s="33"/>
      <c r="I434" s="33"/>
      <c r="J434" s="33"/>
      <c r="K434" s="86"/>
      <c r="L434" s="814"/>
      <c r="M434" s="33"/>
      <c r="N434" s="33"/>
      <c r="O434" s="86"/>
      <c r="P434" s="814"/>
      <c r="Q434" s="86"/>
      <c r="R434" s="814"/>
    </row>
    <row r="435" spans="2:21" s="29" customFormat="1">
      <c r="B435" s="11"/>
      <c r="C435" s="11">
        <v>16</v>
      </c>
      <c r="D435" s="692"/>
      <c r="E435" s="692"/>
      <c r="F435" s="693"/>
      <c r="G435" s="33"/>
      <c r="H435" s="33"/>
      <c r="I435" s="33"/>
      <c r="J435" s="33"/>
      <c r="K435" s="86"/>
      <c r="L435" s="813"/>
      <c r="M435" s="33"/>
      <c r="N435" s="33"/>
      <c r="O435" s="86"/>
      <c r="P435" s="813"/>
      <c r="Q435" s="86"/>
      <c r="R435" s="813"/>
    </row>
    <row r="436" spans="2:21" s="29" customFormat="1">
      <c r="B436" s="11"/>
      <c r="C436" s="11">
        <v>17</v>
      </c>
      <c r="D436" s="692"/>
      <c r="E436" s="692"/>
      <c r="F436" s="693"/>
      <c r="G436" s="33"/>
      <c r="H436" s="33"/>
      <c r="I436" s="33"/>
      <c r="J436" s="33"/>
      <c r="K436" s="86"/>
      <c r="L436" s="651"/>
      <c r="M436" s="33"/>
      <c r="N436" s="33"/>
      <c r="O436" s="86"/>
      <c r="P436" s="651"/>
      <c r="Q436" s="86"/>
      <c r="R436" s="651"/>
    </row>
    <row r="437" spans="2:21" s="29" customFormat="1">
      <c r="B437" s="11"/>
      <c r="C437" s="11">
        <v>18</v>
      </c>
      <c r="D437" s="692"/>
      <c r="E437" s="692"/>
      <c r="F437" s="693"/>
      <c r="G437" s="33"/>
      <c r="H437" s="33"/>
      <c r="I437" s="33"/>
      <c r="J437" s="33"/>
      <c r="K437" s="653"/>
      <c r="L437" s="651"/>
      <c r="M437" s="33"/>
      <c r="N437" s="33"/>
      <c r="O437" s="653"/>
      <c r="P437" s="651"/>
      <c r="Q437" s="653"/>
      <c r="R437" s="651"/>
    </row>
    <row r="438" spans="2:21" s="29" customFormat="1">
      <c r="B438" s="30">
        <v>20</v>
      </c>
      <c r="C438" s="11">
        <v>1</v>
      </c>
      <c r="D438" s="57"/>
      <c r="E438" s="57"/>
      <c r="F438" s="46"/>
      <c r="G438" s="33"/>
      <c r="H438" s="33"/>
      <c r="I438" s="33"/>
      <c r="J438" s="33"/>
      <c r="K438" s="86"/>
      <c r="L438" s="647"/>
      <c r="M438" s="33"/>
      <c r="N438" s="33"/>
      <c r="O438" s="86"/>
      <c r="P438" s="647"/>
      <c r="Q438" s="86"/>
      <c r="R438" s="647"/>
    </row>
    <row r="439" spans="2:21" s="29" customFormat="1">
      <c r="C439" s="11">
        <v>2</v>
      </c>
      <c r="D439" s="655"/>
      <c r="E439" s="655"/>
      <c r="F439" s="11"/>
      <c r="G439" s="334"/>
      <c r="H439" s="334"/>
      <c r="I439" s="334"/>
      <c r="J439" s="334"/>
      <c r="K439" s="78"/>
      <c r="L439" s="647"/>
      <c r="M439" s="33"/>
      <c r="N439" s="33"/>
      <c r="O439" s="78"/>
      <c r="P439" s="647"/>
      <c r="Q439" s="78"/>
      <c r="R439" s="647"/>
    </row>
    <row r="440" spans="2:21" s="29" customFormat="1">
      <c r="C440" s="11">
        <v>3</v>
      </c>
      <c r="D440" s="655"/>
      <c r="E440" s="655"/>
      <c r="F440" s="647"/>
      <c r="G440" s="33"/>
      <c r="H440" s="33"/>
      <c r="I440" s="33"/>
      <c r="J440" s="33"/>
      <c r="K440" s="78"/>
      <c r="L440" s="647"/>
      <c r="M440" s="33"/>
      <c r="N440" s="33"/>
      <c r="O440" s="78"/>
      <c r="P440" s="647"/>
      <c r="Q440" s="78"/>
      <c r="R440" s="647"/>
    </row>
    <row r="441" spans="2:21">
      <c r="B441" s="29"/>
      <c r="C441" s="11">
        <v>4</v>
      </c>
      <c r="F441" s="78"/>
      <c r="G441" s="33"/>
      <c r="H441" s="33"/>
      <c r="I441" s="33"/>
      <c r="J441" s="33"/>
      <c r="K441" s="86"/>
      <c r="L441" s="189"/>
      <c r="M441" s="334"/>
      <c r="N441" s="334"/>
      <c r="O441" s="86"/>
      <c r="P441" s="189"/>
      <c r="Q441" s="86"/>
      <c r="R441" s="189"/>
      <c r="S441" s="335"/>
      <c r="T441" s="335"/>
      <c r="U441" s="335"/>
    </row>
    <row r="442" spans="2:21" s="29" customFormat="1">
      <c r="B442" s="335"/>
      <c r="C442" s="11">
        <v>5</v>
      </c>
      <c r="D442" s="692"/>
      <c r="E442" s="692"/>
      <c r="F442" s="693"/>
      <c r="G442" s="33"/>
      <c r="H442" s="33"/>
      <c r="I442" s="33"/>
      <c r="J442" s="33"/>
      <c r="K442" s="86"/>
      <c r="L442" s="813"/>
      <c r="M442" s="33"/>
      <c r="N442" s="33"/>
      <c r="O442" s="86"/>
      <c r="P442" s="813"/>
      <c r="Q442" s="86"/>
      <c r="R442" s="813"/>
    </row>
    <row r="443" spans="2:21" s="29" customFormat="1">
      <c r="C443" s="11">
        <v>6</v>
      </c>
      <c r="D443" s="46"/>
      <c r="E443" s="46"/>
      <c r="F443" s="693"/>
      <c r="G443" s="33"/>
      <c r="H443" s="33"/>
      <c r="I443" s="33"/>
      <c r="J443" s="33"/>
      <c r="K443" s="86"/>
      <c r="L443" s="813"/>
      <c r="M443" s="33"/>
      <c r="N443" s="33"/>
      <c r="O443" s="86"/>
      <c r="P443" s="813"/>
      <c r="Q443" s="86"/>
      <c r="R443" s="813"/>
    </row>
    <row r="444" spans="2:21" s="29" customFormat="1">
      <c r="C444" s="11">
        <v>7</v>
      </c>
      <c r="D444" s="46"/>
      <c r="E444" s="46"/>
      <c r="F444" s="693"/>
      <c r="G444" s="33"/>
      <c r="H444" s="33"/>
      <c r="I444" s="33"/>
      <c r="J444" s="33"/>
      <c r="K444" s="86"/>
      <c r="L444" s="814"/>
      <c r="M444" s="33"/>
      <c r="N444" s="33"/>
      <c r="O444" s="86"/>
      <c r="P444" s="814"/>
      <c r="Q444" s="86"/>
      <c r="R444" s="814"/>
    </row>
    <row r="445" spans="2:21" s="29" customFormat="1">
      <c r="C445" s="11">
        <v>8</v>
      </c>
      <c r="D445" s="46"/>
      <c r="E445" s="46"/>
      <c r="F445" s="693"/>
      <c r="G445" s="33"/>
      <c r="H445" s="33"/>
      <c r="I445" s="33"/>
      <c r="J445" s="33"/>
      <c r="K445" s="86"/>
      <c r="L445" s="813"/>
      <c r="M445" s="33"/>
      <c r="N445" s="33"/>
      <c r="O445" s="86"/>
      <c r="P445" s="813"/>
      <c r="Q445" s="86"/>
      <c r="R445" s="813"/>
    </row>
    <row r="446" spans="2:21" s="29" customFormat="1">
      <c r="C446" s="11">
        <v>9</v>
      </c>
      <c r="D446" s="692"/>
      <c r="E446" s="692"/>
      <c r="F446" s="693"/>
      <c r="G446" s="33"/>
      <c r="H446" s="33"/>
      <c r="I446" s="33"/>
      <c r="J446" s="33"/>
      <c r="K446" s="86"/>
      <c r="L446" s="813"/>
      <c r="M446" s="33"/>
      <c r="N446" s="33"/>
      <c r="O446" s="86"/>
      <c r="P446" s="813"/>
      <c r="Q446" s="86"/>
      <c r="R446" s="813"/>
    </row>
    <row r="447" spans="2:21" s="29" customFormat="1">
      <c r="C447" s="11">
        <v>10</v>
      </c>
      <c r="D447" s="46"/>
      <c r="E447" s="46"/>
      <c r="F447" s="693"/>
      <c r="G447" s="33"/>
      <c r="H447" s="33"/>
      <c r="I447" s="33"/>
      <c r="J447" s="33"/>
      <c r="K447" s="86"/>
      <c r="L447" s="813"/>
      <c r="M447" s="33"/>
      <c r="N447" s="33"/>
      <c r="O447" s="86"/>
      <c r="P447" s="813"/>
      <c r="Q447" s="86"/>
      <c r="R447" s="813"/>
    </row>
    <row r="448" spans="2:21" s="29" customFormat="1">
      <c r="C448" s="11">
        <v>11</v>
      </c>
      <c r="D448" s="46"/>
      <c r="E448" s="46"/>
      <c r="F448" s="693"/>
      <c r="G448" s="33"/>
      <c r="H448" s="33"/>
      <c r="I448" s="33"/>
      <c r="J448" s="33"/>
      <c r="K448" s="86"/>
      <c r="L448" s="814"/>
      <c r="M448" s="33"/>
      <c r="N448" s="33"/>
      <c r="O448" s="86"/>
      <c r="P448" s="814"/>
      <c r="Q448" s="86"/>
      <c r="R448" s="814"/>
    </row>
    <row r="449" spans="2:21" s="29" customFormat="1">
      <c r="C449" s="11">
        <v>12</v>
      </c>
      <c r="D449" s="692"/>
      <c r="E449" s="692"/>
      <c r="F449" s="693"/>
      <c r="G449" s="33"/>
      <c r="H449" s="33"/>
      <c r="I449" s="33"/>
      <c r="J449" s="33"/>
      <c r="K449" s="86"/>
      <c r="L449" s="813"/>
      <c r="M449" s="33"/>
      <c r="N449" s="33"/>
      <c r="O449" s="86"/>
      <c r="P449" s="813"/>
      <c r="Q449" s="86"/>
      <c r="R449" s="813"/>
    </row>
    <row r="450" spans="2:21" s="29" customFormat="1">
      <c r="C450" s="11">
        <v>13</v>
      </c>
      <c r="D450" s="692"/>
      <c r="E450" s="692"/>
      <c r="F450" s="693"/>
      <c r="G450" s="33"/>
      <c r="H450" s="33"/>
      <c r="I450" s="33"/>
      <c r="J450" s="33"/>
      <c r="K450" s="86"/>
      <c r="L450" s="813"/>
      <c r="M450" s="33"/>
      <c r="N450" s="33"/>
      <c r="O450" s="86"/>
      <c r="P450" s="813"/>
      <c r="Q450" s="86"/>
      <c r="R450" s="813"/>
    </row>
    <row r="451" spans="2:21" s="29" customFormat="1">
      <c r="C451" s="11">
        <v>14</v>
      </c>
      <c r="D451" s="692"/>
      <c r="E451" s="692"/>
      <c r="F451" s="693"/>
      <c r="G451" s="33"/>
      <c r="H451" s="33"/>
      <c r="I451" s="33"/>
      <c r="J451" s="33"/>
      <c r="K451" s="86"/>
      <c r="L451" s="651"/>
      <c r="M451" s="33"/>
      <c r="N451" s="33"/>
      <c r="O451" s="86"/>
      <c r="P451" s="651"/>
      <c r="Q451" s="86"/>
      <c r="R451" s="651"/>
    </row>
    <row r="452" spans="2:21" s="29" customFormat="1">
      <c r="C452" s="11">
        <v>15</v>
      </c>
      <c r="D452" s="692"/>
      <c r="E452" s="692"/>
      <c r="F452" s="693"/>
      <c r="G452" s="33"/>
      <c r="H452" s="33"/>
      <c r="I452" s="33"/>
      <c r="J452" s="33"/>
      <c r="K452" s="86"/>
      <c r="L452" s="814"/>
      <c r="M452" s="33"/>
      <c r="N452" s="33"/>
      <c r="O452" s="86"/>
      <c r="P452" s="814"/>
      <c r="Q452" s="86"/>
      <c r="R452" s="814"/>
    </row>
    <row r="453" spans="2:21" s="29" customFormat="1">
      <c r="C453" s="11">
        <v>16</v>
      </c>
      <c r="D453" s="692"/>
      <c r="E453" s="692"/>
      <c r="F453" s="693"/>
      <c r="G453" s="33"/>
      <c r="H453" s="33"/>
      <c r="I453" s="33"/>
      <c r="J453" s="33"/>
      <c r="K453" s="86"/>
      <c r="L453" s="813"/>
      <c r="M453" s="33"/>
      <c r="N453" s="33"/>
      <c r="O453" s="86"/>
      <c r="P453" s="813"/>
      <c r="Q453" s="86"/>
      <c r="R453" s="813"/>
    </row>
    <row r="454" spans="2:21" s="29" customFormat="1">
      <c r="C454" s="11">
        <v>17</v>
      </c>
      <c r="D454" s="692"/>
      <c r="E454" s="692"/>
      <c r="F454" s="693"/>
      <c r="G454" s="33"/>
      <c r="H454" s="33"/>
      <c r="I454" s="33"/>
      <c r="J454" s="33"/>
      <c r="K454" s="86"/>
      <c r="L454" s="651"/>
      <c r="M454" s="33"/>
      <c r="N454" s="33"/>
      <c r="O454" s="86"/>
      <c r="P454" s="651"/>
      <c r="Q454" s="86"/>
      <c r="R454" s="651"/>
    </row>
    <row r="455" spans="2:21" s="29" customFormat="1">
      <c r="B455" s="11"/>
      <c r="C455" s="11">
        <v>18</v>
      </c>
      <c r="D455" s="692"/>
      <c r="E455" s="692"/>
      <c r="F455" s="693"/>
      <c r="G455" s="33"/>
      <c r="H455" s="33"/>
      <c r="I455" s="33"/>
      <c r="J455" s="33"/>
      <c r="K455" s="653"/>
      <c r="L455" s="651"/>
      <c r="M455" s="33"/>
      <c r="N455" s="33"/>
      <c r="O455" s="653"/>
      <c r="P455" s="651"/>
      <c r="Q455" s="653"/>
      <c r="R455" s="651"/>
    </row>
    <row r="456" spans="2:21" s="29" customFormat="1">
      <c r="B456" s="30">
        <v>21</v>
      </c>
      <c r="C456" s="11">
        <v>1</v>
      </c>
      <c r="D456" s="57"/>
      <c r="E456" s="57"/>
      <c r="F456" s="46"/>
      <c r="G456" s="33"/>
      <c r="H456" s="33"/>
      <c r="I456" s="33"/>
      <c r="J456" s="33"/>
      <c r="K456" s="86"/>
      <c r="L456" s="647"/>
      <c r="M456" s="33"/>
      <c r="N456" s="33"/>
      <c r="O456" s="86"/>
      <c r="P456" s="647"/>
      <c r="Q456" s="86"/>
      <c r="R456" s="647"/>
    </row>
    <row r="457" spans="2:21" s="29" customFormat="1">
      <c r="B457" s="11"/>
      <c r="C457" s="11">
        <v>2</v>
      </c>
      <c r="D457" s="655"/>
      <c r="E457" s="655"/>
      <c r="F457" s="11"/>
      <c r="G457" s="334"/>
      <c r="H457" s="334"/>
      <c r="I457" s="334"/>
      <c r="J457" s="334"/>
      <c r="K457" s="78"/>
      <c r="L457" s="647"/>
      <c r="M457" s="33"/>
      <c r="N457" s="33"/>
      <c r="O457" s="78"/>
      <c r="P457" s="647"/>
      <c r="Q457" s="78"/>
      <c r="R457" s="647"/>
    </row>
    <row r="458" spans="2:21" s="29" customFormat="1">
      <c r="B458" s="30"/>
      <c r="C458" s="11">
        <v>3</v>
      </c>
      <c r="D458" s="655"/>
      <c r="E458" s="655"/>
      <c r="F458" s="647"/>
      <c r="G458" s="33"/>
      <c r="H458" s="33"/>
      <c r="I458" s="33"/>
      <c r="J458" s="33"/>
      <c r="K458" s="78"/>
      <c r="L458" s="647"/>
      <c r="M458" s="33"/>
      <c r="N458" s="33"/>
      <c r="O458" s="78"/>
      <c r="P458" s="647"/>
      <c r="Q458" s="78"/>
      <c r="R458" s="647"/>
    </row>
    <row r="459" spans="2:21">
      <c r="B459" s="30"/>
      <c r="C459" s="11">
        <v>4</v>
      </c>
      <c r="F459" s="78"/>
      <c r="G459" s="33"/>
      <c r="H459" s="33"/>
      <c r="I459" s="33"/>
      <c r="J459" s="33"/>
      <c r="K459" s="86"/>
      <c r="L459" s="189"/>
      <c r="M459" s="334"/>
      <c r="N459" s="334"/>
      <c r="O459" s="86"/>
      <c r="P459" s="189"/>
      <c r="Q459" s="86"/>
      <c r="R459" s="189"/>
      <c r="S459" s="335"/>
      <c r="T459" s="335"/>
      <c r="U459" s="335"/>
    </row>
    <row r="460" spans="2:21" s="29" customFormat="1">
      <c r="B460" s="30"/>
      <c r="C460" s="11">
        <v>5</v>
      </c>
      <c r="D460" s="692"/>
      <c r="E460" s="692"/>
      <c r="F460" s="693"/>
      <c r="G460" s="33"/>
      <c r="H460" s="33"/>
      <c r="I460" s="33"/>
      <c r="J460" s="33"/>
      <c r="K460" s="86"/>
      <c r="L460" s="813"/>
      <c r="M460" s="33"/>
      <c r="N460" s="33"/>
      <c r="O460" s="86"/>
      <c r="P460" s="813"/>
      <c r="Q460" s="86"/>
      <c r="R460" s="813"/>
    </row>
    <row r="461" spans="2:21" s="29" customFormat="1">
      <c r="B461" s="30"/>
      <c r="C461" s="11">
        <v>6</v>
      </c>
      <c r="D461" s="46"/>
      <c r="E461" s="46"/>
      <c r="F461" s="693"/>
      <c r="G461" s="33"/>
      <c r="H461" s="33"/>
      <c r="I461" s="33"/>
      <c r="J461" s="33"/>
      <c r="K461" s="86"/>
      <c r="L461" s="813"/>
      <c r="M461" s="33"/>
      <c r="N461" s="33"/>
      <c r="O461" s="86"/>
      <c r="P461" s="813"/>
      <c r="Q461" s="86"/>
      <c r="R461" s="813"/>
    </row>
    <row r="462" spans="2:21" s="29" customFormat="1">
      <c r="B462" s="30"/>
      <c r="C462" s="11">
        <v>7</v>
      </c>
      <c r="D462" s="46"/>
      <c r="E462" s="46"/>
      <c r="F462" s="693"/>
      <c r="G462" s="33"/>
      <c r="H462" s="33"/>
      <c r="I462" s="33"/>
      <c r="J462" s="33"/>
      <c r="K462" s="86"/>
      <c r="L462" s="814"/>
      <c r="M462" s="33"/>
      <c r="N462" s="33"/>
      <c r="O462" s="86"/>
      <c r="P462" s="814"/>
      <c r="Q462" s="86"/>
      <c r="R462" s="814"/>
    </row>
    <row r="463" spans="2:21" s="29" customFormat="1">
      <c r="B463" s="30"/>
      <c r="C463" s="11">
        <v>8</v>
      </c>
      <c r="D463" s="46"/>
      <c r="E463" s="46"/>
      <c r="F463" s="693"/>
      <c r="G463" s="33"/>
      <c r="H463" s="33"/>
      <c r="I463" s="33"/>
      <c r="J463" s="33"/>
      <c r="K463" s="86"/>
      <c r="L463" s="813"/>
      <c r="M463" s="33"/>
      <c r="N463" s="33"/>
      <c r="O463" s="86"/>
      <c r="P463" s="813"/>
      <c r="Q463" s="86"/>
      <c r="R463" s="813"/>
    </row>
    <row r="464" spans="2:21" s="29" customFormat="1">
      <c r="B464" s="30"/>
      <c r="C464" s="11">
        <v>9</v>
      </c>
      <c r="D464" s="692"/>
      <c r="E464" s="692"/>
      <c r="F464" s="693"/>
      <c r="G464" s="33"/>
      <c r="H464" s="33"/>
      <c r="I464" s="33"/>
      <c r="J464" s="33"/>
      <c r="K464" s="86"/>
      <c r="L464" s="813"/>
      <c r="M464" s="33"/>
      <c r="N464" s="33"/>
      <c r="O464" s="86"/>
      <c r="P464" s="813"/>
      <c r="Q464" s="86"/>
      <c r="R464" s="813"/>
    </row>
    <row r="465" spans="2:21" s="29" customFormat="1">
      <c r="B465" s="30"/>
      <c r="C465" s="11">
        <v>10</v>
      </c>
      <c r="D465" s="46"/>
      <c r="E465" s="46"/>
      <c r="F465" s="693"/>
      <c r="G465" s="33"/>
      <c r="H465" s="33"/>
      <c r="I465" s="33"/>
      <c r="J465" s="33"/>
      <c r="K465" s="86"/>
      <c r="L465" s="813"/>
      <c r="M465" s="33"/>
      <c r="N465" s="33"/>
      <c r="O465" s="86"/>
      <c r="P465" s="813"/>
      <c r="Q465" s="86"/>
      <c r="R465" s="813"/>
    </row>
    <row r="466" spans="2:21" s="29" customFormat="1">
      <c r="B466" s="11"/>
      <c r="C466" s="11">
        <v>11</v>
      </c>
      <c r="D466" s="46"/>
      <c r="E466" s="46"/>
      <c r="F466" s="693"/>
      <c r="G466" s="33"/>
      <c r="H466" s="33"/>
      <c r="I466" s="33"/>
      <c r="J466" s="33"/>
      <c r="K466" s="86"/>
      <c r="L466" s="814"/>
      <c r="M466" s="33"/>
      <c r="N466" s="33"/>
      <c r="O466" s="86"/>
      <c r="P466" s="814"/>
      <c r="Q466" s="86"/>
      <c r="R466" s="814"/>
    </row>
    <row r="467" spans="2:21" s="29" customFormat="1">
      <c r="B467" s="11"/>
      <c r="C467" s="11">
        <v>12</v>
      </c>
      <c r="D467" s="692"/>
      <c r="E467" s="692"/>
      <c r="F467" s="693"/>
      <c r="G467" s="33"/>
      <c r="H467" s="33"/>
      <c r="I467" s="33"/>
      <c r="J467" s="33"/>
      <c r="K467" s="86"/>
      <c r="L467" s="813"/>
      <c r="M467" s="33"/>
      <c r="N467" s="33"/>
      <c r="O467" s="86"/>
      <c r="P467" s="813"/>
      <c r="Q467" s="86"/>
      <c r="R467" s="813"/>
    </row>
    <row r="468" spans="2:21" s="29" customFormat="1">
      <c r="B468" s="11"/>
      <c r="C468" s="11">
        <v>13</v>
      </c>
      <c r="D468" s="692"/>
      <c r="E468" s="692"/>
      <c r="F468" s="693"/>
      <c r="G468" s="33"/>
      <c r="H468" s="33"/>
      <c r="I468" s="33"/>
      <c r="J468" s="33"/>
      <c r="K468" s="86"/>
      <c r="L468" s="813"/>
      <c r="M468" s="33"/>
      <c r="N468" s="33"/>
      <c r="O468" s="86"/>
      <c r="P468" s="813"/>
      <c r="Q468" s="86"/>
      <c r="R468" s="813"/>
    </row>
    <row r="469" spans="2:21" s="29" customFormat="1">
      <c r="B469" s="11"/>
      <c r="C469" s="11">
        <v>14</v>
      </c>
      <c r="D469" s="692"/>
      <c r="E469" s="692"/>
      <c r="F469" s="693"/>
      <c r="G469" s="33"/>
      <c r="H469" s="33"/>
      <c r="I469" s="33"/>
      <c r="J469" s="33"/>
      <c r="K469" s="86"/>
      <c r="L469" s="651"/>
      <c r="M469" s="33"/>
      <c r="N469" s="33"/>
      <c r="O469" s="86"/>
      <c r="P469" s="651"/>
      <c r="Q469" s="86"/>
      <c r="R469" s="651"/>
    </row>
    <row r="470" spans="2:21" s="29" customFormat="1">
      <c r="B470" s="11"/>
      <c r="C470" s="11">
        <v>15</v>
      </c>
      <c r="D470" s="692"/>
      <c r="E470" s="692"/>
      <c r="F470" s="693"/>
      <c r="G470" s="33"/>
      <c r="H470" s="33"/>
      <c r="I470" s="33"/>
      <c r="J470" s="33"/>
      <c r="K470" s="86"/>
      <c r="L470" s="814"/>
      <c r="M470" s="33"/>
      <c r="N470" s="33"/>
      <c r="O470" s="86"/>
      <c r="P470" s="814"/>
      <c r="Q470" s="86"/>
      <c r="R470" s="814"/>
    </row>
    <row r="471" spans="2:21" s="29" customFormat="1">
      <c r="B471" s="11"/>
      <c r="C471" s="11">
        <v>16</v>
      </c>
      <c r="D471" s="692"/>
      <c r="E471" s="692"/>
      <c r="F471" s="693"/>
      <c r="G471" s="33"/>
      <c r="H471" s="33"/>
      <c r="I471" s="33"/>
      <c r="J471" s="33"/>
      <c r="K471" s="86"/>
      <c r="L471" s="813"/>
      <c r="M471" s="33"/>
      <c r="N471" s="33"/>
      <c r="O471" s="86"/>
      <c r="P471" s="813"/>
      <c r="Q471" s="86"/>
      <c r="R471" s="813"/>
    </row>
    <row r="472" spans="2:21" s="29" customFormat="1">
      <c r="B472" s="11"/>
      <c r="C472" s="11">
        <v>17</v>
      </c>
      <c r="D472" s="692"/>
      <c r="E472" s="692"/>
      <c r="F472" s="693"/>
      <c r="G472" s="33"/>
      <c r="H472" s="33"/>
      <c r="I472" s="33"/>
      <c r="J472" s="33"/>
      <c r="K472" s="86"/>
      <c r="L472" s="651"/>
      <c r="M472" s="33"/>
      <c r="N472" s="33"/>
      <c r="O472" s="86"/>
      <c r="P472" s="651"/>
      <c r="Q472" s="86"/>
      <c r="R472" s="651"/>
    </row>
    <row r="473" spans="2:21" s="29" customFormat="1">
      <c r="B473" s="11"/>
      <c r="C473" s="11">
        <v>18</v>
      </c>
      <c r="D473" s="692"/>
      <c r="E473" s="692"/>
      <c r="F473" s="693"/>
      <c r="G473" s="33"/>
      <c r="H473" s="33"/>
      <c r="I473" s="33"/>
      <c r="J473" s="33"/>
      <c r="K473" s="653"/>
      <c r="L473" s="651"/>
      <c r="M473" s="33"/>
      <c r="N473" s="33"/>
      <c r="O473" s="653"/>
      <c r="P473" s="651"/>
      <c r="Q473" s="653"/>
      <c r="R473" s="651"/>
    </row>
    <row r="474" spans="2:21" s="29" customFormat="1">
      <c r="B474" s="30">
        <v>22</v>
      </c>
      <c r="C474" s="11">
        <v>1</v>
      </c>
      <c r="D474" s="57"/>
      <c r="E474" s="57"/>
      <c r="F474" s="46"/>
      <c r="G474" s="33"/>
      <c r="H474" s="33"/>
      <c r="I474" s="33"/>
      <c r="J474" s="33"/>
      <c r="K474" s="86"/>
      <c r="L474" s="647"/>
      <c r="M474" s="33"/>
      <c r="N474" s="33"/>
      <c r="O474" s="86"/>
      <c r="P474" s="647"/>
      <c r="Q474" s="86"/>
      <c r="R474" s="647"/>
    </row>
    <row r="475" spans="2:21" s="29" customFormat="1">
      <c r="B475" s="11"/>
      <c r="C475" s="11">
        <v>2</v>
      </c>
      <c r="D475" s="655"/>
      <c r="E475" s="655"/>
      <c r="F475" s="11"/>
      <c r="G475" s="334"/>
      <c r="H475" s="334"/>
      <c r="I475" s="334"/>
      <c r="J475" s="334"/>
      <c r="K475" s="78"/>
      <c r="L475" s="647"/>
      <c r="M475" s="33"/>
      <c r="N475" s="33"/>
      <c r="O475" s="78"/>
      <c r="P475" s="647"/>
      <c r="Q475" s="78"/>
      <c r="R475" s="647"/>
    </row>
    <row r="476" spans="2:21" s="29" customFormat="1">
      <c r="B476" s="11"/>
      <c r="C476" s="11">
        <v>3</v>
      </c>
      <c r="D476" s="655"/>
      <c r="E476" s="655"/>
      <c r="F476" s="647"/>
      <c r="G476" s="33"/>
      <c r="H476" s="33"/>
      <c r="I476" s="33"/>
      <c r="J476" s="33"/>
      <c r="K476" s="78"/>
      <c r="L476" s="647"/>
      <c r="M476" s="33"/>
      <c r="N476" s="33"/>
      <c r="O476" s="78"/>
      <c r="P476" s="647"/>
      <c r="Q476" s="78"/>
      <c r="R476" s="647"/>
    </row>
    <row r="477" spans="2:21">
      <c r="C477" s="11">
        <v>4</v>
      </c>
      <c r="F477" s="78"/>
      <c r="G477" s="33"/>
      <c r="H477" s="33"/>
      <c r="I477" s="33"/>
      <c r="J477" s="33"/>
      <c r="K477" s="86"/>
      <c r="L477" s="189"/>
      <c r="M477" s="334"/>
      <c r="N477" s="334"/>
      <c r="O477" s="86"/>
      <c r="P477" s="189"/>
      <c r="Q477" s="86"/>
      <c r="R477" s="189"/>
      <c r="S477" s="335"/>
      <c r="T477" s="335"/>
      <c r="U477" s="335"/>
    </row>
    <row r="478" spans="2:21" s="29" customFormat="1">
      <c r="B478" s="11"/>
      <c r="C478" s="11">
        <v>5</v>
      </c>
      <c r="D478" s="692"/>
      <c r="E478" s="692"/>
      <c r="F478" s="693"/>
      <c r="G478" s="33"/>
      <c r="H478" s="33"/>
      <c r="I478" s="33"/>
      <c r="J478" s="33"/>
      <c r="K478" s="86"/>
      <c r="L478" s="813"/>
      <c r="M478" s="33"/>
      <c r="N478" s="33"/>
      <c r="O478" s="86"/>
      <c r="P478" s="813"/>
      <c r="Q478" s="86"/>
      <c r="R478" s="813"/>
    </row>
    <row r="479" spans="2:21" s="29" customFormat="1">
      <c r="B479" s="11"/>
      <c r="C479" s="11">
        <v>6</v>
      </c>
      <c r="D479" s="46"/>
      <c r="E479" s="46"/>
      <c r="F479" s="693"/>
      <c r="G479" s="33"/>
      <c r="H479" s="33"/>
      <c r="I479" s="33"/>
      <c r="J479" s="33"/>
      <c r="K479" s="86"/>
      <c r="L479" s="813"/>
      <c r="M479" s="33"/>
      <c r="N479" s="33"/>
      <c r="O479" s="86"/>
      <c r="P479" s="813"/>
      <c r="Q479" s="86"/>
      <c r="R479" s="813"/>
    </row>
    <row r="480" spans="2:21" s="29" customFormat="1">
      <c r="B480" s="11"/>
      <c r="C480" s="11">
        <v>7</v>
      </c>
      <c r="D480" s="46"/>
      <c r="E480" s="46"/>
      <c r="F480" s="693"/>
      <c r="G480" s="33"/>
      <c r="H480" s="33"/>
      <c r="I480" s="33"/>
      <c r="J480" s="33"/>
      <c r="K480" s="86"/>
      <c r="L480" s="814"/>
      <c r="M480" s="33"/>
      <c r="N480" s="33"/>
      <c r="O480" s="86"/>
      <c r="P480" s="814"/>
      <c r="Q480" s="86"/>
      <c r="R480" s="814"/>
    </row>
    <row r="481" spans="2:21" s="29" customFormat="1">
      <c r="B481" s="11"/>
      <c r="C481" s="11">
        <v>8</v>
      </c>
      <c r="D481" s="46"/>
      <c r="E481" s="46"/>
      <c r="F481" s="693"/>
      <c r="G481" s="33"/>
      <c r="H481" s="33"/>
      <c r="I481" s="33"/>
      <c r="J481" s="33"/>
      <c r="K481" s="86"/>
      <c r="L481" s="813"/>
      <c r="M481" s="33"/>
      <c r="N481" s="33"/>
      <c r="O481" s="86"/>
      <c r="P481" s="813"/>
      <c r="Q481" s="86"/>
      <c r="R481" s="813"/>
    </row>
    <row r="482" spans="2:21" s="29" customFormat="1">
      <c r="B482" s="11"/>
      <c r="C482" s="11">
        <v>9</v>
      </c>
      <c r="D482" s="692"/>
      <c r="E482" s="692"/>
      <c r="F482" s="693"/>
      <c r="G482" s="33"/>
      <c r="H482" s="33"/>
      <c r="I482" s="33"/>
      <c r="J482" s="33"/>
      <c r="K482" s="86"/>
      <c r="L482" s="813"/>
      <c r="M482" s="33"/>
      <c r="N482" s="33"/>
      <c r="O482" s="86"/>
      <c r="P482" s="813"/>
      <c r="Q482" s="86"/>
      <c r="R482" s="813"/>
    </row>
    <row r="483" spans="2:21" s="29" customFormat="1">
      <c r="B483" s="11"/>
      <c r="C483" s="11">
        <v>10</v>
      </c>
      <c r="D483" s="46"/>
      <c r="E483" s="46"/>
      <c r="F483" s="693"/>
      <c r="G483" s="33"/>
      <c r="H483" s="33"/>
      <c r="I483" s="33"/>
      <c r="J483" s="33"/>
      <c r="K483" s="86"/>
      <c r="L483" s="813"/>
      <c r="M483" s="33"/>
      <c r="N483" s="33"/>
      <c r="O483" s="86"/>
      <c r="P483" s="813"/>
      <c r="Q483" s="86"/>
      <c r="R483" s="813"/>
    </row>
    <row r="484" spans="2:21" s="29" customFormat="1">
      <c r="B484" s="11"/>
      <c r="C484" s="11">
        <v>11</v>
      </c>
      <c r="D484" s="46"/>
      <c r="E484" s="46"/>
      <c r="F484" s="693"/>
      <c r="G484" s="33"/>
      <c r="H484" s="33"/>
      <c r="I484" s="33"/>
      <c r="J484" s="33"/>
      <c r="K484" s="86"/>
      <c r="L484" s="814"/>
      <c r="M484" s="33"/>
      <c r="N484" s="33"/>
      <c r="O484" s="86"/>
      <c r="P484" s="814"/>
      <c r="Q484" s="86"/>
      <c r="R484" s="814"/>
    </row>
    <row r="485" spans="2:21" s="29" customFormat="1">
      <c r="B485" s="11"/>
      <c r="C485" s="11">
        <v>12</v>
      </c>
      <c r="D485" s="692"/>
      <c r="E485" s="692"/>
      <c r="F485" s="693"/>
      <c r="G485" s="33"/>
      <c r="H485" s="33"/>
      <c r="I485" s="33"/>
      <c r="J485" s="33"/>
      <c r="K485" s="86"/>
      <c r="L485" s="813"/>
      <c r="M485" s="33"/>
      <c r="N485" s="33"/>
      <c r="O485" s="86"/>
      <c r="P485" s="813"/>
      <c r="Q485" s="86"/>
      <c r="R485" s="813"/>
    </row>
    <row r="486" spans="2:21" s="29" customFormat="1">
      <c r="B486" s="11"/>
      <c r="C486" s="11">
        <v>13</v>
      </c>
      <c r="D486" s="692"/>
      <c r="E486" s="692"/>
      <c r="F486" s="693"/>
      <c r="G486" s="33"/>
      <c r="H486" s="33"/>
      <c r="I486" s="33"/>
      <c r="J486" s="33"/>
      <c r="K486" s="86"/>
      <c r="L486" s="813"/>
      <c r="M486" s="33"/>
      <c r="N486" s="33"/>
      <c r="O486" s="86"/>
      <c r="P486" s="813"/>
      <c r="Q486" s="86"/>
      <c r="R486" s="813"/>
    </row>
    <row r="487" spans="2:21" s="29" customFormat="1">
      <c r="B487" s="11"/>
      <c r="C487" s="11">
        <v>14</v>
      </c>
      <c r="D487" s="692"/>
      <c r="E487" s="692"/>
      <c r="F487" s="693"/>
      <c r="G487" s="33"/>
      <c r="H487" s="33"/>
      <c r="I487" s="33"/>
      <c r="J487" s="33"/>
      <c r="K487" s="86"/>
      <c r="L487" s="651"/>
      <c r="M487" s="33"/>
      <c r="N487" s="33"/>
      <c r="O487" s="86"/>
      <c r="P487" s="651"/>
      <c r="Q487" s="86"/>
      <c r="R487" s="651"/>
    </row>
    <row r="488" spans="2:21" s="29" customFormat="1">
      <c r="B488" s="11"/>
      <c r="C488" s="11">
        <v>15</v>
      </c>
      <c r="D488" s="692"/>
      <c r="E488" s="692"/>
      <c r="F488" s="693"/>
      <c r="G488" s="33"/>
      <c r="H488" s="33"/>
      <c r="I488" s="33"/>
      <c r="J488" s="33"/>
      <c r="K488" s="86"/>
      <c r="L488" s="814"/>
      <c r="M488" s="33"/>
      <c r="N488" s="33"/>
      <c r="O488" s="86"/>
      <c r="P488" s="814"/>
      <c r="Q488" s="86"/>
      <c r="R488" s="814"/>
    </row>
    <row r="489" spans="2:21" s="29" customFormat="1">
      <c r="B489" s="11"/>
      <c r="C489" s="11">
        <v>16</v>
      </c>
      <c r="D489" s="692"/>
      <c r="E489" s="692"/>
      <c r="F489" s="693"/>
      <c r="G489" s="33"/>
      <c r="H489" s="33"/>
      <c r="I489" s="33"/>
      <c r="J489" s="33"/>
      <c r="K489" s="86"/>
      <c r="L489" s="813"/>
      <c r="M489" s="33"/>
      <c r="N489" s="33"/>
      <c r="O489" s="86"/>
      <c r="P489" s="813"/>
      <c r="Q489" s="86"/>
      <c r="R489" s="813"/>
    </row>
    <row r="490" spans="2:21" s="29" customFormat="1">
      <c r="B490" s="11"/>
      <c r="C490" s="11">
        <v>17</v>
      </c>
      <c r="D490" s="692"/>
      <c r="E490" s="692"/>
      <c r="F490" s="693"/>
      <c r="G490" s="33"/>
      <c r="H490" s="33"/>
      <c r="I490" s="33"/>
      <c r="J490" s="33"/>
      <c r="K490" s="86"/>
      <c r="L490" s="651"/>
      <c r="M490" s="33"/>
      <c r="N490" s="33"/>
      <c r="O490" s="86"/>
      <c r="P490" s="651"/>
      <c r="Q490" s="86"/>
      <c r="R490" s="651"/>
    </row>
    <row r="491" spans="2:21" s="29" customFormat="1">
      <c r="B491" s="11"/>
      <c r="C491" s="11">
        <v>18</v>
      </c>
      <c r="D491" s="692"/>
      <c r="E491" s="692"/>
      <c r="F491" s="693"/>
      <c r="G491" s="33"/>
      <c r="H491" s="33"/>
      <c r="I491" s="33"/>
      <c r="J491" s="33"/>
      <c r="K491" s="653"/>
      <c r="L491" s="651"/>
      <c r="M491" s="33"/>
      <c r="N491" s="33"/>
      <c r="O491" s="653"/>
      <c r="P491" s="651"/>
      <c r="Q491" s="653"/>
      <c r="R491" s="651"/>
    </row>
    <row r="492" spans="2:21" s="29" customFormat="1">
      <c r="B492" s="30">
        <v>23</v>
      </c>
      <c r="C492" s="11">
        <v>1</v>
      </c>
      <c r="D492" s="57"/>
      <c r="E492" s="57"/>
      <c r="F492" s="46"/>
      <c r="G492" s="33"/>
      <c r="H492" s="33"/>
      <c r="I492" s="33"/>
      <c r="J492" s="33"/>
      <c r="K492" s="86"/>
      <c r="L492" s="647"/>
      <c r="M492" s="33"/>
      <c r="N492" s="33"/>
      <c r="O492" s="86"/>
      <c r="P492" s="647"/>
      <c r="Q492" s="86"/>
      <c r="R492" s="647"/>
    </row>
    <row r="493" spans="2:21" s="29" customFormat="1">
      <c r="B493" s="11"/>
      <c r="C493" s="11">
        <v>2</v>
      </c>
      <c r="D493" s="655"/>
      <c r="E493" s="655"/>
      <c r="F493" s="11"/>
      <c r="G493" s="334"/>
      <c r="H493" s="334"/>
      <c r="I493" s="334"/>
      <c r="J493" s="334"/>
      <c r="K493" s="78"/>
      <c r="L493" s="647"/>
      <c r="M493" s="33"/>
      <c r="N493" s="33"/>
      <c r="O493" s="78"/>
      <c r="P493" s="647"/>
      <c r="Q493" s="78"/>
      <c r="R493" s="647"/>
    </row>
    <row r="494" spans="2:21" s="29" customFormat="1">
      <c r="B494" s="11"/>
      <c r="C494" s="11">
        <v>3</v>
      </c>
      <c r="D494" s="655"/>
      <c r="E494" s="655"/>
      <c r="F494" s="647"/>
      <c r="G494" s="33"/>
      <c r="H494" s="33"/>
      <c r="I494" s="33"/>
      <c r="J494" s="33"/>
      <c r="K494" s="78"/>
      <c r="L494" s="647"/>
      <c r="M494" s="33"/>
      <c r="N494" s="33"/>
      <c r="O494" s="78"/>
      <c r="P494" s="647"/>
      <c r="Q494" s="78"/>
      <c r="R494" s="647"/>
    </row>
    <row r="495" spans="2:21">
      <c r="C495" s="11">
        <v>4</v>
      </c>
      <c r="F495" s="78"/>
      <c r="G495" s="33"/>
      <c r="H495" s="33"/>
      <c r="I495" s="33"/>
      <c r="J495" s="33"/>
      <c r="K495" s="86"/>
      <c r="L495" s="189"/>
      <c r="M495" s="334"/>
      <c r="N495" s="334"/>
      <c r="O495" s="86"/>
      <c r="P495" s="189"/>
      <c r="Q495" s="86"/>
      <c r="R495" s="189"/>
      <c r="S495" s="335"/>
      <c r="T495" s="335"/>
      <c r="U495" s="335"/>
    </row>
    <row r="496" spans="2:21" s="29" customFormat="1">
      <c r="B496" s="11"/>
      <c r="C496" s="11">
        <v>5</v>
      </c>
      <c r="D496" s="692"/>
      <c r="E496" s="692"/>
      <c r="F496" s="693"/>
      <c r="G496" s="33"/>
      <c r="H496" s="33"/>
      <c r="I496" s="33"/>
      <c r="J496" s="33"/>
      <c r="K496" s="86"/>
      <c r="L496" s="813"/>
      <c r="M496" s="33"/>
      <c r="N496" s="33"/>
      <c r="O496" s="86"/>
      <c r="P496" s="813"/>
      <c r="Q496" s="86"/>
      <c r="R496" s="813"/>
    </row>
    <row r="497" spans="2:18" s="29" customFormat="1">
      <c r="B497" s="11"/>
      <c r="C497" s="11">
        <v>6</v>
      </c>
      <c r="D497" s="46"/>
      <c r="E497" s="46"/>
      <c r="F497" s="693"/>
      <c r="G497" s="33"/>
      <c r="H497" s="33"/>
      <c r="I497" s="33"/>
      <c r="J497" s="33"/>
      <c r="K497" s="86"/>
      <c r="L497" s="813"/>
      <c r="M497" s="33"/>
      <c r="N497" s="33"/>
      <c r="O497" s="86"/>
      <c r="P497" s="813"/>
      <c r="Q497" s="86"/>
      <c r="R497" s="813"/>
    </row>
    <row r="498" spans="2:18" s="29" customFormat="1">
      <c r="B498" s="11"/>
      <c r="C498" s="11">
        <v>7</v>
      </c>
      <c r="D498" s="46"/>
      <c r="E498" s="46"/>
      <c r="F498" s="693"/>
      <c r="G498" s="33"/>
      <c r="H498" s="33"/>
      <c r="I498" s="33"/>
      <c r="J498" s="33"/>
      <c r="K498" s="86"/>
      <c r="L498" s="814"/>
      <c r="M498" s="33"/>
      <c r="N498" s="33"/>
      <c r="O498" s="86"/>
      <c r="P498" s="814"/>
      <c r="Q498" s="86"/>
      <c r="R498" s="814"/>
    </row>
    <row r="499" spans="2:18" s="29" customFormat="1">
      <c r="B499" s="11"/>
      <c r="C499" s="11">
        <v>8</v>
      </c>
      <c r="D499" s="46"/>
      <c r="E499" s="46"/>
      <c r="F499" s="693"/>
      <c r="G499" s="33"/>
      <c r="H499" s="33"/>
      <c r="I499" s="33"/>
      <c r="J499" s="33"/>
      <c r="K499" s="86"/>
      <c r="L499" s="813"/>
      <c r="M499" s="33"/>
      <c r="N499" s="33"/>
      <c r="O499" s="86"/>
      <c r="P499" s="813"/>
      <c r="Q499" s="86"/>
      <c r="R499" s="813"/>
    </row>
    <row r="500" spans="2:18" s="29" customFormat="1">
      <c r="B500" s="11"/>
      <c r="C500" s="11">
        <v>9</v>
      </c>
      <c r="D500" s="692"/>
      <c r="E500" s="692"/>
      <c r="F500" s="693"/>
      <c r="G500" s="33"/>
      <c r="H500" s="33"/>
      <c r="I500" s="33"/>
      <c r="J500" s="33"/>
      <c r="K500" s="86"/>
      <c r="L500" s="813"/>
      <c r="M500" s="33"/>
      <c r="N500" s="33"/>
      <c r="O500" s="86"/>
      <c r="P500" s="813"/>
      <c r="Q500" s="86"/>
      <c r="R500" s="813"/>
    </row>
    <row r="501" spans="2:18" s="29" customFormat="1">
      <c r="B501" s="11"/>
      <c r="C501" s="11">
        <v>10</v>
      </c>
      <c r="D501" s="46"/>
      <c r="E501" s="46"/>
      <c r="F501" s="693"/>
      <c r="G501" s="33"/>
      <c r="H501" s="33"/>
      <c r="I501" s="33"/>
      <c r="J501" s="33"/>
      <c r="K501" s="86"/>
      <c r="L501" s="813"/>
      <c r="M501" s="33"/>
      <c r="N501" s="33"/>
      <c r="O501" s="86"/>
      <c r="P501" s="813"/>
      <c r="Q501" s="86"/>
      <c r="R501" s="813"/>
    </row>
    <row r="502" spans="2:18" s="29" customFormat="1">
      <c r="B502" s="11"/>
      <c r="C502" s="11">
        <v>11</v>
      </c>
      <c r="D502" s="46"/>
      <c r="E502" s="46"/>
      <c r="F502" s="693"/>
      <c r="G502" s="33"/>
      <c r="H502" s="33"/>
      <c r="I502" s="33"/>
      <c r="J502" s="33"/>
      <c r="K502" s="86"/>
      <c r="L502" s="814"/>
      <c r="M502" s="33"/>
      <c r="N502" s="33"/>
      <c r="O502" s="86"/>
      <c r="P502" s="814"/>
      <c r="Q502" s="86"/>
      <c r="R502" s="814"/>
    </row>
    <row r="503" spans="2:18" s="29" customFormat="1">
      <c r="B503" s="11"/>
      <c r="C503" s="11">
        <v>12</v>
      </c>
      <c r="D503" s="692"/>
      <c r="E503" s="692"/>
      <c r="F503" s="693"/>
      <c r="G503" s="33"/>
      <c r="H503" s="33"/>
      <c r="I503" s="33"/>
      <c r="J503" s="33"/>
      <c r="K503" s="86"/>
      <c r="L503" s="813"/>
      <c r="M503" s="33"/>
      <c r="N503" s="33"/>
      <c r="O503" s="86"/>
      <c r="P503" s="813"/>
      <c r="Q503" s="86"/>
      <c r="R503" s="813"/>
    </row>
    <row r="504" spans="2:18" s="29" customFormat="1">
      <c r="B504" s="11"/>
      <c r="C504" s="11">
        <v>13</v>
      </c>
      <c r="D504" s="692"/>
      <c r="E504" s="692"/>
      <c r="F504" s="693"/>
      <c r="G504" s="33"/>
      <c r="H504" s="33"/>
      <c r="I504" s="33"/>
      <c r="J504" s="33"/>
      <c r="K504" s="86"/>
      <c r="L504" s="813"/>
      <c r="M504" s="33"/>
      <c r="N504" s="33"/>
      <c r="O504" s="86"/>
      <c r="P504" s="813"/>
      <c r="Q504" s="86"/>
      <c r="R504" s="813"/>
    </row>
    <row r="505" spans="2:18" s="29" customFormat="1">
      <c r="B505" s="11"/>
      <c r="C505" s="11">
        <v>14</v>
      </c>
      <c r="D505" s="692"/>
      <c r="E505" s="692"/>
      <c r="F505" s="693"/>
      <c r="G505" s="33"/>
      <c r="H505" s="33"/>
      <c r="I505" s="33"/>
      <c r="J505" s="33"/>
      <c r="K505" s="86"/>
      <c r="L505" s="651"/>
      <c r="M505" s="33"/>
      <c r="N505" s="33"/>
      <c r="O505" s="86"/>
      <c r="P505" s="651"/>
      <c r="Q505" s="86"/>
      <c r="R505" s="651"/>
    </row>
    <row r="506" spans="2:18" s="29" customFormat="1">
      <c r="B506" s="11"/>
      <c r="C506" s="11">
        <v>15</v>
      </c>
      <c r="D506" s="692"/>
      <c r="E506" s="692"/>
      <c r="F506" s="693"/>
      <c r="G506" s="33"/>
      <c r="H506" s="33"/>
      <c r="I506" s="33"/>
      <c r="J506" s="33"/>
      <c r="K506" s="86"/>
      <c r="L506" s="814"/>
      <c r="M506" s="33"/>
      <c r="N506" s="33"/>
      <c r="O506" s="86"/>
      <c r="P506" s="814"/>
      <c r="Q506" s="86"/>
      <c r="R506" s="814"/>
    </row>
    <row r="507" spans="2:18" s="29" customFormat="1">
      <c r="B507" s="11"/>
      <c r="C507" s="11">
        <v>16</v>
      </c>
      <c r="D507" s="692"/>
      <c r="E507" s="692"/>
      <c r="F507" s="693"/>
      <c r="G507" s="33"/>
      <c r="H507" s="33"/>
      <c r="I507" s="33"/>
      <c r="J507" s="33"/>
      <c r="K507" s="86"/>
      <c r="L507" s="813"/>
      <c r="M507" s="33"/>
      <c r="N507" s="33"/>
      <c r="O507" s="86"/>
      <c r="P507" s="813"/>
      <c r="Q507" s="86"/>
      <c r="R507" s="813"/>
    </row>
    <row r="508" spans="2:18" s="29" customFormat="1">
      <c r="B508" s="11"/>
      <c r="C508" s="11">
        <v>17</v>
      </c>
      <c r="D508" s="692"/>
      <c r="E508" s="692"/>
      <c r="F508" s="693"/>
      <c r="G508" s="33"/>
      <c r="H508" s="33"/>
      <c r="I508" s="33"/>
      <c r="J508" s="33"/>
      <c r="K508" s="86"/>
      <c r="L508" s="651"/>
      <c r="M508" s="33"/>
      <c r="N508" s="33"/>
      <c r="O508" s="86"/>
      <c r="P508" s="651"/>
      <c r="Q508" s="86"/>
      <c r="R508" s="651"/>
    </row>
    <row r="509" spans="2:18" s="29" customFormat="1">
      <c r="B509" s="11"/>
      <c r="C509" s="11">
        <v>18</v>
      </c>
      <c r="D509" s="692"/>
      <c r="E509" s="692"/>
      <c r="F509" s="693"/>
      <c r="G509" s="33"/>
      <c r="H509" s="33"/>
      <c r="I509" s="33"/>
      <c r="J509" s="33"/>
      <c r="K509" s="653"/>
      <c r="L509" s="651"/>
      <c r="M509" s="33"/>
      <c r="N509" s="33"/>
      <c r="O509" s="653"/>
      <c r="P509" s="651"/>
      <c r="Q509" s="653"/>
      <c r="R509" s="651"/>
    </row>
    <row r="510" spans="2:18" s="29" customFormat="1">
      <c r="B510" s="30">
        <v>24</v>
      </c>
      <c r="C510" s="11">
        <v>1</v>
      </c>
      <c r="D510" s="57"/>
      <c r="E510" s="57"/>
      <c r="F510" s="46"/>
      <c r="G510" s="33"/>
      <c r="H510" s="33"/>
      <c r="I510" s="33"/>
      <c r="J510" s="33"/>
      <c r="K510" s="86"/>
      <c r="L510" s="647"/>
      <c r="M510" s="33"/>
      <c r="N510" s="33"/>
      <c r="O510" s="86"/>
      <c r="P510" s="647"/>
      <c r="Q510" s="86"/>
      <c r="R510" s="647"/>
    </row>
    <row r="511" spans="2:18" s="29" customFormat="1">
      <c r="B511" s="11"/>
      <c r="C511" s="11">
        <v>2</v>
      </c>
      <c r="D511" s="655"/>
      <c r="E511" s="655"/>
      <c r="F511" s="11"/>
      <c r="G511" s="334"/>
      <c r="H511" s="334"/>
      <c r="I511" s="334"/>
      <c r="J511" s="334"/>
      <c r="K511" s="78"/>
      <c r="L511" s="647"/>
      <c r="M511" s="33"/>
      <c r="N511" s="33"/>
      <c r="O511" s="78"/>
      <c r="P511" s="647"/>
      <c r="Q511" s="78"/>
      <c r="R511" s="647"/>
    </row>
    <row r="512" spans="2:18" s="29" customFormat="1">
      <c r="B512" s="11"/>
      <c r="C512" s="11">
        <v>3</v>
      </c>
      <c r="D512" s="655"/>
      <c r="E512" s="655"/>
      <c r="F512" s="647"/>
      <c r="G512" s="33"/>
      <c r="H512" s="33"/>
      <c r="I512" s="33"/>
      <c r="J512" s="33"/>
      <c r="K512" s="78"/>
      <c r="L512" s="647"/>
      <c r="M512" s="33"/>
      <c r="N512" s="33"/>
      <c r="O512" s="78"/>
      <c r="P512" s="647"/>
      <c r="Q512" s="78"/>
      <c r="R512" s="647"/>
    </row>
    <row r="513" spans="2:21">
      <c r="C513" s="11">
        <v>4</v>
      </c>
      <c r="F513" s="78"/>
      <c r="G513" s="33"/>
      <c r="H513" s="33"/>
      <c r="I513" s="33"/>
      <c r="J513" s="33"/>
      <c r="K513" s="86"/>
      <c r="L513" s="189"/>
      <c r="M513" s="334"/>
      <c r="N513" s="334"/>
      <c r="O513" s="86"/>
      <c r="P513" s="189"/>
      <c r="Q513" s="86"/>
      <c r="R513" s="189"/>
      <c r="S513" s="335"/>
      <c r="T513" s="335"/>
      <c r="U513" s="335"/>
    </row>
    <row r="514" spans="2:21" s="29" customFormat="1">
      <c r="B514" s="11"/>
      <c r="C514" s="11">
        <v>5</v>
      </c>
      <c r="D514" s="692"/>
      <c r="E514" s="692"/>
      <c r="F514" s="693"/>
      <c r="G514" s="33"/>
      <c r="H514" s="33"/>
      <c r="I514" s="33"/>
      <c r="J514" s="33"/>
      <c r="K514" s="86"/>
      <c r="L514" s="813"/>
      <c r="M514" s="33"/>
      <c r="N514" s="33"/>
      <c r="O514" s="86"/>
      <c r="P514" s="813"/>
      <c r="Q514" s="86"/>
      <c r="R514" s="813"/>
    </row>
    <row r="515" spans="2:21" s="29" customFormat="1">
      <c r="B515" s="11"/>
      <c r="C515" s="11">
        <v>6</v>
      </c>
      <c r="D515" s="46"/>
      <c r="E515" s="46"/>
      <c r="F515" s="693"/>
      <c r="G515" s="33"/>
      <c r="H515" s="33"/>
      <c r="I515" s="33"/>
      <c r="J515" s="33"/>
      <c r="K515" s="86"/>
      <c r="L515" s="813"/>
      <c r="M515" s="33"/>
      <c r="N515" s="33"/>
      <c r="O515" s="86"/>
      <c r="P515" s="813"/>
      <c r="Q515" s="86"/>
      <c r="R515" s="813"/>
    </row>
    <row r="516" spans="2:21" s="29" customFormat="1">
      <c r="B516" s="11"/>
      <c r="C516" s="11">
        <v>7</v>
      </c>
      <c r="D516" s="46"/>
      <c r="E516" s="46"/>
      <c r="F516" s="693"/>
      <c r="G516" s="33"/>
      <c r="H516" s="33"/>
      <c r="I516" s="33"/>
      <c r="J516" s="33"/>
      <c r="K516" s="86"/>
      <c r="L516" s="814"/>
      <c r="M516" s="33"/>
      <c r="N516" s="33"/>
      <c r="O516" s="86"/>
      <c r="P516" s="814"/>
      <c r="Q516" s="86"/>
      <c r="R516" s="814"/>
    </row>
    <row r="517" spans="2:21" s="29" customFormat="1">
      <c r="B517" s="11"/>
      <c r="C517" s="11">
        <v>8</v>
      </c>
      <c r="D517" s="46"/>
      <c r="E517" s="46"/>
      <c r="F517" s="693"/>
      <c r="G517" s="33"/>
      <c r="H517" s="33"/>
      <c r="I517" s="33"/>
      <c r="J517" s="33"/>
      <c r="K517" s="86"/>
      <c r="L517" s="813"/>
      <c r="M517" s="33"/>
      <c r="N517" s="33"/>
      <c r="O517" s="86"/>
      <c r="P517" s="813"/>
      <c r="Q517" s="86"/>
      <c r="R517" s="813"/>
    </row>
    <row r="518" spans="2:21" s="29" customFormat="1">
      <c r="B518" s="11"/>
      <c r="C518" s="11">
        <v>9</v>
      </c>
      <c r="D518" s="692"/>
      <c r="E518" s="692"/>
      <c r="F518" s="693"/>
      <c r="G518" s="33"/>
      <c r="H518" s="33"/>
      <c r="I518" s="33"/>
      <c r="J518" s="33"/>
      <c r="K518" s="86"/>
      <c r="L518" s="813"/>
      <c r="M518" s="33"/>
      <c r="N518" s="33"/>
      <c r="O518" s="86"/>
      <c r="P518" s="813"/>
      <c r="Q518" s="86"/>
      <c r="R518" s="813"/>
    </row>
    <row r="519" spans="2:21" s="29" customFormat="1">
      <c r="B519" s="11"/>
      <c r="C519" s="11">
        <v>10</v>
      </c>
      <c r="D519" s="46"/>
      <c r="E519" s="46"/>
      <c r="F519" s="693"/>
      <c r="G519" s="33"/>
      <c r="H519" s="33"/>
      <c r="I519" s="33"/>
      <c r="J519" s="33"/>
      <c r="K519" s="86"/>
      <c r="L519" s="813"/>
      <c r="M519" s="33"/>
      <c r="N519" s="33"/>
      <c r="O519" s="86"/>
      <c r="P519" s="813"/>
      <c r="Q519" s="86"/>
      <c r="R519" s="813"/>
    </row>
    <row r="520" spans="2:21" s="29" customFormat="1">
      <c r="B520" s="11"/>
      <c r="C520" s="11">
        <v>11</v>
      </c>
      <c r="D520" s="46"/>
      <c r="E520" s="46"/>
      <c r="F520" s="693"/>
      <c r="G520" s="33"/>
      <c r="H520" s="33"/>
      <c r="I520" s="33"/>
      <c r="J520" s="33"/>
      <c r="K520" s="86"/>
      <c r="L520" s="814"/>
      <c r="M520" s="33"/>
      <c r="N520" s="33"/>
      <c r="O520" s="86"/>
      <c r="P520" s="814"/>
      <c r="Q520" s="86"/>
      <c r="R520" s="814"/>
    </row>
    <row r="521" spans="2:21" s="29" customFormat="1">
      <c r="B521" s="11"/>
      <c r="C521" s="11">
        <v>12</v>
      </c>
      <c r="D521" s="692"/>
      <c r="E521" s="692"/>
      <c r="F521" s="693"/>
      <c r="G521" s="33"/>
      <c r="H521" s="33"/>
      <c r="I521" s="33"/>
      <c r="J521" s="33"/>
      <c r="K521" s="86"/>
      <c r="L521" s="813"/>
      <c r="M521" s="33"/>
      <c r="N521" s="33"/>
      <c r="O521" s="86"/>
      <c r="P521" s="813"/>
      <c r="Q521" s="86"/>
      <c r="R521" s="813"/>
    </row>
    <row r="522" spans="2:21" s="29" customFormat="1">
      <c r="B522" s="11"/>
      <c r="C522" s="11">
        <v>13</v>
      </c>
      <c r="D522" s="692"/>
      <c r="E522" s="692"/>
      <c r="F522" s="693"/>
      <c r="G522" s="33"/>
      <c r="H522" s="33"/>
      <c r="I522" s="33"/>
      <c r="J522" s="33"/>
      <c r="K522" s="86"/>
      <c r="L522" s="813"/>
      <c r="M522" s="33"/>
      <c r="N522" s="33"/>
      <c r="O522" s="86"/>
      <c r="P522" s="813"/>
      <c r="Q522" s="86"/>
      <c r="R522" s="813"/>
    </row>
    <row r="523" spans="2:21" s="29" customFormat="1">
      <c r="B523" s="11"/>
      <c r="C523" s="11">
        <v>14</v>
      </c>
      <c r="D523" s="692"/>
      <c r="E523" s="692"/>
      <c r="F523" s="693"/>
      <c r="G523" s="33"/>
      <c r="H523" s="33"/>
      <c r="I523" s="33"/>
      <c r="J523" s="33"/>
      <c r="K523" s="86"/>
      <c r="L523" s="651"/>
      <c r="M523" s="33"/>
      <c r="N523" s="33"/>
      <c r="O523" s="86"/>
      <c r="P523" s="651"/>
      <c r="Q523" s="86"/>
      <c r="R523" s="651"/>
    </row>
    <row r="524" spans="2:21" s="29" customFormat="1">
      <c r="B524" s="11"/>
      <c r="C524" s="11">
        <v>15</v>
      </c>
      <c r="D524" s="692"/>
      <c r="E524" s="692"/>
      <c r="F524" s="693"/>
      <c r="G524" s="33"/>
      <c r="H524" s="33"/>
      <c r="I524" s="33"/>
      <c r="J524" s="33"/>
      <c r="K524" s="86"/>
      <c r="L524" s="814"/>
      <c r="M524" s="33"/>
      <c r="N524" s="33"/>
      <c r="O524" s="86"/>
      <c r="P524" s="814"/>
      <c r="Q524" s="86"/>
      <c r="R524" s="814"/>
    </row>
    <row r="525" spans="2:21" s="29" customFormat="1">
      <c r="B525" s="11"/>
      <c r="C525" s="11">
        <v>16</v>
      </c>
      <c r="D525" s="692"/>
      <c r="E525" s="692"/>
      <c r="F525" s="693"/>
      <c r="G525" s="33"/>
      <c r="H525" s="33"/>
      <c r="I525" s="33"/>
      <c r="J525" s="33"/>
      <c r="K525" s="86"/>
      <c r="L525" s="813"/>
      <c r="M525" s="33"/>
      <c r="N525" s="33"/>
      <c r="O525" s="86"/>
      <c r="P525" s="813"/>
      <c r="Q525" s="86"/>
      <c r="R525" s="813"/>
    </row>
    <row r="526" spans="2:21" s="29" customFormat="1">
      <c r="B526" s="11"/>
      <c r="C526" s="11">
        <v>17</v>
      </c>
      <c r="D526" s="692"/>
      <c r="E526" s="692"/>
      <c r="F526" s="693"/>
      <c r="G526" s="33"/>
      <c r="H526" s="33"/>
      <c r="I526" s="33"/>
      <c r="J526" s="33"/>
      <c r="K526" s="86"/>
      <c r="L526" s="651"/>
      <c r="M526" s="33"/>
      <c r="N526" s="33"/>
      <c r="O526" s="86"/>
      <c r="P526" s="651"/>
      <c r="Q526" s="86"/>
      <c r="R526" s="651"/>
    </row>
    <row r="527" spans="2:21" s="29" customFormat="1">
      <c r="B527" s="11"/>
      <c r="C527" s="11">
        <v>18</v>
      </c>
      <c r="D527" s="692"/>
      <c r="E527" s="692"/>
      <c r="F527" s="693"/>
      <c r="G527" s="33"/>
      <c r="H527" s="33"/>
      <c r="I527" s="33"/>
      <c r="J527" s="33"/>
      <c r="K527" s="653"/>
      <c r="L527" s="651"/>
      <c r="M527" s="33"/>
      <c r="N527" s="33"/>
      <c r="O527" s="653"/>
      <c r="P527" s="651"/>
      <c r="Q527" s="653"/>
      <c r="R527" s="651"/>
    </row>
    <row r="528" spans="2:21" s="29" customFormat="1">
      <c r="B528" s="30">
        <v>25</v>
      </c>
      <c r="C528" s="11">
        <v>1</v>
      </c>
      <c r="D528" s="57"/>
      <c r="E528" s="57"/>
      <c r="F528" s="46"/>
      <c r="G528" s="33"/>
      <c r="H528" s="33"/>
      <c r="I528" s="33"/>
      <c r="J528" s="33"/>
      <c r="K528" s="86"/>
      <c r="L528" s="647"/>
      <c r="M528" s="33"/>
      <c r="N528" s="33"/>
      <c r="O528" s="86"/>
      <c r="P528" s="647"/>
      <c r="Q528" s="86"/>
      <c r="R528" s="647"/>
    </row>
    <row r="529" spans="2:21" s="29" customFormat="1">
      <c r="B529" s="11"/>
      <c r="C529" s="11">
        <v>2</v>
      </c>
      <c r="D529" s="655"/>
      <c r="E529" s="655"/>
      <c r="F529" s="11"/>
      <c r="G529" s="334"/>
      <c r="H529" s="334"/>
      <c r="I529" s="334"/>
      <c r="J529" s="334"/>
      <c r="K529" s="78"/>
      <c r="L529" s="647"/>
      <c r="M529" s="33"/>
      <c r="N529" s="33"/>
      <c r="O529" s="78"/>
      <c r="P529" s="647"/>
      <c r="Q529" s="78"/>
      <c r="R529" s="647"/>
    </row>
    <row r="530" spans="2:21" s="29" customFormat="1">
      <c r="B530" s="11"/>
      <c r="C530" s="11">
        <v>3</v>
      </c>
      <c r="D530" s="655"/>
      <c r="E530" s="655"/>
      <c r="F530" s="647"/>
      <c r="G530" s="33"/>
      <c r="H530" s="33"/>
      <c r="I530" s="33"/>
      <c r="J530" s="33"/>
      <c r="K530" s="78"/>
      <c r="L530" s="647"/>
      <c r="M530" s="33"/>
      <c r="N530" s="33"/>
      <c r="O530" s="78"/>
      <c r="P530" s="647"/>
      <c r="Q530" s="78"/>
      <c r="R530" s="647"/>
    </row>
    <row r="531" spans="2:21">
      <c r="C531" s="11">
        <v>4</v>
      </c>
      <c r="F531" s="78"/>
      <c r="G531" s="33"/>
      <c r="H531" s="33"/>
      <c r="I531" s="33"/>
      <c r="J531" s="33"/>
      <c r="K531" s="86"/>
      <c r="L531" s="189"/>
      <c r="M531" s="334"/>
      <c r="N531" s="334"/>
      <c r="O531" s="86"/>
      <c r="P531" s="189"/>
      <c r="Q531" s="86"/>
      <c r="R531" s="189"/>
      <c r="S531" s="335"/>
      <c r="T531" s="335"/>
      <c r="U531" s="335"/>
    </row>
    <row r="532" spans="2:21" s="29" customFormat="1">
      <c r="B532" s="11"/>
      <c r="C532" s="11">
        <v>5</v>
      </c>
      <c r="D532" s="692"/>
      <c r="E532" s="692"/>
      <c r="F532" s="693"/>
      <c r="G532" s="33"/>
      <c r="H532" s="33"/>
      <c r="I532" s="33"/>
      <c r="J532" s="33"/>
      <c r="K532" s="86"/>
      <c r="L532" s="813"/>
      <c r="M532" s="33"/>
      <c r="N532" s="33"/>
      <c r="O532" s="86"/>
      <c r="P532" s="813"/>
      <c r="Q532" s="86"/>
      <c r="R532" s="813"/>
    </row>
    <row r="533" spans="2:21" s="29" customFormat="1">
      <c r="B533" s="11"/>
      <c r="C533" s="11">
        <v>6</v>
      </c>
      <c r="D533" s="46"/>
      <c r="E533" s="46"/>
      <c r="F533" s="693"/>
      <c r="G533" s="33"/>
      <c r="H533" s="33"/>
      <c r="I533" s="33"/>
      <c r="J533" s="33"/>
      <c r="K533" s="86"/>
      <c r="L533" s="813"/>
      <c r="M533" s="33"/>
      <c r="N533" s="33"/>
      <c r="O533" s="86"/>
      <c r="P533" s="813"/>
      <c r="Q533" s="86"/>
      <c r="R533" s="813"/>
    </row>
    <row r="534" spans="2:21" s="29" customFormat="1">
      <c r="B534" s="11"/>
      <c r="C534" s="11">
        <v>7</v>
      </c>
      <c r="D534" s="46"/>
      <c r="E534" s="46"/>
      <c r="F534" s="693"/>
      <c r="G534" s="33"/>
      <c r="H534" s="33"/>
      <c r="I534" s="33"/>
      <c r="J534" s="33"/>
      <c r="K534" s="86"/>
      <c r="L534" s="814"/>
      <c r="M534" s="33"/>
      <c r="N534" s="33"/>
      <c r="O534" s="86"/>
      <c r="P534" s="814"/>
      <c r="Q534" s="86"/>
      <c r="R534" s="814"/>
    </row>
    <row r="535" spans="2:21" s="29" customFormat="1">
      <c r="B535" s="11"/>
      <c r="C535" s="11">
        <v>8</v>
      </c>
      <c r="D535" s="46"/>
      <c r="E535" s="46"/>
      <c r="F535" s="693"/>
      <c r="G535" s="33"/>
      <c r="H535" s="33"/>
      <c r="I535" s="33"/>
      <c r="J535" s="33"/>
      <c r="K535" s="86"/>
      <c r="L535" s="813"/>
      <c r="M535" s="33"/>
      <c r="N535" s="33"/>
      <c r="O535" s="86"/>
      <c r="P535" s="813"/>
      <c r="Q535" s="86"/>
      <c r="R535" s="813"/>
    </row>
    <row r="536" spans="2:21" s="29" customFormat="1">
      <c r="B536" s="11"/>
      <c r="C536" s="11">
        <v>9</v>
      </c>
      <c r="D536" s="692"/>
      <c r="E536" s="692"/>
      <c r="F536" s="693"/>
      <c r="G536" s="33"/>
      <c r="H536" s="33"/>
      <c r="I536" s="33"/>
      <c r="J536" s="33"/>
      <c r="K536" s="86"/>
      <c r="L536" s="813"/>
      <c r="M536" s="33"/>
      <c r="N536" s="33"/>
      <c r="O536" s="86"/>
      <c r="P536" s="813"/>
      <c r="Q536" s="86"/>
      <c r="R536" s="813"/>
    </row>
    <row r="537" spans="2:21" s="29" customFormat="1">
      <c r="B537" s="11"/>
      <c r="C537" s="11">
        <v>10</v>
      </c>
      <c r="D537" s="46"/>
      <c r="E537" s="46"/>
      <c r="F537" s="693"/>
      <c r="G537" s="33"/>
      <c r="H537" s="33"/>
      <c r="I537" s="33"/>
      <c r="J537" s="33"/>
      <c r="K537" s="86"/>
      <c r="L537" s="813"/>
      <c r="M537" s="33"/>
      <c r="N537" s="33"/>
      <c r="O537" s="86"/>
      <c r="P537" s="813"/>
      <c r="Q537" s="86"/>
      <c r="R537" s="813"/>
    </row>
    <row r="538" spans="2:21" s="29" customFormat="1">
      <c r="B538" s="11"/>
      <c r="C538" s="11">
        <v>11</v>
      </c>
      <c r="D538" s="46"/>
      <c r="E538" s="46"/>
      <c r="F538" s="693"/>
      <c r="G538" s="33"/>
      <c r="H538" s="33"/>
      <c r="I538" s="33"/>
      <c r="J538" s="33"/>
      <c r="K538" s="86"/>
      <c r="L538" s="814"/>
      <c r="M538" s="33"/>
      <c r="N538" s="33"/>
      <c r="O538" s="86"/>
      <c r="P538" s="814"/>
      <c r="Q538" s="86"/>
      <c r="R538" s="814"/>
    </row>
    <row r="539" spans="2:21" s="29" customFormat="1">
      <c r="B539" s="11"/>
      <c r="C539" s="11">
        <v>12</v>
      </c>
      <c r="D539" s="692"/>
      <c r="E539" s="692"/>
      <c r="F539" s="693"/>
      <c r="G539" s="33"/>
      <c r="H539" s="33"/>
      <c r="I539" s="33"/>
      <c r="J539" s="33"/>
      <c r="K539" s="86"/>
      <c r="L539" s="813"/>
      <c r="M539" s="33"/>
      <c r="N539" s="33"/>
      <c r="O539" s="86"/>
      <c r="P539" s="813"/>
      <c r="Q539" s="86"/>
      <c r="R539" s="813"/>
    </row>
    <row r="540" spans="2:21" s="29" customFormat="1">
      <c r="B540" s="11"/>
      <c r="C540" s="11">
        <v>13</v>
      </c>
      <c r="D540" s="692"/>
      <c r="E540" s="692"/>
      <c r="F540" s="693"/>
      <c r="G540" s="33"/>
      <c r="H540" s="33"/>
      <c r="I540" s="33"/>
      <c r="J540" s="33"/>
      <c r="K540" s="86"/>
      <c r="L540" s="813"/>
      <c r="M540" s="33"/>
      <c r="N540" s="33"/>
      <c r="O540" s="86"/>
      <c r="P540" s="813"/>
      <c r="Q540" s="86"/>
      <c r="R540" s="813"/>
    </row>
    <row r="541" spans="2:21" s="29" customFormat="1">
      <c r="B541" s="11"/>
      <c r="C541" s="11">
        <v>14</v>
      </c>
      <c r="D541" s="692"/>
      <c r="E541" s="692"/>
      <c r="F541" s="693"/>
      <c r="G541" s="33"/>
      <c r="H541" s="33"/>
      <c r="I541" s="33"/>
      <c r="J541" s="33"/>
      <c r="K541" s="86"/>
      <c r="L541" s="651"/>
      <c r="M541" s="33"/>
      <c r="N541" s="33"/>
      <c r="O541" s="86"/>
      <c r="P541" s="651"/>
      <c r="Q541" s="86"/>
      <c r="R541" s="651"/>
    </row>
    <row r="542" spans="2:21" s="29" customFormat="1">
      <c r="B542" s="11"/>
      <c r="C542" s="11">
        <v>15</v>
      </c>
      <c r="D542" s="692"/>
      <c r="E542" s="692"/>
      <c r="F542" s="693"/>
      <c r="G542" s="33"/>
      <c r="H542" s="33"/>
      <c r="I542" s="33"/>
      <c r="J542" s="33"/>
      <c r="K542" s="86"/>
      <c r="L542" s="814"/>
      <c r="M542" s="33"/>
      <c r="N542" s="33"/>
      <c r="O542" s="86"/>
      <c r="P542" s="814"/>
      <c r="Q542" s="86"/>
      <c r="R542" s="814"/>
    </row>
    <row r="543" spans="2:21" s="29" customFormat="1">
      <c r="B543" s="11"/>
      <c r="C543" s="11">
        <v>16</v>
      </c>
      <c r="D543" s="692"/>
      <c r="E543" s="692"/>
      <c r="F543" s="693"/>
      <c r="G543" s="33"/>
      <c r="H543" s="33"/>
      <c r="I543" s="33"/>
      <c r="J543" s="33"/>
      <c r="K543" s="86"/>
      <c r="L543" s="813"/>
      <c r="M543" s="33"/>
      <c r="N543" s="33"/>
      <c r="O543" s="86"/>
      <c r="P543" s="813"/>
      <c r="Q543" s="86"/>
      <c r="R543" s="813"/>
    </row>
    <row r="544" spans="2:21" s="29" customFormat="1">
      <c r="B544" s="11"/>
      <c r="C544" s="11">
        <v>17</v>
      </c>
      <c r="D544" s="692"/>
      <c r="E544" s="692"/>
      <c r="F544" s="693"/>
      <c r="G544" s="33"/>
      <c r="H544" s="33"/>
      <c r="I544" s="33"/>
      <c r="J544" s="33"/>
      <c r="K544" s="86"/>
      <c r="L544" s="651"/>
      <c r="M544" s="33"/>
      <c r="N544" s="33"/>
      <c r="O544" s="86"/>
      <c r="P544" s="651"/>
      <c r="Q544" s="86"/>
      <c r="R544" s="651"/>
    </row>
    <row r="545" spans="2:21" s="29" customFormat="1">
      <c r="B545" s="11"/>
      <c r="C545" s="11">
        <v>18</v>
      </c>
      <c r="D545" s="692"/>
      <c r="E545" s="692"/>
      <c r="F545" s="693"/>
      <c r="G545" s="33"/>
      <c r="H545" s="33"/>
      <c r="I545" s="33"/>
      <c r="J545" s="33"/>
      <c r="K545" s="653"/>
      <c r="L545" s="651"/>
      <c r="M545" s="33"/>
      <c r="N545" s="33"/>
      <c r="O545" s="653"/>
      <c r="P545" s="651"/>
      <c r="Q545" s="653"/>
      <c r="R545" s="651"/>
    </row>
    <row r="546" spans="2:21" s="29" customFormat="1">
      <c r="B546" s="30">
        <v>26</v>
      </c>
      <c r="C546" s="11">
        <v>1</v>
      </c>
      <c r="D546" s="57"/>
      <c r="E546" s="57"/>
      <c r="F546" s="46"/>
      <c r="G546" s="33"/>
      <c r="H546" s="33"/>
      <c r="I546" s="33"/>
      <c r="J546" s="33"/>
      <c r="K546" s="86"/>
      <c r="L546" s="647"/>
      <c r="M546" s="33"/>
      <c r="N546" s="33"/>
      <c r="O546" s="86"/>
      <c r="P546" s="647"/>
      <c r="Q546" s="86"/>
      <c r="R546" s="647"/>
    </row>
    <row r="547" spans="2:21" s="29" customFormat="1">
      <c r="B547" s="11"/>
      <c r="C547" s="11">
        <v>2</v>
      </c>
      <c r="D547" s="655"/>
      <c r="E547" s="655"/>
      <c r="F547" s="11"/>
      <c r="G547" s="334"/>
      <c r="H547" s="334"/>
      <c r="I547" s="334"/>
      <c r="J547" s="334"/>
      <c r="K547" s="78"/>
      <c r="L547" s="647"/>
      <c r="M547" s="33"/>
      <c r="N547" s="33"/>
      <c r="O547" s="78"/>
      <c r="P547" s="647"/>
      <c r="Q547" s="78"/>
      <c r="R547" s="647"/>
    </row>
    <row r="548" spans="2:21" s="29" customFormat="1">
      <c r="B548" s="11"/>
      <c r="C548" s="11">
        <v>3</v>
      </c>
      <c r="D548" s="655"/>
      <c r="E548" s="655"/>
      <c r="F548" s="647"/>
      <c r="G548" s="33"/>
      <c r="H548" s="33"/>
      <c r="I548" s="33"/>
      <c r="J548" s="33"/>
      <c r="K548" s="78"/>
      <c r="L548" s="647"/>
      <c r="M548" s="33"/>
      <c r="N548" s="33"/>
      <c r="O548" s="78"/>
      <c r="P548" s="647"/>
      <c r="Q548" s="78"/>
      <c r="R548" s="647"/>
    </row>
    <row r="549" spans="2:21">
      <c r="C549" s="11">
        <v>4</v>
      </c>
      <c r="F549" s="78"/>
      <c r="G549" s="33"/>
      <c r="H549" s="33"/>
      <c r="I549" s="33"/>
      <c r="J549" s="33"/>
      <c r="K549" s="86"/>
      <c r="L549" s="189"/>
      <c r="M549" s="334"/>
      <c r="N549" s="334"/>
      <c r="O549" s="86"/>
      <c r="P549" s="189"/>
      <c r="Q549" s="86"/>
      <c r="R549" s="189"/>
      <c r="S549" s="335"/>
      <c r="T549" s="335"/>
      <c r="U549" s="335"/>
    </row>
    <row r="550" spans="2:21" s="29" customFormat="1">
      <c r="B550" s="11"/>
      <c r="C550" s="11">
        <v>5</v>
      </c>
      <c r="D550" s="692"/>
      <c r="E550" s="692"/>
      <c r="F550" s="693"/>
      <c r="G550" s="33"/>
      <c r="H550" s="33"/>
      <c r="I550" s="33"/>
      <c r="J550" s="33"/>
      <c r="K550" s="86"/>
      <c r="L550" s="813"/>
      <c r="M550" s="33"/>
      <c r="N550" s="33"/>
      <c r="O550" s="86"/>
      <c r="P550" s="813"/>
      <c r="Q550" s="86"/>
      <c r="R550" s="813"/>
    </row>
    <row r="551" spans="2:21" s="29" customFormat="1">
      <c r="B551" s="11"/>
      <c r="C551" s="11">
        <v>6</v>
      </c>
      <c r="D551" s="46"/>
      <c r="E551" s="46"/>
      <c r="F551" s="693"/>
      <c r="G551" s="33"/>
      <c r="H551" s="33"/>
      <c r="I551" s="33"/>
      <c r="J551" s="33"/>
      <c r="K551" s="86"/>
      <c r="L551" s="813"/>
      <c r="M551" s="33"/>
      <c r="N551" s="33"/>
      <c r="O551" s="86"/>
      <c r="P551" s="813"/>
      <c r="Q551" s="86"/>
      <c r="R551" s="813"/>
    </row>
    <row r="552" spans="2:21" s="29" customFormat="1">
      <c r="B552" s="11"/>
      <c r="C552" s="11">
        <v>7</v>
      </c>
      <c r="D552" s="46"/>
      <c r="E552" s="46"/>
      <c r="F552" s="693"/>
      <c r="G552" s="33"/>
      <c r="H552" s="33"/>
      <c r="I552" s="33"/>
      <c r="J552" s="33"/>
      <c r="K552" s="86"/>
      <c r="L552" s="814"/>
      <c r="M552" s="33"/>
      <c r="N552" s="33"/>
      <c r="O552" s="86"/>
      <c r="P552" s="814"/>
      <c r="Q552" s="86"/>
      <c r="R552" s="814"/>
    </row>
    <row r="553" spans="2:21" s="29" customFormat="1">
      <c r="B553" s="11"/>
      <c r="C553" s="11">
        <v>8</v>
      </c>
      <c r="D553" s="46"/>
      <c r="E553" s="46"/>
      <c r="F553" s="693"/>
      <c r="G553" s="33"/>
      <c r="H553" s="33"/>
      <c r="I553" s="33"/>
      <c r="J553" s="33"/>
      <c r="K553" s="86"/>
      <c r="L553" s="813"/>
      <c r="M553" s="33"/>
      <c r="N553" s="33"/>
      <c r="O553" s="86"/>
      <c r="P553" s="813"/>
      <c r="Q553" s="86"/>
      <c r="R553" s="813"/>
    </row>
    <row r="554" spans="2:21" s="29" customFormat="1">
      <c r="B554" s="11"/>
      <c r="C554" s="11">
        <v>9</v>
      </c>
      <c r="D554" s="692"/>
      <c r="E554" s="692"/>
      <c r="F554" s="693"/>
      <c r="G554" s="33"/>
      <c r="H554" s="33"/>
      <c r="I554" s="33"/>
      <c r="J554" s="33"/>
      <c r="K554" s="86"/>
      <c r="L554" s="813"/>
      <c r="M554" s="33"/>
      <c r="N554" s="33"/>
      <c r="O554" s="86"/>
      <c r="P554" s="813"/>
      <c r="Q554" s="86"/>
      <c r="R554" s="813"/>
    </row>
    <row r="555" spans="2:21" s="29" customFormat="1">
      <c r="B555" s="11"/>
      <c r="C555" s="11">
        <v>10</v>
      </c>
      <c r="D555" s="46"/>
      <c r="E555" s="46"/>
      <c r="F555" s="693"/>
      <c r="G555" s="33"/>
      <c r="H555" s="33"/>
      <c r="I555" s="33"/>
      <c r="J555" s="33"/>
      <c r="K555" s="86"/>
      <c r="L555" s="813"/>
      <c r="M555" s="33"/>
      <c r="N555" s="33"/>
      <c r="O555" s="86"/>
      <c r="P555" s="813"/>
      <c r="Q555" s="86"/>
      <c r="R555" s="813"/>
    </row>
    <row r="556" spans="2:21" s="29" customFormat="1">
      <c r="B556" s="11"/>
      <c r="C556" s="11">
        <v>11</v>
      </c>
      <c r="D556" s="46"/>
      <c r="E556" s="46"/>
      <c r="F556" s="693"/>
      <c r="G556" s="33"/>
      <c r="H556" s="33"/>
      <c r="I556" s="33"/>
      <c r="J556" s="33"/>
      <c r="K556" s="86"/>
      <c r="L556" s="814"/>
      <c r="M556" s="33"/>
      <c r="N556" s="33"/>
      <c r="O556" s="86"/>
      <c r="P556" s="814"/>
      <c r="Q556" s="86"/>
      <c r="R556" s="814"/>
    </row>
    <row r="557" spans="2:21" s="29" customFormat="1">
      <c r="B557" s="11"/>
      <c r="C557" s="11">
        <v>12</v>
      </c>
      <c r="D557" s="692"/>
      <c r="E557" s="692"/>
      <c r="F557" s="693"/>
      <c r="G557" s="33"/>
      <c r="H557" s="33"/>
      <c r="I557" s="33"/>
      <c r="J557" s="33"/>
      <c r="K557" s="86"/>
      <c r="L557" s="813"/>
      <c r="M557" s="33"/>
      <c r="N557" s="33"/>
      <c r="O557" s="86"/>
      <c r="P557" s="813"/>
      <c r="Q557" s="86"/>
      <c r="R557" s="813"/>
    </row>
    <row r="558" spans="2:21" s="29" customFormat="1">
      <c r="B558" s="11"/>
      <c r="C558" s="11">
        <v>13</v>
      </c>
      <c r="D558" s="692"/>
      <c r="E558" s="692"/>
      <c r="F558" s="693"/>
      <c r="G558" s="33"/>
      <c r="H558" s="33"/>
      <c r="I558" s="33"/>
      <c r="J558" s="33"/>
      <c r="K558" s="86"/>
      <c r="L558" s="813"/>
      <c r="M558" s="33"/>
      <c r="N558" s="33"/>
      <c r="O558" s="86"/>
      <c r="P558" s="813"/>
      <c r="Q558" s="86"/>
      <c r="R558" s="813"/>
    </row>
    <row r="559" spans="2:21" s="29" customFormat="1">
      <c r="B559" s="11"/>
      <c r="C559" s="11">
        <v>14</v>
      </c>
      <c r="D559" s="692"/>
      <c r="E559" s="692"/>
      <c r="F559" s="693"/>
      <c r="G559" s="33"/>
      <c r="H559" s="33"/>
      <c r="I559" s="33"/>
      <c r="J559" s="33"/>
      <c r="K559" s="86"/>
      <c r="L559" s="651"/>
      <c r="M559" s="33"/>
      <c r="N559" s="33"/>
      <c r="O559" s="86"/>
      <c r="P559" s="651"/>
      <c r="Q559" s="86"/>
      <c r="R559" s="651"/>
    </row>
    <row r="560" spans="2:21" s="29" customFormat="1">
      <c r="B560" s="11"/>
      <c r="C560" s="11">
        <v>15</v>
      </c>
      <c r="D560" s="692"/>
      <c r="E560" s="692"/>
      <c r="F560" s="693"/>
      <c r="G560" s="33"/>
      <c r="H560" s="33"/>
      <c r="I560" s="33"/>
      <c r="J560" s="33"/>
      <c r="K560" s="86"/>
      <c r="L560" s="814"/>
      <c r="M560" s="33"/>
      <c r="N560" s="33"/>
      <c r="O560" s="86"/>
      <c r="P560" s="814"/>
      <c r="Q560" s="86"/>
      <c r="R560" s="814"/>
    </row>
    <row r="561" spans="2:21" s="29" customFormat="1">
      <c r="B561" s="11"/>
      <c r="C561" s="11">
        <v>16</v>
      </c>
      <c r="D561" s="692"/>
      <c r="E561" s="692"/>
      <c r="F561" s="693"/>
      <c r="G561" s="33"/>
      <c r="H561" s="33"/>
      <c r="I561" s="33"/>
      <c r="J561" s="33"/>
      <c r="K561" s="86"/>
      <c r="L561" s="813"/>
      <c r="M561" s="33"/>
      <c r="N561" s="33"/>
      <c r="O561" s="86"/>
      <c r="P561" s="813"/>
      <c r="Q561" s="86"/>
      <c r="R561" s="813"/>
    </row>
    <row r="562" spans="2:21" s="29" customFormat="1">
      <c r="B562" s="11"/>
      <c r="C562" s="11">
        <v>17</v>
      </c>
      <c r="D562" s="692"/>
      <c r="E562" s="692"/>
      <c r="F562" s="693"/>
      <c r="G562" s="33"/>
      <c r="H562" s="33"/>
      <c r="I562" s="33"/>
      <c r="J562" s="33"/>
      <c r="K562" s="86"/>
      <c r="L562" s="651"/>
      <c r="M562" s="33"/>
      <c r="N562" s="33"/>
      <c r="O562" s="86"/>
      <c r="P562" s="651"/>
      <c r="Q562" s="86"/>
      <c r="R562" s="651"/>
    </row>
    <row r="563" spans="2:21" s="29" customFormat="1">
      <c r="B563" s="11"/>
      <c r="C563" s="11">
        <v>18</v>
      </c>
      <c r="D563" s="692"/>
      <c r="E563" s="692"/>
      <c r="F563" s="693"/>
      <c r="G563" s="33"/>
      <c r="H563" s="33"/>
      <c r="I563" s="33"/>
      <c r="J563" s="33"/>
      <c r="K563" s="653"/>
      <c r="L563" s="651"/>
      <c r="M563" s="33"/>
      <c r="N563" s="33"/>
      <c r="O563" s="653"/>
      <c r="P563" s="651"/>
      <c r="Q563" s="653"/>
      <c r="R563" s="651"/>
    </row>
    <row r="564" spans="2:21" s="29" customFormat="1">
      <c r="B564" s="30">
        <v>27</v>
      </c>
      <c r="C564" s="11">
        <v>1</v>
      </c>
      <c r="D564" s="57"/>
      <c r="E564" s="57"/>
      <c r="F564" s="46"/>
      <c r="G564" s="33"/>
      <c r="H564" s="33"/>
      <c r="I564" s="33"/>
      <c r="J564" s="33"/>
      <c r="K564" s="86"/>
      <c r="L564" s="647"/>
      <c r="M564" s="33"/>
      <c r="N564" s="33"/>
      <c r="O564" s="86"/>
      <c r="P564" s="647"/>
      <c r="Q564" s="86"/>
      <c r="R564" s="647"/>
    </row>
    <row r="565" spans="2:21" s="29" customFormat="1">
      <c r="B565" s="11"/>
      <c r="C565" s="11">
        <v>2</v>
      </c>
      <c r="D565" s="655"/>
      <c r="E565" s="655"/>
      <c r="F565" s="11"/>
      <c r="G565" s="334"/>
      <c r="H565" s="334"/>
      <c r="I565" s="334"/>
      <c r="J565" s="334"/>
      <c r="K565" s="78"/>
      <c r="L565" s="647"/>
      <c r="M565" s="33"/>
      <c r="N565" s="33"/>
      <c r="O565" s="78"/>
      <c r="P565" s="647"/>
      <c r="Q565" s="78"/>
      <c r="R565" s="647"/>
    </row>
    <row r="566" spans="2:21" s="29" customFormat="1">
      <c r="B566" s="11"/>
      <c r="C566" s="11">
        <v>3</v>
      </c>
      <c r="D566" s="655"/>
      <c r="E566" s="655"/>
      <c r="F566" s="647"/>
      <c r="G566" s="33"/>
      <c r="H566" s="33"/>
      <c r="I566" s="33"/>
      <c r="J566" s="33"/>
      <c r="K566" s="78"/>
      <c r="L566" s="647"/>
      <c r="M566" s="33"/>
      <c r="N566" s="33"/>
      <c r="O566" s="78"/>
      <c r="P566" s="647"/>
      <c r="Q566" s="78"/>
      <c r="R566" s="647"/>
    </row>
    <row r="567" spans="2:21">
      <c r="C567" s="11">
        <v>4</v>
      </c>
      <c r="F567" s="78"/>
      <c r="G567" s="33"/>
      <c r="H567" s="33"/>
      <c r="I567" s="33"/>
      <c r="J567" s="33"/>
      <c r="K567" s="86"/>
      <c r="L567" s="189"/>
      <c r="M567" s="334"/>
      <c r="N567" s="334"/>
      <c r="O567" s="86"/>
      <c r="P567" s="189"/>
      <c r="Q567" s="86"/>
      <c r="R567" s="189"/>
      <c r="S567" s="335"/>
      <c r="T567" s="335"/>
      <c r="U567" s="335"/>
    </row>
    <row r="568" spans="2:21" s="29" customFormat="1">
      <c r="B568" s="11"/>
      <c r="C568" s="11">
        <v>5</v>
      </c>
      <c r="D568" s="692"/>
      <c r="E568" s="692"/>
      <c r="F568" s="693"/>
      <c r="G568" s="33"/>
      <c r="H568" s="33"/>
      <c r="I568" s="33"/>
      <c r="J568" s="33"/>
      <c r="K568" s="86"/>
      <c r="L568" s="813"/>
      <c r="M568" s="33"/>
      <c r="N568" s="33"/>
      <c r="O568" s="86"/>
      <c r="P568" s="813"/>
      <c r="Q568" s="86"/>
      <c r="R568" s="813"/>
    </row>
    <row r="569" spans="2:21" s="29" customFormat="1">
      <c r="B569" s="11"/>
      <c r="C569" s="11">
        <v>6</v>
      </c>
      <c r="D569" s="46"/>
      <c r="E569" s="46"/>
      <c r="F569" s="693"/>
      <c r="G569" s="33"/>
      <c r="H569" s="33"/>
      <c r="I569" s="33"/>
      <c r="J569" s="33"/>
      <c r="K569" s="86"/>
      <c r="L569" s="813"/>
      <c r="M569" s="33"/>
      <c r="N569" s="33"/>
      <c r="O569" s="86"/>
      <c r="P569" s="813"/>
      <c r="Q569" s="86"/>
      <c r="R569" s="813"/>
    </row>
    <row r="570" spans="2:21" s="29" customFormat="1">
      <c r="B570" s="11"/>
      <c r="C570" s="11">
        <v>7</v>
      </c>
      <c r="D570" s="46"/>
      <c r="E570" s="46"/>
      <c r="F570" s="693"/>
      <c r="G570" s="33"/>
      <c r="H570" s="33"/>
      <c r="I570" s="33"/>
      <c r="J570" s="33"/>
      <c r="K570" s="86"/>
      <c r="L570" s="814"/>
      <c r="M570" s="33"/>
      <c r="N570" s="33"/>
      <c r="O570" s="86"/>
      <c r="P570" s="814"/>
      <c r="Q570" s="86"/>
      <c r="R570" s="814"/>
    </row>
    <row r="571" spans="2:21" s="29" customFormat="1">
      <c r="B571" s="11"/>
      <c r="C571" s="11">
        <v>8</v>
      </c>
      <c r="D571" s="46"/>
      <c r="E571" s="46"/>
      <c r="F571" s="693"/>
      <c r="G571" s="33"/>
      <c r="H571" s="33"/>
      <c r="I571" s="33"/>
      <c r="J571" s="33"/>
      <c r="K571" s="86"/>
      <c r="L571" s="813"/>
      <c r="M571" s="33"/>
      <c r="N571" s="33"/>
      <c r="O571" s="86"/>
      <c r="P571" s="813"/>
      <c r="Q571" s="86"/>
      <c r="R571" s="813"/>
    </row>
    <row r="572" spans="2:21" s="29" customFormat="1">
      <c r="B572" s="11"/>
      <c r="C572" s="11">
        <v>9</v>
      </c>
      <c r="D572" s="692"/>
      <c r="E572" s="692"/>
      <c r="F572" s="693"/>
      <c r="G572" s="33"/>
      <c r="H572" s="33"/>
      <c r="I572" s="33"/>
      <c r="J572" s="33"/>
      <c r="K572" s="86"/>
      <c r="L572" s="813"/>
      <c r="M572" s="33"/>
      <c r="N572" s="33"/>
      <c r="O572" s="86"/>
      <c r="P572" s="813"/>
      <c r="Q572" s="86"/>
      <c r="R572" s="813"/>
    </row>
    <row r="573" spans="2:21" s="29" customFormat="1">
      <c r="B573" s="11"/>
      <c r="C573" s="11">
        <v>10</v>
      </c>
      <c r="D573" s="46"/>
      <c r="E573" s="46"/>
      <c r="F573" s="693"/>
      <c r="G573" s="33"/>
      <c r="H573" s="33"/>
      <c r="I573" s="33"/>
      <c r="J573" s="33"/>
      <c r="K573" s="86"/>
      <c r="L573" s="813"/>
      <c r="M573" s="33"/>
      <c r="N573" s="33"/>
      <c r="O573" s="86"/>
      <c r="P573" s="813"/>
      <c r="Q573" s="86"/>
      <c r="R573" s="813"/>
    </row>
    <row r="574" spans="2:21" s="29" customFormat="1">
      <c r="B574" s="11"/>
      <c r="C574" s="11">
        <v>11</v>
      </c>
      <c r="D574" s="46"/>
      <c r="E574" s="46"/>
      <c r="F574" s="693"/>
      <c r="G574" s="33"/>
      <c r="H574" s="33"/>
      <c r="I574" s="33"/>
      <c r="J574" s="33"/>
      <c r="K574" s="86"/>
      <c r="L574" s="814"/>
      <c r="M574" s="33"/>
      <c r="N574" s="33"/>
      <c r="O574" s="86"/>
      <c r="P574" s="814"/>
      <c r="Q574" s="86"/>
      <c r="R574" s="814"/>
    </row>
    <row r="575" spans="2:21" s="29" customFormat="1">
      <c r="B575" s="11"/>
      <c r="C575" s="11">
        <v>12</v>
      </c>
      <c r="D575" s="692"/>
      <c r="E575" s="692"/>
      <c r="F575" s="693"/>
      <c r="G575" s="33"/>
      <c r="H575" s="33"/>
      <c r="I575" s="33"/>
      <c r="J575" s="33"/>
      <c r="K575" s="86"/>
      <c r="L575" s="813"/>
      <c r="M575" s="33"/>
      <c r="N575" s="33"/>
      <c r="O575" s="86"/>
      <c r="P575" s="813"/>
      <c r="Q575" s="86"/>
      <c r="R575" s="813"/>
    </row>
    <row r="576" spans="2:21" s="29" customFormat="1">
      <c r="B576" s="11"/>
      <c r="C576" s="11">
        <v>13</v>
      </c>
      <c r="D576" s="692"/>
      <c r="E576" s="692"/>
      <c r="F576" s="693"/>
      <c r="G576" s="33"/>
      <c r="H576" s="33"/>
      <c r="I576" s="33"/>
      <c r="J576" s="33"/>
      <c r="K576" s="86"/>
      <c r="L576" s="813"/>
      <c r="M576" s="33"/>
      <c r="N576" s="33"/>
      <c r="O576" s="86"/>
      <c r="P576" s="813"/>
      <c r="Q576" s="86"/>
      <c r="R576" s="813"/>
    </row>
    <row r="577" spans="2:21" s="29" customFormat="1">
      <c r="B577" s="11"/>
      <c r="C577" s="11">
        <v>14</v>
      </c>
      <c r="D577" s="692"/>
      <c r="E577" s="692"/>
      <c r="F577" s="693"/>
      <c r="G577" s="33"/>
      <c r="H577" s="33"/>
      <c r="I577" s="33"/>
      <c r="J577" s="33"/>
      <c r="K577" s="86"/>
      <c r="L577" s="651"/>
      <c r="M577" s="33"/>
      <c r="N577" s="33"/>
      <c r="O577" s="86"/>
      <c r="P577" s="651"/>
      <c r="Q577" s="86"/>
      <c r="R577" s="651"/>
    </row>
    <row r="578" spans="2:21" s="29" customFormat="1">
      <c r="B578" s="11"/>
      <c r="C578" s="11">
        <v>15</v>
      </c>
      <c r="D578" s="692"/>
      <c r="E578" s="692"/>
      <c r="F578" s="693"/>
      <c r="G578" s="33"/>
      <c r="H578" s="33"/>
      <c r="I578" s="33"/>
      <c r="J578" s="33"/>
      <c r="K578" s="86"/>
      <c r="L578" s="814"/>
      <c r="M578" s="33"/>
      <c r="N578" s="33"/>
      <c r="O578" s="86"/>
      <c r="P578" s="814"/>
      <c r="Q578" s="86"/>
      <c r="R578" s="814"/>
    </row>
    <row r="579" spans="2:21" s="29" customFormat="1">
      <c r="B579" s="11"/>
      <c r="C579" s="11">
        <v>16</v>
      </c>
      <c r="D579" s="692"/>
      <c r="E579" s="692"/>
      <c r="F579" s="693"/>
      <c r="G579" s="33"/>
      <c r="H579" s="33"/>
      <c r="I579" s="33"/>
      <c r="J579" s="33"/>
      <c r="K579" s="86"/>
      <c r="L579" s="813"/>
      <c r="M579" s="33"/>
      <c r="N579" s="33"/>
      <c r="O579" s="86"/>
      <c r="P579" s="813"/>
      <c r="Q579" s="86"/>
      <c r="R579" s="813"/>
    </row>
    <row r="580" spans="2:21" s="29" customFormat="1">
      <c r="B580" s="11"/>
      <c r="C580" s="11">
        <v>17</v>
      </c>
      <c r="D580" s="692"/>
      <c r="E580" s="692"/>
      <c r="F580" s="693"/>
      <c r="G580" s="33"/>
      <c r="H580" s="33"/>
      <c r="I580" s="33"/>
      <c r="J580" s="33"/>
      <c r="K580" s="86"/>
      <c r="L580" s="651"/>
      <c r="M580" s="33"/>
      <c r="N580" s="33"/>
      <c r="O580" s="86"/>
      <c r="P580" s="651"/>
      <c r="Q580" s="86"/>
      <c r="R580" s="651"/>
    </row>
    <row r="581" spans="2:21" s="29" customFormat="1">
      <c r="B581" s="11"/>
      <c r="C581" s="11">
        <v>18</v>
      </c>
      <c r="D581" s="692"/>
      <c r="E581" s="692"/>
      <c r="F581" s="693"/>
      <c r="G581" s="33"/>
      <c r="H581" s="33"/>
      <c r="I581" s="33"/>
      <c r="J581" s="33"/>
      <c r="K581" s="653"/>
      <c r="L581" s="651"/>
      <c r="M581" s="33"/>
      <c r="N581" s="33"/>
      <c r="O581" s="653"/>
      <c r="P581" s="651"/>
      <c r="Q581" s="653"/>
      <c r="R581" s="651"/>
    </row>
    <row r="582" spans="2:21" s="29" customFormat="1">
      <c r="B582" s="30">
        <v>28</v>
      </c>
      <c r="C582" s="11">
        <v>1</v>
      </c>
      <c r="D582" s="57"/>
      <c r="E582" s="57"/>
      <c r="F582" s="46"/>
      <c r="G582" s="33"/>
      <c r="H582" s="33"/>
      <c r="I582" s="33"/>
      <c r="J582" s="33"/>
      <c r="K582" s="86"/>
      <c r="L582" s="647"/>
      <c r="M582" s="33"/>
      <c r="N582" s="33"/>
      <c r="O582" s="86"/>
      <c r="P582" s="647"/>
      <c r="Q582" s="86"/>
      <c r="R582" s="647"/>
    </row>
    <row r="583" spans="2:21" s="29" customFormat="1">
      <c r="C583" s="11">
        <v>2</v>
      </c>
      <c r="D583" s="655"/>
      <c r="E583" s="655"/>
      <c r="F583" s="11"/>
      <c r="G583" s="334"/>
      <c r="H583" s="334"/>
      <c r="I583" s="334"/>
      <c r="J583" s="334"/>
      <c r="K583" s="78"/>
      <c r="L583" s="647"/>
      <c r="M583" s="33"/>
      <c r="N583" s="33"/>
      <c r="O583" s="78"/>
      <c r="P583" s="647"/>
      <c r="Q583" s="78"/>
      <c r="R583" s="647"/>
    </row>
    <row r="584" spans="2:21" s="29" customFormat="1">
      <c r="C584" s="11">
        <v>3</v>
      </c>
      <c r="D584" s="655"/>
      <c r="E584" s="655"/>
      <c r="F584" s="647"/>
      <c r="G584" s="33"/>
      <c r="H584" s="33"/>
      <c r="I584" s="33"/>
      <c r="J584" s="33"/>
      <c r="K584" s="78"/>
      <c r="L584" s="647"/>
      <c r="M584" s="33"/>
      <c r="N584" s="33"/>
      <c r="O584" s="78"/>
      <c r="P584" s="647"/>
      <c r="Q584" s="78"/>
      <c r="R584" s="647"/>
    </row>
    <row r="585" spans="2:21">
      <c r="B585" s="29"/>
      <c r="C585" s="11">
        <v>4</v>
      </c>
      <c r="F585" s="78"/>
      <c r="G585" s="33"/>
      <c r="H585" s="33"/>
      <c r="I585" s="33"/>
      <c r="J585" s="33"/>
      <c r="K585" s="86"/>
      <c r="L585" s="189"/>
      <c r="M585" s="334"/>
      <c r="N585" s="334"/>
      <c r="O585" s="86"/>
      <c r="P585" s="189"/>
      <c r="Q585" s="86"/>
      <c r="R585" s="189"/>
      <c r="S585" s="335"/>
      <c r="T585" s="335"/>
      <c r="U585" s="335"/>
    </row>
    <row r="586" spans="2:21" s="29" customFormat="1">
      <c r="B586" s="335"/>
      <c r="C586" s="11">
        <v>5</v>
      </c>
      <c r="D586" s="692"/>
      <c r="E586" s="692"/>
      <c r="F586" s="693"/>
      <c r="G586" s="33"/>
      <c r="H586" s="33"/>
      <c r="I586" s="33"/>
      <c r="J586" s="33"/>
      <c r="K586" s="86"/>
      <c r="L586" s="813"/>
      <c r="M586" s="33"/>
      <c r="N586" s="33"/>
      <c r="O586" s="86"/>
      <c r="P586" s="813"/>
      <c r="Q586" s="86"/>
      <c r="R586" s="813"/>
    </row>
    <row r="587" spans="2:21" s="29" customFormat="1">
      <c r="C587" s="11">
        <v>6</v>
      </c>
      <c r="D587" s="46"/>
      <c r="E587" s="46"/>
      <c r="F587" s="693"/>
      <c r="G587" s="33"/>
      <c r="H587" s="33"/>
      <c r="I587" s="33"/>
      <c r="J587" s="33"/>
      <c r="K587" s="86"/>
      <c r="L587" s="813"/>
      <c r="M587" s="33"/>
      <c r="N587" s="33"/>
      <c r="O587" s="86"/>
      <c r="P587" s="813"/>
      <c r="Q587" s="86"/>
      <c r="R587" s="813"/>
    </row>
    <row r="588" spans="2:21" s="29" customFormat="1">
      <c r="C588" s="11">
        <v>7</v>
      </c>
      <c r="D588" s="46"/>
      <c r="E588" s="46"/>
      <c r="F588" s="693"/>
      <c r="G588" s="33"/>
      <c r="H588" s="33"/>
      <c r="I588" s="33"/>
      <c r="J588" s="33"/>
      <c r="K588" s="86"/>
      <c r="L588" s="814"/>
      <c r="M588" s="33"/>
      <c r="N588" s="33"/>
      <c r="O588" s="86"/>
      <c r="P588" s="814"/>
      <c r="Q588" s="86"/>
      <c r="R588" s="814"/>
    </row>
    <row r="589" spans="2:21" s="29" customFormat="1">
      <c r="C589" s="11">
        <v>8</v>
      </c>
      <c r="D589" s="46"/>
      <c r="E589" s="46"/>
      <c r="F589" s="693"/>
      <c r="G589" s="33"/>
      <c r="H589" s="33"/>
      <c r="I589" s="33"/>
      <c r="J589" s="33"/>
      <c r="K589" s="86"/>
      <c r="L589" s="813"/>
      <c r="M589" s="33"/>
      <c r="N589" s="33"/>
      <c r="O589" s="86"/>
      <c r="P589" s="813"/>
      <c r="Q589" s="86"/>
      <c r="R589" s="813"/>
    </row>
    <row r="590" spans="2:21" s="29" customFormat="1">
      <c r="C590" s="11">
        <v>9</v>
      </c>
      <c r="D590" s="692"/>
      <c r="E590" s="692"/>
      <c r="F590" s="693"/>
      <c r="G590" s="33"/>
      <c r="H590" s="33"/>
      <c r="I590" s="33"/>
      <c r="J590" s="33"/>
      <c r="K590" s="86"/>
      <c r="L590" s="813"/>
      <c r="M590" s="33"/>
      <c r="N590" s="33"/>
      <c r="O590" s="86"/>
      <c r="P590" s="813"/>
      <c r="Q590" s="86"/>
      <c r="R590" s="813"/>
    </row>
    <row r="591" spans="2:21" s="29" customFormat="1">
      <c r="C591" s="11">
        <v>10</v>
      </c>
      <c r="D591" s="46"/>
      <c r="E591" s="46"/>
      <c r="F591" s="693"/>
      <c r="G591" s="33"/>
      <c r="H591" s="33"/>
      <c r="I591" s="33"/>
      <c r="J591" s="33"/>
      <c r="K591" s="86"/>
      <c r="L591" s="813"/>
      <c r="M591" s="33"/>
      <c r="N591" s="33"/>
      <c r="O591" s="86"/>
      <c r="P591" s="813"/>
      <c r="Q591" s="86"/>
      <c r="R591" s="813"/>
    </row>
    <row r="592" spans="2:21" s="29" customFormat="1">
      <c r="C592" s="11">
        <v>11</v>
      </c>
      <c r="D592" s="46"/>
      <c r="E592" s="46"/>
      <c r="F592" s="693"/>
      <c r="G592" s="33"/>
      <c r="H592" s="33"/>
      <c r="I592" s="33"/>
      <c r="J592" s="33"/>
      <c r="K592" s="86"/>
      <c r="L592" s="814"/>
      <c r="M592" s="33"/>
      <c r="N592" s="33"/>
      <c r="O592" s="86"/>
      <c r="P592" s="814"/>
      <c r="Q592" s="86"/>
      <c r="R592" s="814"/>
    </row>
    <row r="593" spans="2:21" s="29" customFormat="1">
      <c r="C593" s="11">
        <v>12</v>
      </c>
      <c r="D593" s="692"/>
      <c r="E593" s="692"/>
      <c r="F593" s="693"/>
      <c r="G593" s="33"/>
      <c r="H593" s="33"/>
      <c r="I593" s="33"/>
      <c r="J593" s="33"/>
      <c r="K593" s="86"/>
      <c r="L593" s="813"/>
      <c r="M593" s="33"/>
      <c r="N593" s="33"/>
      <c r="O593" s="86"/>
      <c r="P593" s="813"/>
      <c r="Q593" s="86"/>
      <c r="R593" s="813"/>
    </row>
    <row r="594" spans="2:21" s="29" customFormat="1">
      <c r="C594" s="11">
        <v>13</v>
      </c>
      <c r="D594" s="692"/>
      <c r="E594" s="692"/>
      <c r="F594" s="693"/>
      <c r="G594" s="33"/>
      <c r="H594" s="33"/>
      <c r="I594" s="33"/>
      <c r="J594" s="33"/>
      <c r="K594" s="86"/>
      <c r="L594" s="813"/>
      <c r="M594" s="33"/>
      <c r="N594" s="33"/>
      <c r="O594" s="86"/>
      <c r="P594" s="813"/>
      <c r="Q594" s="86"/>
      <c r="R594" s="813"/>
    </row>
    <row r="595" spans="2:21" s="29" customFormat="1">
      <c r="C595" s="11">
        <v>14</v>
      </c>
      <c r="D595" s="692"/>
      <c r="E595" s="692"/>
      <c r="F595" s="693"/>
      <c r="G595" s="33"/>
      <c r="H595" s="33"/>
      <c r="I595" s="33"/>
      <c r="J595" s="33"/>
      <c r="K595" s="86"/>
      <c r="L595" s="651"/>
      <c r="M595" s="33"/>
      <c r="N595" s="33"/>
      <c r="O595" s="86"/>
      <c r="P595" s="651"/>
      <c r="Q595" s="86"/>
      <c r="R595" s="651"/>
    </row>
    <row r="596" spans="2:21" s="29" customFormat="1">
      <c r="C596" s="11">
        <v>15</v>
      </c>
      <c r="D596" s="692"/>
      <c r="E596" s="692"/>
      <c r="F596" s="693"/>
      <c r="G596" s="33"/>
      <c r="H596" s="33"/>
      <c r="I596" s="33"/>
      <c r="J596" s="33"/>
      <c r="K596" s="86"/>
      <c r="L596" s="814"/>
      <c r="M596" s="33"/>
      <c r="N596" s="33"/>
      <c r="O596" s="86"/>
      <c r="P596" s="814"/>
      <c r="Q596" s="86"/>
      <c r="R596" s="814"/>
    </row>
    <row r="597" spans="2:21" s="29" customFormat="1">
      <c r="C597" s="11">
        <v>16</v>
      </c>
      <c r="D597" s="692"/>
      <c r="E597" s="692"/>
      <c r="F597" s="693"/>
      <c r="G597" s="33"/>
      <c r="H597" s="33"/>
      <c r="I597" s="33"/>
      <c r="J597" s="33"/>
      <c r="K597" s="86"/>
      <c r="L597" s="813"/>
      <c r="M597" s="33"/>
      <c r="N597" s="33"/>
      <c r="O597" s="86"/>
      <c r="P597" s="813"/>
      <c r="Q597" s="86"/>
      <c r="R597" s="813"/>
    </row>
    <row r="598" spans="2:21" s="29" customFormat="1">
      <c r="C598" s="11">
        <v>17</v>
      </c>
      <c r="D598" s="692"/>
      <c r="E598" s="692"/>
      <c r="F598" s="693"/>
      <c r="G598" s="33"/>
      <c r="H598" s="33"/>
      <c r="I598" s="33"/>
      <c r="J598" s="33"/>
      <c r="K598" s="86"/>
      <c r="L598" s="651"/>
      <c r="M598" s="33"/>
      <c r="N598" s="33"/>
      <c r="O598" s="86"/>
      <c r="P598" s="651"/>
      <c r="Q598" s="86"/>
      <c r="R598" s="651"/>
    </row>
    <row r="599" spans="2:21" s="29" customFormat="1">
      <c r="B599" s="11"/>
      <c r="C599" s="11">
        <v>18</v>
      </c>
      <c r="D599" s="692"/>
      <c r="E599" s="692"/>
      <c r="F599" s="693"/>
      <c r="G599" s="33"/>
      <c r="H599" s="33"/>
      <c r="I599" s="33"/>
      <c r="J599" s="33"/>
      <c r="K599" s="653"/>
      <c r="L599" s="651"/>
      <c r="M599" s="33"/>
      <c r="N599" s="33"/>
      <c r="O599" s="653"/>
      <c r="P599" s="651"/>
      <c r="Q599" s="653"/>
      <c r="R599" s="651"/>
    </row>
    <row r="600" spans="2:21" s="29" customFormat="1">
      <c r="B600" s="30">
        <v>29</v>
      </c>
      <c r="C600" s="11">
        <v>1</v>
      </c>
      <c r="D600" s="57"/>
      <c r="E600" s="57"/>
      <c r="F600" s="46"/>
      <c r="G600" s="33"/>
      <c r="H600" s="33"/>
      <c r="I600" s="33"/>
      <c r="J600" s="33"/>
      <c r="K600" s="86"/>
      <c r="L600" s="647"/>
      <c r="M600" s="33"/>
      <c r="N600" s="33"/>
      <c r="O600" s="86"/>
      <c r="P600" s="647"/>
      <c r="Q600" s="86"/>
      <c r="R600" s="647"/>
    </row>
    <row r="601" spans="2:21" s="29" customFormat="1">
      <c r="B601" s="11"/>
      <c r="C601" s="11">
        <v>2</v>
      </c>
      <c r="D601" s="655"/>
      <c r="E601" s="655"/>
      <c r="F601" s="11"/>
      <c r="G601" s="334"/>
      <c r="H601" s="334"/>
      <c r="I601" s="334"/>
      <c r="J601" s="334"/>
      <c r="K601" s="78"/>
      <c r="L601" s="647"/>
      <c r="M601" s="33"/>
      <c r="N601" s="33"/>
      <c r="O601" s="78"/>
      <c r="P601" s="647"/>
      <c r="Q601" s="78"/>
      <c r="R601" s="647"/>
    </row>
    <row r="602" spans="2:21" s="29" customFormat="1">
      <c r="B602" s="11"/>
      <c r="C602" s="11">
        <v>3</v>
      </c>
      <c r="D602" s="655"/>
      <c r="E602" s="655"/>
      <c r="F602" s="647"/>
      <c r="G602" s="33"/>
      <c r="H602" s="33"/>
      <c r="I602" s="33"/>
      <c r="J602" s="33"/>
      <c r="K602" s="78"/>
      <c r="L602" s="647"/>
      <c r="M602" s="33"/>
      <c r="N602" s="33"/>
      <c r="O602" s="78"/>
      <c r="P602" s="647"/>
      <c r="Q602" s="78"/>
      <c r="R602" s="647"/>
    </row>
    <row r="603" spans="2:21">
      <c r="C603" s="11">
        <v>4</v>
      </c>
      <c r="F603" s="78"/>
      <c r="G603" s="33"/>
      <c r="H603" s="33"/>
      <c r="I603" s="33"/>
      <c r="J603" s="33"/>
      <c r="K603" s="86"/>
      <c r="L603" s="189"/>
      <c r="M603" s="334"/>
      <c r="N603" s="334"/>
      <c r="O603" s="86"/>
      <c r="P603" s="189"/>
      <c r="Q603" s="86"/>
      <c r="R603" s="189"/>
      <c r="S603" s="335"/>
      <c r="T603" s="335"/>
      <c r="U603" s="335"/>
    </row>
    <row r="604" spans="2:21" s="29" customFormat="1">
      <c r="B604" s="11"/>
      <c r="C604" s="11">
        <v>5</v>
      </c>
      <c r="D604" s="692"/>
      <c r="E604" s="692"/>
      <c r="F604" s="693"/>
      <c r="G604" s="33"/>
      <c r="H604" s="33"/>
      <c r="I604" s="33"/>
      <c r="J604" s="33"/>
      <c r="K604" s="86"/>
      <c r="L604" s="813"/>
      <c r="M604" s="33"/>
      <c r="N604" s="33"/>
      <c r="O604" s="86"/>
      <c r="P604" s="813"/>
      <c r="Q604" s="86"/>
      <c r="R604" s="813"/>
    </row>
    <row r="605" spans="2:21" s="29" customFormat="1">
      <c r="B605" s="11"/>
      <c r="C605" s="11">
        <v>6</v>
      </c>
      <c r="D605" s="46"/>
      <c r="E605" s="46"/>
      <c r="F605" s="693"/>
      <c r="G605" s="33"/>
      <c r="H605" s="33"/>
      <c r="I605" s="33"/>
      <c r="J605" s="33"/>
      <c r="K605" s="86"/>
      <c r="L605" s="813"/>
      <c r="M605" s="33"/>
      <c r="N605" s="33"/>
      <c r="O605" s="86"/>
      <c r="P605" s="813"/>
      <c r="Q605" s="86"/>
      <c r="R605" s="813"/>
    </row>
    <row r="606" spans="2:21" s="29" customFormat="1">
      <c r="B606" s="11"/>
      <c r="C606" s="11">
        <v>7</v>
      </c>
      <c r="D606" s="46"/>
      <c r="E606" s="46"/>
      <c r="F606" s="693"/>
      <c r="G606" s="33"/>
      <c r="H606" s="33"/>
      <c r="I606" s="33"/>
      <c r="J606" s="33"/>
      <c r="K606" s="86"/>
      <c r="L606" s="814"/>
      <c r="M606" s="33"/>
      <c r="N606" s="33"/>
      <c r="O606" s="86"/>
      <c r="P606" s="814"/>
      <c r="Q606" s="86"/>
      <c r="R606" s="814"/>
    </row>
    <row r="607" spans="2:21" s="29" customFormat="1">
      <c r="B607" s="11"/>
      <c r="C607" s="11">
        <v>8</v>
      </c>
      <c r="D607" s="46"/>
      <c r="E607" s="46"/>
      <c r="F607" s="693"/>
      <c r="G607" s="33"/>
      <c r="H607" s="33"/>
      <c r="I607" s="33"/>
      <c r="J607" s="33"/>
      <c r="K607" s="86"/>
      <c r="L607" s="813"/>
      <c r="M607" s="33"/>
      <c r="N607" s="33"/>
      <c r="O607" s="86"/>
      <c r="P607" s="813"/>
      <c r="Q607" s="86"/>
      <c r="R607" s="813"/>
    </row>
    <row r="608" spans="2:21" s="29" customFormat="1">
      <c r="B608" s="11"/>
      <c r="C608" s="11">
        <v>9</v>
      </c>
      <c r="D608" s="692"/>
      <c r="E608" s="692"/>
      <c r="F608" s="693"/>
      <c r="G608" s="33"/>
      <c r="H608" s="33"/>
      <c r="I608" s="33"/>
      <c r="J608" s="33"/>
      <c r="K608" s="86"/>
      <c r="L608" s="813"/>
      <c r="M608" s="33"/>
      <c r="N608" s="33"/>
      <c r="O608" s="86"/>
      <c r="P608" s="813"/>
      <c r="Q608" s="86"/>
      <c r="R608" s="813"/>
    </row>
    <row r="609" spans="2:21" s="29" customFormat="1">
      <c r="B609" s="11"/>
      <c r="C609" s="11">
        <v>10</v>
      </c>
      <c r="D609" s="46"/>
      <c r="E609" s="46"/>
      <c r="F609" s="693"/>
      <c r="G609" s="33"/>
      <c r="H609" s="33"/>
      <c r="I609" s="33"/>
      <c r="J609" s="33"/>
      <c r="K609" s="86"/>
      <c r="L609" s="813"/>
      <c r="M609" s="33"/>
      <c r="N609" s="33"/>
      <c r="O609" s="86"/>
      <c r="P609" s="813"/>
      <c r="Q609" s="86"/>
      <c r="R609" s="813"/>
    </row>
    <row r="610" spans="2:21" s="29" customFormat="1">
      <c r="B610" s="11"/>
      <c r="C610" s="11">
        <v>11</v>
      </c>
      <c r="D610" s="46"/>
      <c r="E610" s="46"/>
      <c r="F610" s="693"/>
      <c r="G610" s="33"/>
      <c r="H610" s="33"/>
      <c r="I610" s="33"/>
      <c r="J610" s="33"/>
      <c r="K610" s="86"/>
      <c r="L610" s="814"/>
      <c r="M610" s="33"/>
      <c r="N610" s="33"/>
      <c r="O610" s="86"/>
      <c r="P610" s="814"/>
      <c r="Q610" s="86"/>
      <c r="R610" s="814"/>
    </row>
    <row r="611" spans="2:21" s="29" customFormat="1">
      <c r="B611" s="11"/>
      <c r="C611" s="11">
        <v>12</v>
      </c>
      <c r="D611" s="692"/>
      <c r="E611" s="692"/>
      <c r="F611" s="693"/>
      <c r="G611" s="33"/>
      <c r="H611" s="33"/>
      <c r="I611" s="33"/>
      <c r="J611" s="33"/>
      <c r="K611" s="86"/>
      <c r="L611" s="813"/>
      <c r="M611" s="33"/>
      <c r="N611" s="33"/>
      <c r="O611" s="86"/>
      <c r="P611" s="813"/>
      <c r="Q611" s="86"/>
      <c r="R611" s="813"/>
    </row>
    <row r="612" spans="2:21" s="29" customFormat="1">
      <c r="B612" s="11"/>
      <c r="C612" s="11">
        <v>13</v>
      </c>
      <c r="D612" s="692"/>
      <c r="E612" s="692"/>
      <c r="F612" s="693"/>
      <c r="G612" s="33"/>
      <c r="H612" s="33"/>
      <c r="I612" s="33"/>
      <c r="J612" s="33"/>
      <c r="K612" s="86"/>
      <c r="L612" s="813"/>
      <c r="M612" s="33"/>
      <c r="N612" s="33"/>
      <c r="O612" s="86"/>
      <c r="P612" s="813"/>
      <c r="Q612" s="86"/>
      <c r="R612" s="813"/>
    </row>
    <row r="613" spans="2:21" s="29" customFormat="1">
      <c r="B613" s="11"/>
      <c r="C613" s="11">
        <v>14</v>
      </c>
      <c r="D613" s="692"/>
      <c r="E613" s="692"/>
      <c r="F613" s="693"/>
      <c r="G613" s="33"/>
      <c r="H613" s="33"/>
      <c r="I613" s="33"/>
      <c r="J613" s="33"/>
      <c r="K613" s="86"/>
      <c r="L613" s="651"/>
      <c r="M613" s="33"/>
      <c r="N613" s="33"/>
      <c r="O613" s="86"/>
      <c r="P613" s="651"/>
      <c r="Q613" s="86"/>
      <c r="R613" s="651"/>
    </row>
    <row r="614" spans="2:21" s="29" customFormat="1">
      <c r="B614" s="11"/>
      <c r="C614" s="11">
        <v>15</v>
      </c>
      <c r="D614" s="692"/>
      <c r="E614" s="692"/>
      <c r="F614" s="693"/>
      <c r="G614" s="33"/>
      <c r="H614" s="33"/>
      <c r="I614" s="33"/>
      <c r="J614" s="33"/>
      <c r="K614" s="86"/>
      <c r="L614" s="814"/>
      <c r="M614" s="33"/>
      <c r="N614" s="33"/>
      <c r="O614" s="86"/>
      <c r="P614" s="814"/>
      <c r="Q614" s="86"/>
      <c r="R614" s="814"/>
    </row>
    <row r="615" spans="2:21" s="29" customFormat="1">
      <c r="B615" s="11"/>
      <c r="C615" s="11">
        <v>16</v>
      </c>
      <c r="D615" s="692"/>
      <c r="E615" s="692"/>
      <c r="F615" s="693"/>
      <c r="G615" s="33"/>
      <c r="H615" s="33"/>
      <c r="I615" s="33"/>
      <c r="J615" s="33"/>
      <c r="K615" s="86"/>
      <c r="L615" s="813"/>
      <c r="M615" s="33"/>
      <c r="N615" s="33"/>
      <c r="O615" s="86"/>
      <c r="P615" s="813"/>
      <c r="Q615" s="86"/>
      <c r="R615" s="813"/>
    </row>
    <row r="616" spans="2:21" s="29" customFormat="1">
      <c r="B616" s="11"/>
      <c r="C616" s="11">
        <v>17</v>
      </c>
      <c r="D616" s="692"/>
      <c r="E616" s="692"/>
      <c r="F616" s="693"/>
      <c r="G616" s="33"/>
      <c r="H616" s="33"/>
      <c r="I616" s="33"/>
      <c r="J616" s="33"/>
      <c r="K616" s="86"/>
      <c r="L616" s="651"/>
      <c r="M616" s="33"/>
      <c r="N616" s="33"/>
      <c r="O616" s="86"/>
      <c r="P616" s="651"/>
      <c r="Q616" s="86"/>
      <c r="R616" s="651"/>
    </row>
    <row r="617" spans="2:21" s="29" customFormat="1">
      <c r="B617" s="11"/>
      <c r="C617" s="11">
        <v>18</v>
      </c>
      <c r="D617" s="692"/>
      <c r="E617" s="692"/>
      <c r="F617" s="693"/>
      <c r="G617" s="33"/>
      <c r="H617" s="33"/>
      <c r="I617" s="33"/>
      <c r="J617" s="33"/>
      <c r="K617" s="653"/>
      <c r="L617" s="651"/>
      <c r="M617" s="33"/>
      <c r="N617" s="33"/>
      <c r="O617" s="653"/>
      <c r="P617" s="651"/>
      <c r="Q617" s="653"/>
      <c r="R617" s="651"/>
    </row>
    <row r="618" spans="2:21" s="29" customFormat="1">
      <c r="B618" s="30">
        <v>30</v>
      </c>
      <c r="C618" s="11">
        <v>1</v>
      </c>
      <c r="D618" s="57"/>
      <c r="E618" s="57"/>
      <c r="F618" s="46"/>
      <c r="G618" s="33"/>
      <c r="H618" s="33"/>
      <c r="I618" s="33"/>
      <c r="J618" s="33"/>
      <c r="K618" s="86"/>
      <c r="L618" s="647"/>
      <c r="M618" s="33"/>
      <c r="N618" s="33"/>
      <c r="O618" s="86"/>
      <c r="P618" s="647"/>
      <c r="Q618" s="86"/>
      <c r="R618" s="647"/>
    </row>
    <row r="619" spans="2:21" s="29" customFormat="1">
      <c r="B619" s="11"/>
      <c r="C619" s="11">
        <v>2</v>
      </c>
      <c r="D619" s="655"/>
      <c r="E619" s="655"/>
      <c r="F619" s="11"/>
      <c r="G619" s="334"/>
      <c r="H619" s="334"/>
      <c r="I619" s="334"/>
      <c r="J619" s="334"/>
      <c r="K619" s="78"/>
      <c r="L619" s="647"/>
      <c r="M619" s="33"/>
      <c r="N619" s="33"/>
      <c r="O619" s="78"/>
      <c r="P619" s="647"/>
      <c r="Q619" s="78"/>
      <c r="R619" s="647"/>
    </row>
    <row r="620" spans="2:21" s="29" customFormat="1">
      <c r="B620" s="11"/>
      <c r="C620" s="11">
        <v>3</v>
      </c>
      <c r="D620" s="655"/>
      <c r="E620" s="655"/>
      <c r="F620" s="647"/>
      <c r="G620" s="33"/>
      <c r="H620" s="33"/>
      <c r="I620" s="33"/>
      <c r="J620" s="33"/>
      <c r="K620" s="78"/>
      <c r="L620" s="647"/>
      <c r="M620" s="33"/>
      <c r="N620" s="33"/>
      <c r="O620" s="78"/>
      <c r="P620" s="647"/>
      <c r="Q620" s="78"/>
      <c r="R620" s="647"/>
    </row>
    <row r="621" spans="2:21">
      <c r="C621" s="11">
        <v>4</v>
      </c>
      <c r="F621" s="78"/>
      <c r="G621" s="33"/>
      <c r="H621" s="33"/>
      <c r="I621" s="33"/>
      <c r="J621" s="33"/>
      <c r="K621" s="86"/>
      <c r="L621" s="189"/>
      <c r="M621" s="334"/>
      <c r="N621" s="334"/>
      <c r="O621" s="86"/>
      <c r="P621" s="189"/>
      <c r="Q621" s="86"/>
      <c r="R621" s="189"/>
      <c r="S621" s="335"/>
      <c r="T621" s="335"/>
      <c r="U621" s="335"/>
    </row>
    <row r="622" spans="2:21" s="29" customFormat="1">
      <c r="B622" s="11"/>
      <c r="C622" s="11">
        <v>5</v>
      </c>
      <c r="D622" s="692"/>
      <c r="E622" s="692"/>
      <c r="F622" s="693"/>
      <c r="G622" s="33"/>
      <c r="H622" s="33"/>
      <c r="I622" s="33"/>
      <c r="J622" s="33"/>
      <c r="K622" s="86"/>
      <c r="L622" s="813"/>
      <c r="M622" s="33"/>
      <c r="N622" s="33"/>
      <c r="O622" s="86"/>
      <c r="P622" s="813"/>
      <c r="Q622" s="86"/>
      <c r="R622" s="813"/>
    </row>
    <row r="623" spans="2:21" s="29" customFormat="1">
      <c r="B623" s="11"/>
      <c r="C623" s="11">
        <v>6</v>
      </c>
      <c r="D623" s="46"/>
      <c r="E623" s="46"/>
      <c r="F623" s="693"/>
      <c r="G623" s="33"/>
      <c r="H623" s="33"/>
      <c r="I623" s="33"/>
      <c r="J623" s="33"/>
      <c r="K623" s="86"/>
      <c r="L623" s="813"/>
      <c r="M623" s="33"/>
      <c r="N623" s="33"/>
      <c r="O623" s="86"/>
      <c r="P623" s="813"/>
      <c r="Q623" s="86"/>
      <c r="R623" s="813"/>
    </row>
    <row r="624" spans="2:21" s="29" customFormat="1">
      <c r="B624" s="11"/>
      <c r="C624" s="11">
        <v>7</v>
      </c>
      <c r="D624" s="46"/>
      <c r="E624" s="46"/>
      <c r="F624" s="693"/>
      <c r="G624" s="33"/>
      <c r="H624" s="33"/>
      <c r="I624" s="33"/>
      <c r="J624" s="33"/>
      <c r="K624" s="86"/>
      <c r="L624" s="814"/>
      <c r="M624" s="33"/>
      <c r="N624" s="33"/>
      <c r="O624" s="86"/>
      <c r="P624" s="814"/>
      <c r="Q624" s="86"/>
      <c r="R624" s="814"/>
    </row>
    <row r="625" spans="2:21" s="29" customFormat="1">
      <c r="B625" s="11"/>
      <c r="C625" s="11">
        <v>8</v>
      </c>
      <c r="D625" s="46"/>
      <c r="E625" s="46"/>
      <c r="F625" s="693"/>
      <c r="G625" s="33"/>
      <c r="H625" s="33"/>
      <c r="I625" s="33"/>
      <c r="J625" s="33"/>
      <c r="K625" s="86"/>
      <c r="L625" s="813"/>
      <c r="M625" s="33"/>
      <c r="N625" s="33"/>
      <c r="O625" s="86"/>
      <c r="P625" s="813"/>
      <c r="Q625" s="86"/>
      <c r="R625" s="813"/>
    </row>
    <row r="626" spans="2:21" s="29" customFormat="1">
      <c r="B626" s="11"/>
      <c r="C626" s="11">
        <v>9</v>
      </c>
      <c r="D626" s="692"/>
      <c r="E626" s="692"/>
      <c r="F626" s="693"/>
      <c r="G626" s="33"/>
      <c r="H626" s="33"/>
      <c r="I626" s="33"/>
      <c r="J626" s="33"/>
      <c r="K626" s="86"/>
      <c r="L626" s="813"/>
      <c r="M626" s="33"/>
      <c r="N626" s="33"/>
      <c r="O626" s="86"/>
      <c r="P626" s="813"/>
      <c r="Q626" s="86"/>
      <c r="R626" s="813"/>
    </row>
    <row r="627" spans="2:21" s="29" customFormat="1">
      <c r="B627" s="11"/>
      <c r="C627" s="11">
        <v>10</v>
      </c>
      <c r="D627" s="46"/>
      <c r="E627" s="46"/>
      <c r="F627" s="693"/>
      <c r="G627" s="33"/>
      <c r="H627" s="33"/>
      <c r="I627" s="33"/>
      <c r="J627" s="33"/>
      <c r="K627" s="86"/>
      <c r="L627" s="813"/>
      <c r="M627" s="33"/>
      <c r="N627" s="33"/>
      <c r="O627" s="86"/>
      <c r="P627" s="813"/>
      <c r="Q627" s="86"/>
      <c r="R627" s="813"/>
    </row>
    <row r="628" spans="2:21" s="29" customFormat="1">
      <c r="B628" s="11"/>
      <c r="C628" s="11">
        <v>11</v>
      </c>
      <c r="D628" s="46"/>
      <c r="E628" s="46"/>
      <c r="F628" s="693"/>
      <c r="G628" s="33"/>
      <c r="H628" s="33"/>
      <c r="I628" s="33"/>
      <c r="J628" s="33"/>
      <c r="K628" s="86"/>
      <c r="L628" s="814"/>
      <c r="M628" s="33"/>
      <c r="N628" s="33"/>
      <c r="O628" s="86"/>
      <c r="P628" s="814"/>
      <c r="Q628" s="86"/>
      <c r="R628" s="814"/>
    </row>
    <row r="629" spans="2:21" s="29" customFormat="1">
      <c r="B629" s="11"/>
      <c r="C629" s="11">
        <v>12</v>
      </c>
      <c r="D629" s="692"/>
      <c r="E629" s="692"/>
      <c r="F629" s="693"/>
      <c r="G629" s="33"/>
      <c r="H629" s="33"/>
      <c r="I629" s="33"/>
      <c r="J629" s="33"/>
      <c r="K629" s="86"/>
      <c r="L629" s="813"/>
      <c r="M629" s="33"/>
      <c r="N629" s="33"/>
      <c r="O629" s="86"/>
      <c r="P629" s="813"/>
      <c r="Q629" s="86"/>
      <c r="R629" s="813"/>
    </row>
    <row r="630" spans="2:21" s="29" customFormat="1">
      <c r="B630" s="11"/>
      <c r="C630" s="11">
        <v>13</v>
      </c>
      <c r="D630" s="692"/>
      <c r="E630" s="692"/>
      <c r="F630" s="693"/>
      <c r="G630" s="33"/>
      <c r="H630" s="33"/>
      <c r="I630" s="33"/>
      <c r="J630" s="33"/>
      <c r="K630" s="86"/>
      <c r="L630" s="813"/>
      <c r="M630" s="33"/>
      <c r="N630" s="33"/>
      <c r="O630" s="86"/>
      <c r="P630" s="813"/>
      <c r="Q630" s="86"/>
      <c r="R630" s="813"/>
    </row>
    <row r="631" spans="2:21" s="29" customFormat="1">
      <c r="B631" s="11"/>
      <c r="C631" s="11">
        <v>14</v>
      </c>
      <c r="D631" s="692"/>
      <c r="E631" s="692"/>
      <c r="F631" s="693"/>
      <c r="G631" s="33"/>
      <c r="H631" s="33"/>
      <c r="I631" s="33"/>
      <c r="J631" s="33"/>
      <c r="K631" s="86"/>
      <c r="L631" s="651"/>
      <c r="M631" s="33"/>
      <c r="N631" s="33"/>
      <c r="O631" s="86"/>
      <c r="P631" s="651"/>
      <c r="Q631" s="86"/>
      <c r="R631" s="651"/>
    </row>
    <row r="632" spans="2:21" s="29" customFormat="1">
      <c r="B632" s="11"/>
      <c r="C632" s="11">
        <v>15</v>
      </c>
      <c r="D632" s="692"/>
      <c r="E632" s="692"/>
      <c r="F632" s="693"/>
      <c r="G632" s="33"/>
      <c r="H632" s="33"/>
      <c r="I632" s="33"/>
      <c r="J632" s="33"/>
      <c r="K632" s="86"/>
      <c r="L632" s="814"/>
      <c r="M632" s="33"/>
      <c r="N632" s="33"/>
      <c r="O632" s="86"/>
      <c r="P632" s="814"/>
      <c r="Q632" s="86"/>
      <c r="R632" s="814"/>
    </row>
    <row r="633" spans="2:21" s="29" customFormat="1">
      <c r="B633" s="11"/>
      <c r="C633" s="11">
        <v>16</v>
      </c>
      <c r="D633" s="692"/>
      <c r="E633" s="692"/>
      <c r="F633" s="693"/>
      <c r="G633" s="33"/>
      <c r="H633" s="33"/>
      <c r="I633" s="33"/>
      <c r="J633" s="33"/>
      <c r="K633" s="86"/>
      <c r="L633" s="813"/>
      <c r="M633" s="33"/>
      <c r="N633" s="33"/>
      <c r="O633" s="86"/>
      <c r="P633" s="813"/>
      <c r="Q633" s="86"/>
      <c r="R633" s="813"/>
    </row>
    <row r="634" spans="2:21" s="29" customFormat="1">
      <c r="B634" s="11"/>
      <c r="C634" s="11">
        <v>17</v>
      </c>
      <c r="D634" s="692"/>
      <c r="E634" s="692"/>
      <c r="F634" s="693"/>
      <c r="G634" s="33"/>
      <c r="H634" s="33"/>
      <c r="I634" s="33"/>
      <c r="J634" s="33"/>
      <c r="K634" s="86"/>
      <c r="L634" s="651"/>
      <c r="M634" s="33"/>
      <c r="N634" s="33"/>
      <c r="O634" s="86"/>
      <c r="P634" s="651"/>
      <c r="Q634" s="86"/>
      <c r="R634" s="651"/>
    </row>
    <row r="635" spans="2:21" s="29" customFormat="1">
      <c r="B635" s="11"/>
      <c r="C635" s="11">
        <v>18</v>
      </c>
      <c r="D635" s="692"/>
      <c r="E635" s="692"/>
      <c r="F635" s="693"/>
      <c r="G635" s="33"/>
      <c r="H635" s="33"/>
      <c r="I635" s="33"/>
      <c r="J635" s="33"/>
      <c r="K635" s="653"/>
      <c r="L635" s="651"/>
      <c r="M635" s="33"/>
      <c r="N635" s="33"/>
      <c r="O635" s="653"/>
      <c r="P635" s="651"/>
      <c r="Q635" s="653"/>
      <c r="R635" s="651"/>
    </row>
    <row r="636" spans="2:21" s="29" customFormat="1">
      <c r="B636" s="30">
        <v>31</v>
      </c>
      <c r="C636" s="11">
        <v>1</v>
      </c>
      <c r="D636" s="57"/>
      <c r="E636" s="57"/>
      <c r="F636" s="46"/>
      <c r="G636" s="33"/>
      <c r="H636" s="33"/>
      <c r="I636" s="33"/>
      <c r="J636" s="33"/>
      <c r="K636" s="86"/>
      <c r="L636" s="647"/>
      <c r="M636" s="33"/>
      <c r="N636" s="33"/>
      <c r="O636" s="86"/>
      <c r="P636" s="647"/>
      <c r="Q636" s="86"/>
      <c r="R636" s="647"/>
    </row>
    <row r="637" spans="2:21" s="29" customFormat="1">
      <c r="B637" s="11"/>
      <c r="C637" s="11">
        <v>2</v>
      </c>
      <c r="D637" s="655"/>
      <c r="E637" s="655"/>
      <c r="F637" s="11"/>
      <c r="G637" s="334"/>
      <c r="H637" s="334"/>
      <c r="I637" s="334"/>
      <c r="J637" s="334"/>
      <c r="K637" s="78"/>
      <c r="L637" s="647"/>
      <c r="M637" s="33"/>
      <c r="N637" s="33"/>
      <c r="O637" s="78"/>
      <c r="P637" s="647"/>
      <c r="Q637" s="78"/>
      <c r="R637" s="647"/>
    </row>
    <row r="638" spans="2:21" s="29" customFormat="1">
      <c r="B638" s="30"/>
      <c r="C638" s="11">
        <v>3</v>
      </c>
      <c r="D638" s="655"/>
      <c r="E638" s="655"/>
      <c r="F638" s="647"/>
      <c r="G638" s="33"/>
      <c r="H638" s="33"/>
      <c r="I638" s="33"/>
      <c r="J638" s="33"/>
      <c r="K638" s="78"/>
      <c r="L638" s="647"/>
      <c r="M638" s="33"/>
      <c r="N638" s="33"/>
      <c r="O638" s="78"/>
      <c r="P638" s="647"/>
      <c r="Q638" s="78"/>
      <c r="R638" s="647"/>
    </row>
    <row r="639" spans="2:21">
      <c r="B639" s="30"/>
      <c r="C639" s="11">
        <v>4</v>
      </c>
      <c r="F639" s="78"/>
      <c r="G639" s="33"/>
      <c r="H639" s="33"/>
      <c r="I639" s="33"/>
      <c r="J639" s="33"/>
      <c r="K639" s="86"/>
      <c r="L639" s="189"/>
      <c r="M639" s="334"/>
      <c r="N639" s="334"/>
      <c r="O639" s="86"/>
      <c r="P639" s="189"/>
      <c r="Q639" s="86"/>
      <c r="R639" s="189"/>
      <c r="S639" s="335"/>
      <c r="T639" s="335"/>
      <c r="U639" s="335"/>
    </row>
    <row r="640" spans="2:21" s="29" customFormat="1">
      <c r="B640" s="30"/>
      <c r="C640" s="11">
        <v>5</v>
      </c>
      <c r="D640" s="692"/>
      <c r="E640" s="692"/>
      <c r="F640" s="693"/>
      <c r="G640" s="33"/>
      <c r="H640" s="33"/>
      <c r="I640" s="33"/>
      <c r="J640" s="33"/>
      <c r="K640" s="86"/>
      <c r="L640" s="813"/>
      <c r="M640" s="33"/>
      <c r="N640" s="33"/>
      <c r="O640" s="86"/>
      <c r="P640" s="813"/>
      <c r="Q640" s="86"/>
      <c r="R640" s="813"/>
    </row>
    <row r="641" spans="2:18" s="29" customFormat="1">
      <c r="B641" s="30"/>
      <c r="C641" s="11">
        <v>6</v>
      </c>
      <c r="D641" s="46"/>
      <c r="E641" s="46"/>
      <c r="F641" s="693"/>
      <c r="G641" s="33"/>
      <c r="H641" s="33"/>
      <c r="I641" s="33"/>
      <c r="J641" s="33"/>
      <c r="K641" s="86"/>
      <c r="L641" s="813"/>
      <c r="M641" s="33"/>
      <c r="N641" s="33"/>
      <c r="O641" s="86"/>
      <c r="P641" s="813"/>
      <c r="Q641" s="86"/>
      <c r="R641" s="813"/>
    </row>
    <row r="642" spans="2:18" s="29" customFormat="1">
      <c r="B642" s="30"/>
      <c r="C642" s="11">
        <v>7</v>
      </c>
      <c r="D642" s="46"/>
      <c r="E642" s="46"/>
      <c r="F642" s="693"/>
      <c r="G642" s="33"/>
      <c r="H642" s="33"/>
      <c r="I642" s="33"/>
      <c r="J642" s="33"/>
      <c r="K642" s="86"/>
      <c r="L642" s="814"/>
      <c r="M642" s="33"/>
      <c r="N642" s="33"/>
      <c r="O642" s="86"/>
      <c r="P642" s="814"/>
      <c r="Q642" s="86"/>
      <c r="R642" s="814"/>
    </row>
    <row r="643" spans="2:18" s="29" customFormat="1">
      <c r="B643" s="30"/>
      <c r="C643" s="11">
        <v>8</v>
      </c>
      <c r="D643" s="46"/>
      <c r="E643" s="46"/>
      <c r="F643" s="693"/>
      <c r="G643" s="33"/>
      <c r="H643" s="33"/>
      <c r="I643" s="33"/>
      <c r="J643" s="33"/>
      <c r="K643" s="86"/>
      <c r="L643" s="813"/>
      <c r="M643" s="33"/>
      <c r="N643" s="33"/>
      <c r="O643" s="86"/>
      <c r="P643" s="813"/>
      <c r="Q643" s="86"/>
      <c r="R643" s="813"/>
    </row>
    <row r="644" spans="2:18" s="29" customFormat="1">
      <c r="B644" s="30"/>
      <c r="C644" s="11">
        <v>9</v>
      </c>
      <c r="D644" s="692"/>
      <c r="E644" s="692"/>
      <c r="F644" s="693"/>
      <c r="G644" s="33"/>
      <c r="H644" s="33"/>
      <c r="I644" s="33"/>
      <c r="J644" s="33"/>
      <c r="K644" s="86"/>
      <c r="L644" s="813"/>
      <c r="M644" s="33"/>
      <c r="N644" s="33"/>
      <c r="O644" s="86"/>
      <c r="P644" s="813"/>
      <c r="Q644" s="86"/>
      <c r="R644" s="813"/>
    </row>
    <row r="645" spans="2:18" s="29" customFormat="1">
      <c r="B645" s="30"/>
      <c r="C645" s="11">
        <v>10</v>
      </c>
      <c r="D645" s="46"/>
      <c r="E645" s="46"/>
      <c r="F645" s="693"/>
      <c r="G645" s="33"/>
      <c r="H645" s="33"/>
      <c r="I645" s="33"/>
      <c r="J645" s="33"/>
      <c r="K645" s="86"/>
      <c r="L645" s="813"/>
      <c r="M645" s="33"/>
      <c r="N645" s="33"/>
      <c r="O645" s="86"/>
      <c r="P645" s="813"/>
      <c r="Q645" s="86"/>
      <c r="R645" s="813"/>
    </row>
    <row r="646" spans="2:18" s="29" customFormat="1">
      <c r="B646" s="11"/>
      <c r="C646" s="11">
        <v>11</v>
      </c>
      <c r="D646" s="46"/>
      <c r="E646" s="46"/>
      <c r="F646" s="693"/>
      <c r="G646" s="33"/>
      <c r="H646" s="33"/>
      <c r="I646" s="33"/>
      <c r="J646" s="33"/>
      <c r="K646" s="86"/>
      <c r="L646" s="814"/>
      <c r="M646" s="33"/>
      <c r="N646" s="33"/>
      <c r="O646" s="86"/>
      <c r="P646" s="814"/>
      <c r="Q646" s="86"/>
      <c r="R646" s="814"/>
    </row>
    <row r="647" spans="2:18" s="29" customFormat="1">
      <c r="B647" s="11"/>
      <c r="C647" s="11">
        <v>12</v>
      </c>
      <c r="D647" s="692"/>
      <c r="E647" s="692"/>
      <c r="F647" s="693"/>
      <c r="G647" s="33"/>
      <c r="H647" s="33"/>
      <c r="I647" s="33"/>
      <c r="J647" s="33"/>
      <c r="K647" s="86"/>
      <c r="L647" s="813"/>
      <c r="M647" s="33"/>
      <c r="N647" s="33"/>
      <c r="O647" s="86"/>
      <c r="P647" s="813"/>
      <c r="Q647" s="86"/>
      <c r="R647" s="813"/>
    </row>
    <row r="648" spans="2:18" s="29" customFormat="1">
      <c r="B648" s="11"/>
      <c r="C648" s="11">
        <v>13</v>
      </c>
      <c r="D648" s="692"/>
      <c r="E648" s="692"/>
      <c r="F648" s="693"/>
      <c r="G648" s="33"/>
      <c r="H648" s="33"/>
      <c r="I648" s="33"/>
      <c r="J648" s="33"/>
      <c r="K648" s="86"/>
      <c r="L648" s="813"/>
      <c r="M648" s="33"/>
      <c r="N648" s="33"/>
      <c r="O648" s="86"/>
      <c r="P648" s="813"/>
      <c r="Q648" s="86"/>
      <c r="R648" s="813"/>
    </row>
    <row r="649" spans="2:18" s="29" customFormat="1">
      <c r="B649" s="11"/>
      <c r="C649" s="11">
        <v>14</v>
      </c>
      <c r="D649" s="692"/>
      <c r="E649" s="692"/>
      <c r="F649" s="693"/>
      <c r="G649" s="33"/>
      <c r="H649" s="33"/>
      <c r="I649" s="33"/>
      <c r="J649" s="33"/>
      <c r="K649" s="86"/>
      <c r="L649" s="651"/>
      <c r="M649" s="33"/>
      <c r="N649" s="33"/>
      <c r="O649" s="86"/>
      <c r="P649" s="651"/>
      <c r="Q649" s="86"/>
      <c r="R649" s="651"/>
    </row>
    <row r="650" spans="2:18" s="29" customFormat="1">
      <c r="B650" s="11"/>
      <c r="C650" s="11">
        <v>15</v>
      </c>
      <c r="D650" s="692"/>
      <c r="E650" s="692"/>
      <c r="F650" s="693"/>
      <c r="G650" s="33"/>
      <c r="H650" s="33"/>
      <c r="I650" s="33"/>
      <c r="J650" s="33"/>
      <c r="K650" s="86"/>
      <c r="L650" s="814"/>
      <c r="M650" s="33"/>
      <c r="N650" s="33"/>
      <c r="O650" s="86"/>
      <c r="P650" s="814"/>
      <c r="Q650" s="86"/>
      <c r="R650" s="814"/>
    </row>
    <row r="651" spans="2:18" s="29" customFormat="1">
      <c r="B651" s="11"/>
      <c r="C651" s="11">
        <v>16</v>
      </c>
      <c r="D651" s="692"/>
      <c r="E651" s="692"/>
      <c r="F651" s="693"/>
      <c r="G651" s="33"/>
      <c r="H651" s="33"/>
      <c r="I651" s="33"/>
      <c r="J651" s="33"/>
      <c r="K651" s="86"/>
      <c r="L651" s="813"/>
      <c r="M651" s="33"/>
      <c r="N651" s="33"/>
      <c r="O651" s="86"/>
      <c r="P651" s="813"/>
      <c r="Q651" s="86"/>
      <c r="R651" s="813"/>
    </row>
    <row r="652" spans="2:18" s="29" customFormat="1">
      <c r="B652" s="11"/>
      <c r="C652" s="11">
        <v>17</v>
      </c>
      <c r="D652" s="692"/>
      <c r="E652" s="692"/>
      <c r="F652" s="693"/>
      <c r="G652" s="33"/>
      <c r="H652" s="33"/>
      <c r="I652" s="33"/>
      <c r="J652" s="33"/>
      <c r="K652" s="86"/>
      <c r="L652" s="651"/>
      <c r="M652" s="33"/>
      <c r="N652" s="33"/>
      <c r="O652" s="86"/>
      <c r="P652" s="651"/>
      <c r="Q652" s="86"/>
      <c r="R652" s="651"/>
    </row>
    <row r="653" spans="2:18" s="29" customFormat="1">
      <c r="B653" s="11"/>
      <c r="C653" s="11">
        <v>18</v>
      </c>
      <c r="D653" s="692"/>
      <c r="E653" s="692"/>
      <c r="F653" s="693"/>
      <c r="G653" s="33"/>
      <c r="H653" s="33"/>
      <c r="I653" s="33"/>
      <c r="J653" s="33"/>
      <c r="K653" s="653"/>
      <c r="L653" s="651"/>
      <c r="M653" s="33"/>
      <c r="N653" s="33"/>
      <c r="O653" s="653"/>
      <c r="P653" s="651"/>
      <c r="Q653" s="653"/>
      <c r="R653" s="651"/>
    </row>
    <row r="654" spans="2:18" s="29" customFormat="1">
      <c r="B654" s="30">
        <v>32</v>
      </c>
      <c r="C654" s="11">
        <v>1</v>
      </c>
      <c r="D654" s="57"/>
      <c r="E654" s="57"/>
      <c r="F654" s="46"/>
      <c r="G654" s="33"/>
      <c r="H654" s="33"/>
      <c r="I654" s="33"/>
      <c r="J654" s="33"/>
      <c r="K654" s="86"/>
      <c r="L654" s="647"/>
      <c r="M654" s="33"/>
      <c r="N654" s="33"/>
      <c r="O654" s="86"/>
      <c r="P654" s="647"/>
      <c r="Q654" s="86"/>
      <c r="R654" s="647"/>
    </row>
    <row r="655" spans="2:18" s="29" customFormat="1">
      <c r="B655" s="11"/>
      <c r="C655" s="11">
        <v>2</v>
      </c>
      <c r="D655" s="655"/>
      <c r="E655" s="655"/>
      <c r="F655" s="11"/>
      <c r="G655" s="334"/>
      <c r="H655" s="334"/>
      <c r="I655" s="334"/>
      <c r="J655" s="334"/>
      <c r="K655" s="78"/>
      <c r="L655" s="647"/>
      <c r="M655" s="33"/>
      <c r="N655" s="33"/>
      <c r="O655" s="78"/>
      <c r="P655" s="647"/>
      <c r="Q655" s="78"/>
      <c r="R655" s="647"/>
    </row>
    <row r="656" spans="2:18" s="29" customFormat="1">
      <c r="B656" s="11"/>
      <c r="C656" s="11">
        <v>3</v>
      </c>
      <c r="D656" s="655"/>
      <c r="E656" s="655"/>
      <c r="F656" s="647"/>
      <c r="G656" s="33"/>
      <c r="H656" s="33"/>
      <c r="I656" s="33"/>
      <c r="J656" s="33"/>
      <c r="K656" s="78"/>
      <c r="L656" s="647"/>
      <c r="M656" s="33"/>
      <c r="N656" s="33"/>
      <c r="O656" s="78"/>
      <c r="P656" s="647"/>
      <c r="Q656" s="78"/>
      <c r="R656" s="647"/>
    </row>
    <row r="657" spans="2:21">
      <c r="C657" s="11">
        <v>4</v>
      </c>
      <c r="F657" s="78"/>
      <c r="G657" s="33"/>
      <c r="H657" s="33"/>
      <c r="I657" s="33"/>
      <c r="J657" s="33"/>
      <c r="K657" s="86"/>
      <c r="L657" s="189"/>
      <c r="M657" s="334"/>
      <c r="N657" s="334"/>
      <c r="O657" s="86"/>
      <c r="P657" s="189"/>
      <c r="Q657" s="86"/>
      <c r="R657" s="189"/>
      <c r="S657" s="335"/>
      <c r="T657" s="335"/>
      <c r="U657" s="335"/>
    </row>
    <row r="658" spans="2:21" s="29" customFormat="1">
      <c r="B658" s="11"/>
      <c r="C658" s="11">
        <v>5</v>
      </c>
      <c r="D658" s="692"/>
      <c r="E658" s="692"/>
      <c r="F658" s="693"/>
      <c r="G658" s="33"/>
      <c r="H658" s="33"/>
      <c r="I658" s="33"/>
      <c r="J658" s="33"/>
      <c r="K658" s="86"/>
      <c r="L658" s="813"/>
      <c r="M658" s="33"/>
      <c r="N658" s="33"/>
      <c r="O658" s="86"/>
      <c r="P658" s="813"/>
      <c r="Q658" s="86"/>
      <c r="R658" s="813"/>
    </row>
    <row r="659" spans="2:21" s="29" customFormat="1">
      <c r="B659" s="11"/>
      <c r="C659" s="11">
        <v>6</v>
      </c>
      <c r="D659" s="46"/>
      <c r="E659" s="46"/>
      <c r="F659" s="693"/>
      <c r="G659" s="33"/>
      <c r="H659" s="33"/>
      <c r="I659" s="33"/>
      <c r="J659" s="33"/>
      <c r="K659" s="86"/>
      <c r="L659" s="813"/>
      <c r="M659" s="33"/>
      <c r="N659" s="33"/>
      <c r="O659" s="86"/>
      <c r="P659" s="813"/>
      <c r="Q659" s="86"/>
      <c r="R659" s="813"/>
    </row>
    <row r="660" spans="2:21" s="29" customFormat="1">
      <c r="B660" s="11"/>
      <c r="C660" s="11">
        <v>7</v>
      </c>
      <c r="D660" s="46"/>
      <c r="E660" s="46"/>
      <c r="F660" s="693"/>
      <c r="G660" s="33"/>
      <c r="H660" s="33"/>
      <c r="I660" s="33"/>
      <c r="J660" s="33"/>
      <c r="K660" s="86"/>
      <c r="L660" s="814"/>
      <c r="M660" s="33"/>
      <c r="N660" s="33"/>
      <c r="O660" s="86"/>
      <c r="P660" s="814"/>
      <c r="Q660" s="86"/>
      <c r="R660" s="814"/>
    </row>
    <row r="661" spans="2:21" s="29" customFormat="1">
      <c r="B661" s="11"/>
      <c r="C661" s="11">
        <v>8</v>
      </c>
      <c r="D661" s="46"/>
      <c r="E661" s="46"/>
      <c r="F661" s="693"/>
      <c r="G661" s="33"/>
      <c r="H661" s="33"/>
      <c r="I661" s="33"/>
      <c r="J661" s="33"/>
      <c r="K661" s="86"/>
      <c r="L661" s="813"/>
      <c r="M661" s="33"/>
      <c r="N661" s="33"/>
      <c r="O661" s="86"/>
      <c r="P661" s="813"/>
      <c r="Q661" s="86"/>
      <c r="R661" s="813"/>
    </row>
    <row r="662" spans="2:21" s="29" customFormat="1">
      <c r="B662" s="11"/>
      <c r="C662" s="11">
        <v>9</v>
      </c>
      <c r="D662" s="692"/>
      <c r="E662" s="692"/>
      <c r="F662" s="693"/>
      <c r="G662" s="33"/>
      <c r="H662" s="33"/>
      <c r="I662" s="33"/>
      <c r="J662" s="33"/>
      <c r="K662" s="86"/>
      <c r="L662" s="813"/>
      <c r="M662" s="33"/>
      <c r="N662" s="33"/>
      <c r="O662" s="86"/>
      <c r="P662" s="813"/>
      <c r="Q662" s="86"/>
      <c r="R662" s="813"/>
    </row>
    <row r="663" spans="2:21" s="29" customFormat="1">
      <c r="B663" s="11"/>
      <c r="C663" s="11">
        <v>10</v>
      </c>
      <c r="D663" s="46"/>
      <c r="E663" s="46"/>
      <c r="F663" s="693"/>
      <c r="G663" s="33"/>
      <c r="H663" s="33"/>
      <c r="I663" s="33"/>
      <c r="J663" s="33"/>
      <c r="K663" s="86"/>
      <c r="L663" s="813"/>
      <c r="M663" s="33"/>
      <c r="N663" s="33"/>
      <c r="O663" s="86"/>
      <c r="P663" s="813"/>
      <c r="Q663" s="86"/>
      <c r="R663" s="813"/>
    </row>
    <row r="664" spans="2:21" s="29" customFormat="1">
      <c r="B664" s="11"/>
      <c r="C664" s="11">
        <v>11</v>
      </c>
      <c r="D664" s="46"/>
      <c r="E664" s="46"/>
      <c r="F664" s="693"/>
      <c r="G664" s="33"/>
      <c r="H664" s="33"/>
      <c r="I664" s="33"/>
      <c r="J664" s="33"/>
      <c r="K664" s="86"/>
      <c r="L664" s="814"/>
      <c r="M664" s="33"/>
      <c r="N664" s="33"/>
      <c r="O664" s="86"/>
      <c r="P664" s="814"/>
      <c r="Q664" s="86"/>
      <c r="R664" s="814"/>
    </row>
    <row r="665" spans="2:21" s="29" customFormat="1">
      <c r="B665" s="11"/>
      <c r="C665" s="11">
        <v>12</v>
      </c>
      <c r="D665" s="692"/>
      <c r="E665" s="692"/>
      <c r="F665" s="693"/>
      <c r="G665" s="33"/>
      <c r="H665" s="33"/>
      <c r="I665" s="33"/>
      <c r="J665" s="33"/>
      <c r="K665" s="86"/>
      <c r="L665" s="813"/>
      <c r="M665" s="33"/>
      <c r="N665" s="33"/>
      <c r="O665" s="86"/>
      <c r="P665" s="813"/>
      <c r="Q665" s="86"/>
      <c r="R665" s="813"/>
    </row>
    <row r="666" spans="2:21" s="29" customFormat="1">
      <c r="B666" s="11"/>
      <c r="C666" s="11">
        <v>13</v>
      </c>
      <c r="D666" s="692"/>
      <c r="E666" s="692"/>
      <c r="F666" s="693"/>
      <c r="G666" s="33"/>
      <c r="H666" s="33"/>
      <c r="I666" s="33"/>
      <c r="J666" s="33"/>
      <c r="K666" s="86"/>
      <c r="L666" s="813"/>
      <c r="M666" s="33"/>
      <c r="N666" s="33"/>
      <c r="O666" s="86"/>
      <c r="P666" s="813"/>
      <c r="Q666" s="86"/>
      <c r="R666" s="813"/>
    </row>
    <row r="667" spans="2:21" s="29" customFormat="1">
      <c r="B667" s="11"/>
      <c r="C667" s="11">
        <v>14</v>
      </c>
      <c r="D667" s="692"/>
      <c r="E667" s="692"/>
      <c r="F667" s="693"/>
      <c r="G667" s="33"/>
      <c r="H667" s="33"/>
      <c r="I667" s="33"/>
      <c r="J667" s="33"/>
      <c r="K667" s="86"/>
      <c r="L667" s="651"/>
      <c r="M667" s="33"/>
      <c r="N667" s="33"/>
      <c r="O667" s="86"/>
      <c r="P667" s="651"/>
      <c r="Q667" s="86"/>
      <c r="R667" s="651"/>
    </row>
    <row r="668" spans="2:21" s="29" customFormat="1">
      <c r="B668" s="11"/>
      <c r="C668" s="11">
        <v>15</v>
      </c>
      <c r="D668" s="692"/>
      <c r="E668" s="692"/>
      <c r="F668" s="693"/>
      <c r="G668" s="33"/>
      <c r="H668" s="33"/>
      <c r="I668" s="33"/>
      <c r="J668" s="33"/>
      <c r="K668" s="86"/>
      <c r="L668" s="814"/>
      <c r="M668" s="33"/>
      <c r="N668" s="33"/>
      <c r="O668" s="86"/>
      <c r="P668" s="814"/>
      <c r="Q668" s="86"/>
      <c r="R668" s="814"/>
    </row>
    <row r="669" spans="2:21" s="29" customFormat="1">
      <c r="B669" s="11"/>
      <c r="C669" s="11">
        <v>16</v>
      </c>
      <c r="D669" s="692"/>
      <c r="E669" s="692"/>
      <c r="F669" s="693"/>
      <c r="G669" s="33"/>
      <c r="H669" s="33"/>
      <c r="I669" s="33"/>
      <c r="J669" s="33"/>
      <c r="K669" s="86"/>
      <c r="L669" s="813"/>
      <c r="M669" s="33"/>
      <c r="N669" s="33"/>
      <c r="O669" s="86"/>
      <c r="P669" s="813"/>
      <c r="Q669" s="86"/>
      <c r="R669" s="813"/>
    </row>
    <row r="670" spans="2:21" s="29" customFormat="1">
      <c r="B670" s="11"/>
      <c r="C670" s="11">
        <v>17</v>
      </c>
      <c r="D670" s="692"/>
      <c r="E670" s="692"/>
      <c r="F670" s="693"/>
      <c r="G670" s="33"/>
      <c r="H670" s="33"/>
      <c r="I670" s="33"/>
      <c r="J670" s="33"/>
      <c r="K670" s="86"/>
      <c r="L670" s="651"/>
      <c r="M670" s="33"/>
      <c r="N670" s="33"/>
      <c r="O670" s="86"/>
      <c r="P670" s="651"/>
      <c r="Q670" s="86"/>
      <c r="R670" s="651"/>
    </row>
    <row r="671" spans="2:21" s="29" customFormat="1">
      <c r="B671" s="11"/>
      <c r="C671" s="11">
        <v>18</v>
      </c>
      <c r="D671" s="692"/>
      <c r="E671" s="692"/>
      <c r="F671" s="693"/>
      <c r="G671" s="33"/>
      <c r="H671" s="33"/>
      <c r="I671" s="33"/>
      <c r="J671" s="33"/>
      <c r="K671" s="653"/>
      <c r="L671" s="651"/>
      <c r="M671" s="33"/>
      <c r="N671" s="33"/>
      <c r="O671" s="653"/>
      <c r="P671" s="651"/>
      <c r="Q671" s="653"/>
      <c r="R671" s="651"/>
    </row>
    <row r="672" spans="2:21" s="29" customFormat="1">
      <c r="B672" s="30">
        <v>33</v>
      </c>
      <c r="C672" s="11">
        <v>1</v>
      </c>
      <c r="D672" s="57"/>
      <c r="E672" s="57"/>
      <c r="F672" s="46"/>
      <c r="G672" s="33"/>
      <c r="H672" s="33"/>
      <c r="I672" s="33"/>
      <c r="J672" s="33"/>
      <c r="K672" s="86"/>
      <c r="L672" s="647"/>
      <c r="M672" s="33"/>
      <c r="N672" s="33"/>
      <c r="O672" s="86"/>
      <c r="P672" s="647"/>
      <c r="Q672" s="86"/>
      <c r="R672" s="647"/>
    </row>
    <row r="673" spans="2:21" s="29" customFormat="1">
      <c r="B673" s="11"/>
      <c r="C673" s="11">
        <v>2</v>
      </c>
      <c r="D673" s="655"/>
      <c r="E673" s="655"/>
      <c r="F673" s="11"/>
      <c r="G673" s="334"/>
      <c r="H673" s="334"/>
      <c r="I673" s="334"/>
      <c r="J673" s="334"/>
      <c r="K673" s="78"/>
      <c r="L673" s="647"/>
      <c r="M673" s="33"/>
      <c r="N673" s="33"/>
      <c r="O673" s="78"/>
      <c r="P673" s="647"/>
      <c r="Q673" s="78"/>
      <c r="R673" s="647"/>
    </row>
    <row r="674" spans="2:21" s="29" customFormat="1">
      <c r="B674" s="11"/>
      <c r="C674" s="11">
        <v>3</v>
      </c>
      <c r="D674" s="655"/>
      <c r="E674" s="655"/>
      <c r="F674" s="647"/>
      <c r="G674" s="33"/>
      <c r="H674" s="33"/>
      <c r="I674" s="33"/>
      <c r="J674" s="33"/>
      <c r="K674" s="78"/>
      <c r="L674" s="647"/>
      <c r="M674" s="33"/>
      <c r="N674" s="33"/>
      <c r="O674" s="78"/>
      <c r="P674" s="647"/>
      <c r="Q674" s="78"/>
      <c r="R674" s="647"/>
    </row>
    <row r="675" spans="2:21">
      <c r="C675" s="11">
        <v>4</v>
      </c>
      <c r="F675" s="78"/>
      <c r="G675" s="33"/>
      <c r="H675" s="33"/>
      <c r="I675" s="33"/>
      <c r="J675" s="33"/>
      <c r="K675" s="86"/>
      <c r="L675" s="189"/>
      <c r="M675" s="334"/>
      <c r="N675" s="334"/>
      <c r="O675" s="86"/>
      <c r="P675" s="189"/>
      <c r="Q675" s="86"/>
      <c r="R675" s="189"/>
      <c r="S675" s="335"/>
      <c r="T675" s="335"/>
      <c r="U675" s="335"/>
    </row>
    <row r="676" spans="2:21" s="29" customFormat="1">
      <c r="B676" s="11"/>
      <c r="C676" s="11">
        <v>5</v>
      </c>
      <c r="D676" s="692"/>
      <c r="E676" s="692"/>
      <c r="F676" s="693"/>
      <c r="G676" s="33"/>
      <c r="H676" s="33"/>
      <c r="I676" s="33"/>
      <c r="J676" s="33"/>
      <c r="K676" s="86"/>
      <c r="L676" s="813"/>
      <c r="M676" s="33"/>
      <c r="N676" s="33"/>
      <c r="O676" s="86"/>
      <c r="P676" s="813"/>
      <c r="Q676" s="86"/>
      <c r="R676" s="813"/>
    </row>
    <row r="677" spans="2:21" s="29" customFormat="1">
      <c r="B677" s="11"/>
      <c r="C677" s="11">
        <v>6</v>
      </c>
      <c r="D677" s="46"/>
      <c r="E677" s="46"/>
      <c r="F677" s="693"/>
      <c r="G677" s="33"/>
      <c r="H677" s="33"/>
      <c r="I677" s="33"/>
      <c r="J677" s="33"/>
      <c r="K677" s="86"/>
      <c r="L677" s="813"/>
      <c r="M677" s="33"/>
      <c r="N677" s="33"/>
      <c r="O677" s="86"/>
      <c r="P677" s="813"/>
      <c r="Q677" s="86"/>
      <c r="R677" s="813"/>
    </row>
    <row r="678" spans="2:21" s="29" customFormat="1">
      <c r="B678" s="11"/>
      <c r="C678" s="11">
        <v>7</v>
      </c>
      <c r="D678" s="46"/>
      <c r="E678" s="46"/>
      <c r="F678" s="693"/>
      <c r="G678" s="33"/>
      <c r="H678" s="33"/>
      <c r="I678" s="33"/>
      <c r="J678" s="33"/>
      <c r="K678" s="86"/>
      <c r="L678" s="814"/>
      <c r="M678" s="33"/>
      <c r="N678" s="33"/>
      <c r="O678" s="86"/>
      <c r="P678" s="814"/>
      <c r="Q678" s="86"/>
      <c r="R678" s="814"/>
    </row>
    <row r="679" spans="2:21" s="29" customFormat="1">
      <c r="B679" s="11"/>
      <c r="C679" s="11">
        <v>8</v>
      </c>
      <c r="D679" s="46"/>
      <c r="E679" s="46"/>
      <c r="F679" s="693"/>
      <c r="G679" s="33"/>
      <c r="H679" s="33"/>
      <c r="I679" s="33"/>
      <c r="J679" s="33"/>
      <c r="K679" s="86"/>
      <c r="L679" s="813"/>
      <c r="M679" s="33"/>
      <c r="N679" s="33"/>
      <c r="O679" s="86"/>
      <c r="P679" s="813"/>
      <c r="Q679" s="86"/>
      <c r="R679" s="813"/>
    </row>
    <row r="680" spans="2:21" s="29" customFormat="1">
      <c r="B680" s="11"/>
      <c r="C680" s="11">
        <v>9</v>
      </c>
      <c r="D680" s="692"/>
      <c r="E680" s="692"/>
      <c r="F680" s="693"/>
      <c r="G680" s="33"/>
      <c r="H680" s="33"/>
      <c r="I680" s="33"/>
      <c r="J680" s="33"/>
      <c r="K680" s="86"/>
      <c r="L680" s="813"/>
      <c r="M680" s="33"/>
      <c r="N680" s="33"/>
      <c r="O680" s="86"/>
      <c r="P680" s="813"/>
      <c r="Q680" s="86"/>
      <c r="R680" s="813"/>
    </row>
    <row r="681" spans="2:21" s="29" customFormat="1">
      <c r="B681" s="11"/>
      <c r="C681" s="11">
        <v>10</v>
      </c>
      <c r="D681" s="46"/>
      <c r="E681" s="46"/>
      <c r="F681" s="693"/>
      <c r="G681" s="33"/>
      <c r="H681" s="33"/>
      <c r="I681" s="33"/>
      <c r="J681" s="33"/>
      <c r="K681" s="86"/>
      <c r="L681" s="813"/>
      <c r="M681" s="33"/>
      <c r="N681" s="33"/>
      <c r="O681" s="86"/>
      <c r="P681" s="813"/>
      <c r="Q681" s="86"/>
      <c r="R681" s="813"/>
    </row>
    <row r="682" spans="2:21" s="29" customFormat="1">
      <c r="B682" s="11"/>
      <c r="C682" s="11">
        <v>11</v>
      </c>
      <c r="D682" s="46"/>
      <c r="E682" s="46"/>
      <c r="F682" s="693"/>
      <c r="G682" s="33"/>
      <c r="H682" s="33"/>
      <c r="I682" s="33"/>
      <c r="J682" s="33"/>
      <c r="K682" s="86"/>
      <c r="L682" s="814"/>
      <c r="M682" s="33"/>
      <c r="N682" s="33"/>
      <c r="O682" s="86"/>
      <c r="P682" s="814"/>
      <c r="Q682" s="86"/>
      <c r="R682" s="814"/>
    </row>
    <row r="683" spans="2:21" s="29" customFormat="1">
      <c r="B683" s="11"/>
      <c r="C683" s="11">
        <v>12</v>
      </c>
      <c r="D683" s="692"/>
      <c r="E683" s="692"/>
      <c r="F683" s="693"/>
      <c r="G683" s="33"/>
      <c r="H683" s="33"/>
      <c r="I683" s="33"/>
      <c r="J683" s="33"/>
      <c r="K683" s="86"/>
      <c r="L683" s="813"/>
      <c r="M683" s="33"/>
      <c r="N683" s="33"/>
      <c r="O683" s="86"/>
      <c r="P683" s="813"/>
      <c r="Q683" s="86"/>
      <c r="R683" s="813"/>
    </row>
    <row r="684" spans="2:21" s="29" customFormat="1">
      <c r="B684" s="11"/>
      <c r="C684" s="11">
        <v>13</v>
      </c>
      <c r="D684" s="692"/>
      <c r="E684" s="692"/>
      <c r="F684" s="693"/>
      <c r="G684" s="33"/>
      <c r="H684" s="33"/>
      <c r="I684" s="33"/>
      <c r="J684" s="33"/>
      <c r="K684" s="86"/>
      <c r="L684" s="813"/>
      <c r="M684" s="33"/>
      <c r="N684" s="33"/>
      <c r="O684" s="86"/>
      <c r="P684" s="813"/>
      <c r="Q684" s="86"/>
      <c r="R684" s="813"/>
    </row>
    <row r="685" spans="2:21" s="29" customFormat="1">
      <c r="B685" s="11"/>
      <c r="C685" s="11">
        <v>14</v>
      </c>
      <c r="D685" s="692"/>
      <c r="E685" s="692"/>
      <c r="F685" s="693"/>
      <c r="G685" s="33"/>
      <c r="H685" s="33"/>
      <c r="I685" s="33"/>
      <c r="J685" s="33"/>
      <c r="K685" s="86"/>
      <c r="L685" s="651"/>
      <c r="M685" s="33"/>
      <c r="N685" s="33"/>
      <c r="O685" s="86"/>
      <c r="P685" s="651"/>
      <c r="Q685" s="86"/>
      <c r="R685" s="651"/>
    </row>
    <row r="686" spans="2:21" s="29" customFormat="1">
      <c r="B686" s="11"/>
      <c r="C686" s="11">
        <v>15</v>
      </c>
      <c r="D686" s="692"/>
      <c r="E686" s="692"/>
      <c r="F686" s="693"/>
      <c r="G686" s="33"/>
      <c r="H686" s="33"/>
      <c r="I686" s="33"/>
      <c r="J686" s="33"/>
      <c r="K686" s="86"/>
      <c r="L686" s="814"/>
      <c r="M686" s="33"/>
      <c r="N686" s="33"/>
      <c r="O686" s="86"/>
      <c r="P686" s="814"/>
      <c r="Q686" s="86"/>
      <c r="R686" s="814"/>
    </row>
    <row r="687" spans="2:21" s="29" customFormat="1">
      <c r="B687" s="11"/>
      <c r="C687" s="11">
        <v>16</v>
      </c>
      <c r="D687" s="692"/>
      <c r="E687" s="692"/>
      <c r="F687" s="693"/>
      <c r="G687" s="33"/>
      <c r="H687" s="33"/>
      <c r="I687" s="33"/>
      <c r="J687" s="33"/>
      <c r="K687" s="86"/>
      <c r="L687" s="813"/>
      <c r="M687" s="33"/>
      <c r="N687" s="33"/>
      <c r="O687" s="86"/>
      <c r="P687" s="813"/>
      <c r="Q687" s="86"/>
      <c r="R687" s="813"/>
    </row>
    <row r="688" spans="2:21" s="29" customFormat="1">
      <c r="B688" s="11"/>
      <c r="C688" s="11">
        <v>17</v>
      </c>
      <c r="D688" s="692"/>
      <c r="E688" s="692"/>
      <c r="F688" s="693"/>
      <c r="G688" s="33"/>
      <c r="H688" s="33"/>
      <c r="I688" s="33"/>
      <c r="J688" s="33"/>
      <c r="K688" s="86"/>
      <c r="L688" s="651"/>
      <c r="M688" s="33"/>
      <c r="N688" s="33"/>
      <c r="O688" s="86"/>
      <c r="P688" s="651"/>
      <c r="Q688" s="86"/>
      <c r="R688" s="651"/>
    </row>
    <row r="689" spans="2:21" s="29" customFormat="1">
      <c r="B689" s="11"/>
      <c r="C689" s="11">
        <v>18</v>
      </c>
      <c r="D689" s="692"/>
      <c r="E689" s="692"/>
      <c r="F689" s="693"/>
      <c r="G689" s="33"/>
      <c r="H689" s="33"/>
      <c r="I689" s="33"/>
      <c r="J689" s="33"/>
      <c r="K689" s="653"/>
      <c r="L689" s="651"/>
      <c r="M689" s="33"/>
      <c r="N689" s="33"/>
      <c r="O689" s="653"/>
      <c r="P689" s="651"/>
      <c r="Q689" s="653"/>
      <c r="R689" s="651"/>
    </row>
    <row r="690" spans="2:21" s="29" customFormat="1">
      <c r="B690" s="30">
        <v>34</v>
      </c>
      <c r="C690" s="11">
        <v>1</v>
      </c>
      <c r="D690" s="57"/>
      <c r="E690" s="57"/>
      <c r="F690" s="46"/>
      <c r="G690" s="33"/>
      <c r="H690" s="33"/>
      <c r="I690" s="33"/>
      <c r="J690" s="33"/>
      <c r="K690" s="86"/>
      <c r="L690" s="647"/>
      <c r="M690" s="33"/>
      <c r="N690" s="33"/>
      <c r="O690" s="86"/>
      <c r="P690" s="647"/>
      <c r="Q690" s="86"/>
      <c r="R690" s="647"/>
    </row>
    <row r="691" spans="2:21" s="29" customFormat="1">
      <c r="B691" s="11"/>
      <c r="C691" s="11">
        <v>2</v>
      </c>
      <c r="D691" s="655"/>
      <c r="E691" s="655"/>
      <c r="F691" s="11"/>
      <c r="G691" s="334"/>
      <c r="H691" s="334"/>
      <c r="I691" s="334"/>
      <c r="J691" s="334"/>
      <c r="K691" s="78"/>
      <c r="L691" s="647"/>
      <c r="M691" s="33"/>
      <c r="N691" s="33"/>
      <c r="O691" s="78"/>
      <c r="P691" s="647"/>
      <c r="Q691" s="78"/>
      <c r="R691" s="647"/>
    </row>
    <row r="692" spans="2:21" s="29" customFormat="1">
      <c r="B692" s="11"/>
      <c r="C692" s="11">
        <v>3</v>
      </c>
      <c r="D692" s="655"/>
      <c r="E692" s="655"/>
      <c r="F692" s="647"/>
      <c r="G692" s="33"/>
      <c r="H692" s="33"/>
      <c r="I692" s="33"/>
      <c r="J692" s="33"/>
      <c r="K692" s="78"/>
      <c r="L692" s="647"/>
      <c r="M692" s="33"/>
      <c r="N692" s="33"/>
      <c r="O692" s="78"/>
      <c r="P692" s="647"/>
      <c r="Q692" s="78"/>
      <c r="R692" s="647"/>
    </row>
    <row r="693" spans="2:21">
      <c r="C693" s="11">
        <v>4</v>
      </c>
      <c r="F693" s="78"/>
      <c r="G693" s="33"/>
      <c r="H693" s="33"/>
      <c r="I693" s="33"/>
      <c r="J693" s="33"/>
      <c r="K693" s="86"/>
      <c r="L693" s="189"/>
      <c r="M693" s="334"/>
      <c r="N693" s="334"/>
      <c r="O693" s="86"/>
      <c r="P693" s="189"/>
      <c r="Q693" s="86"/>
      <c r="R693" s="189"/>
      <c r="S693" s="335"/>
      <c r="T693" s="335"/>
      <c r="U693" s="335"/>
    </row>
    <row r="694" spans="2:21" s="29" customFormat="1">
      <c r="B694" s="11"/>
      <c r="C694" s="11">
        <v>5</v>
      </c>
      <c r="D694" s="692"/>
      <c r="E694" s="692"/>
      <c r="F694" s="693"/>
      <c r="G694" s="33"/>
      <c r="H694" s="33"/>
      <c r="I694" s="33"/>
      <c r="J694" s="33"/>
      <c r="K694" s="86"/>
      <c r="L694" s="813"/>
      <c r="M694" s="33"/>
      <c r="N694" s="33"/>
      <c r="O694" s="86"/>
      <c r="P694" s="813"/>
      <c r="Q694" s="86"/>
      <c r="R694" s="813"/>
    </row>
    <row r="695" spans="2:21" s="29" customFormat="1">
      <c r="B695" s="11"/>
      <c r="C695" s="11">
        <v>6</v>
      </c>
      <c r="D695" s="46"/>
      <c r="E695" s="46"/>
      <c r="F695" s="693"/>
      <c r="G695" s="33"/>
      <c r="H695" s="33"/>
      <c r="I695" s="33"/>
      <c r="J695" s="33"/>
      <c r="K695" s="86"/>
      <c r="L695" s="813"/>
      <c r="M695" s="33"/>
      <c r="N695" s="33"/>
      <c r="O695" s="86"/>
      <c r="P695" s="813"/>
      <c r="Q695" s="86"/>
      <c r="R695" s="813"/>
    </row>
    <row r="696" spans="2:21" s="29" customFormat="1">
      <c r="B696" s="11"/>
      <c r="C696" s="11">
        <v>7</v>
      </c>
      <c r="D696" s="46"/>
      <c r="E696" s="46"/>
      <c r="F696" s="693"/>
      <c r="G696" s="33"/>
      <c r="H696" s="33"/>
      <c r="I696" s="33"/>
      <c r="J696" s="33"/>
      <c r="K696" s="86"/>
      <c r="L696" s="814"/>
      <c r="M696" s="33"/>
      <c r="N696" s="33"/>
      <c r="O696" s="86"/>
      <c r="P696" s="814"/>
      <c r="Q696" s="86"/>
      <c r="R696" s="814"/>
    </row>
    <row r="697" spans="2:21" s="29" customFormat="1">
      <c r="B697" s="11"/>
      <c r="C697" s="11">
        <v>8</v>
      </c>
      <c r="D697" s="46"/>
      <c r="E697" s="46"/>
      <c r="F697" s="693"/>
      <c r="G697" s="33"/>
      <c r="H697" s="33"/>
      <c r="I697" s="33"/>
      <c r="J697" s="33"/>
      <c r="K697" s="86"/>
      <c r="L697" s="813"/>
      <c r="M697" s="33"/>
      <c r="N697" s="33"/>
      <c r="O697" s="86"/>
      <c r="P697" s="813"/>
      <c r="Q697" s="86"/>
      <c r="R697" s="813"/>
    </row>
    <row r="698" spans="2:21" s="29" customFormat="1">
      <c r="B698" s="11"/>
      <c r="C698" s="11">
        <v>9</v>
      </c>
      <c r="D698" s="692"/>
      <c r="E698" s="692"/>
      <c r="F698" s="693"/>
      <c r="G698" s="33"/>
      <c r="H698" s="33"/>
      <c r="I698" s="33"/>
      <c r="J698" s="33"/>
      <c r="K698" s="86"/>
      <c r="L698" s="813"/>
      <c r="M698" s="33"/>
      <c r="N698" s="33"/>
      <c r="O698" s="86"/>
      <c r="P698" s="813"/>
      <c r="Q698" s="86"/>
      <c r="R698" s="813"/>
    </row>
    <row r="699" spans="2:21" s="29" customFormat="1">
      <c r="B699" s="11"/>
      <c r="C699" s="11">
        <v>10</v>
      </c>
      <c r="D699" s="46"/>
      <c r="E699" s="46"/>
      <c r="F699" s="693"/>
      <c r="G699" s="33"/>
      <c r="H699" s="33"/>
      <c r="I699" s="33"/>
      <c r="J699" s="33"/>
      <c r="K699" s="86"/>
      <c r="L699" s="813"/>
      <c r="M699" s="33"/>
      <c r="N699" s="33"/>
      <c r="O699" s="86"/>
      <c r="P699" s="813"/>
      <c r="Q699" s="86"/>
      <c r="R699" s="813"/>
    </row>
    <row r="700" spans="2:21" s="29" customFormat="1">
      <c r="B700" s="11"/>
      <c r="C700" s="11">
        <v>11</v>
      </c>
      <c r="D700" s="46"/>
      <c r="E700" s="46"/>
      <c r="F700" s="693"/>
      <c r="G700" s="33"/>
      <c r="H700" s="33"/>
      <c r="I700" s="33"/>
      <c r="J700" s="33"/>
      <c r="K700" s="86"/>
      <c r="L700" s="814"/>
      <c r="M700" s="33"/>
      <c r="N700" s="33"/>
      <c r="O700" s="86"/>
      <c r="P700" s="814"/>
      <c r="Q700" s="86"/>
      <c r="R700" s="814"/>
    </row>
    <row r="701" spans="2:21" s="29" customFormat="1">
      <c r="B701" s="11"/>
      <c r="C701" s="11">
        <v>12</v>
      </c>
      <c r="D701" s="692"/>
      <c r="E701" s="692"/>
      <c r="F701" s="693"/>
      <c r="G701" s="33"/>
      <c r="H701" s="33"/>
      <c r="I701" s="33"/>
      <c r="J701" s="33"/>
      <c r="K701" s="86"/>
      <c r="L701" s="813"/>
      <c r="M701" s="33"/>
      <c r="N701" s="33"/>
      <c r="O701" s="86"/>
      <c r="P701" s="813"/>
      <c r="Q701" s="86"/>
      <c r="R701" s="813"/>
    </row>
    <row r="702" spans="2:21" s="29" customFormat="1">
      <c r="B702" s="11"/>
      <c r="C702" s="11">
        <v>13</v>
      </c>
      <c r="D702" s="692"/>
      <c r="E702" s="692"/>
      <c r="F702" s="693"/>
      <c r="G702" s="33"/>
      <c r="H702" s="33"/>
      <c r="I702" s="33"/>
      <c r="J702" s="33"/>
      <c r="K702" s="86"/>
      <c r="L702" s="813"/>
      <c r="M702" s="33"/>
      <c r="N702" s="33"/>
      <c r="O702" s="86"/>
      <c r="P702" s="813"/>
      <c r="Q702" s="86"/>
      <c r="R702" s="813"/>
    </row>
    <row r="703" spans="2:21" s="29" customFormat="1">
      <c r="B703" s="11"/>
      <c r="C703" s="11">
        <v>14</v>
      </c>
      <c r="D703" s="692"/>
      <c r="E703" s="692"/>
      <c r="F703" s="693"/>
      <c r="G703" s="33"/>
      <c r="H703" s="33"/>
      <c r="I703" s="33"/>
      <c r="J703" s="33"/>
      <c r="K703" s="86"/>
      <c r="L703" s="651"/>
      <c r="M703" s="33"/>
      <c r="N703" s="33"/>
      <c r="O703" s="86"/>
      <c r="P703" s="651"/>
      <c r="Q703" s="86"/>
      <c r="R703" s="651"/>
    </row>
    <row r="704" spans="2:21" s="29" customFormat="1">
      <c r="B704" s="11"/>
      <c r="C704" s="11">
        <v>15</v>
      </c>
      <c r="D704" s="692"/>
      <c r="E704" s="692"/>
      <c r="F704" s="693"/>
      <c r="G704" s="33"/>
      <c r="H704" s="33"/>
      <c r="I704" s="33"/>
      <c r="J704" s="33"/>
      <c r="K704" s="86"/>
      <c r="L704" s="814"/>
      <c r="M704" s="33"/>
      <c r="N704" s="33"/>
      <c r="O704" s="86"/>
      <c r="P704" s="814"/>
      <c r="Q704" s="86"/>
      <c r="R704" s="814"/>
    </row>
    <row r="705" spans="2:21" s="29" customFormat="1">
      <c r="B705" s="11"/>
      <c r="C705" s="11">
        <v>16</v>
      </c>
      <c r="D705" s="692"/>
      <c r="E705" s="692"/>
      <c r="F705" s="693"/>
      <c r="G705" s="33"/>
      <c r="H705" s="33"/>
      <c r="I705" s="33"/>
      <c r="J705" s="33"/>
      <c r="K705" s="86"/>
      <c r="L705" s="813"/>
      <c r="M705" s="33"/>
      <c r="N705" s="33"/>
      <c r="O705" s="86"/>
      <c r="P705" s="813"/>
      <c r="Q705" s="86"/>
      <c r="R705" s="813"/>
    </row>
    <row r="706" spans="2:21" s="29" customFormat="1">
      <c r="B706" s="11"/>
      <c r="C706" s="11">
        <v>17</v>
      </c>
      <c r="D706" s="692"/>
      <c r="E706" s="692"/>
      <c r="F706" s="693"/>
      <c r="G706" s="33"/>
      <c r="H706" s="33"/>
      <c r="I706" s="33"/>
      <c r="J706" s="33"/>
      <c r="K706" s="86"/>
      <c r="L706" s="651"/>
      <c r="M706" s="33"/>
      <c r="N706" s="33"/>
      <c r="O706" s="86"/>
      <c r="P706" s="651"/>
      <c r="Q706" s="86"/>
      <c r="R706" s="651"/>
    </row>
    <row r="707" spans="2:21" s="29" customFormat="1">
      <c r="B707" s="11"/>
      <c r="C707" s="11">
        <v>18</v>
      </c>
      <c r="D707" s="692"/>
      <c r="E707" s="692"/>
      <c r="F707" s="693"/>
      <c r="G707" s="33"/>
      <c r="H707" s="33"/>
      <c r="I707" s="33"/>
      <c r="J707" s="33"/>
      <c r="K707" s="653"/>
      <c r="L707" s="651"/>
      <c r="M707" s="33"/>
      <c r="N707" s="33"/>
      <c r="O707" s="653"/>
      <c r="P707" s="651"/>
      <c r="Q707" s="653"/>
      <c r="R707" s="651"/>
    </row>
    <row r="708" spans="2:21" s="29" customFormat="1">
      <c r="B708" s="30">
        <v>35</v>
      </c>
      <c r="C708" s="11">
        <v>1</v>
      </c>
      <c r="D708" s="57"/>
      <c r="E708" s="57"/>
      <c r="F708" s="46"/>
      <c r="G708" s="33"/>
      <c r="H708" s="33"/>
      <c r="I708" s="33"/>
      <c r="J708" s="33"/>
      <c r="K708" s="86"/>
      <c r="L708" s="647"/>
      <c r="M708" s="33"/>
      <c r="N708" s="33"/>
      <c r="O708" s="86"/>
      <c r="P708" s="647"/>
      <c r="Q708" s="86"/>
      <c r="R708" s="647"/>
    </row>
    <row r="709" spans="2:21" s="29" customFormat="1">
      <c r="B709" s="11"/>
      <c r="C709" s="11">
        <v>2</v>
      </c>
      <c r="D709" s="655"/>
      <c r="E709" s="655"/>
      <c r="F709" s="11"/>
      <c r="G709" s="334"/>
      <c r="H709" s="334"/>
      <c r="I709" s="334"/>
      <c r="J709" s="334"/>
      <c r="K709" s="78"/>
      <c r="L709" s="647"/>
      <c r="M709" s="33"/>
      <c r="N709" s="33"/>
      <c r="O709" s="78"/>
      <c r="P709" s="647"/>
      <c r="Q709" s="78"/>
      <c r="R709" s="647"/>
    </row>
    <row r="710" spans="2:21" s="29" customFormat="1">
      <c r="B710" s="11"/>
      <c r="C710" s="11">
        <v>3</v>
      </c>
      <c r="D710" s="655"/>
      <c r="E710" s="655"/>
      <c r="F710" s="647"/>
      <c r="G710" s="33"/>
      <c r="H710" s="33"/>
      <c r="I710" s="33"/>
      <c r="J710" s="33"/>
      <c r="K710" s="78"/>
      <c r="L710" s="647"/>
      <c r="M710" s="33"/>
      <c r="N710" s="33"/>
      <c r="O710" s="78"/>
      <c r="P710" s="647"/>
      <c r="Q710" s="78"/>
      <c r="R710" s="647"/>
    </row>
    <row r="711" spans="2:21">
      <c r="C711" s="11">
        <v>4</v>
      </c>
      <c r="F711" s="78"/>
      <c r="G711" s="33"/>
      <c r="H711" s="33"/>
      <c r="I711" s="33"/>
      <c r="J711" s="33"/>
      <c r="K711" s="86"/>
      <c r="L711" s="189"/>
      <c r="M711" s="334"/>
      <c r="N711" s="334"/>
      <c r="O711" s="86"/>
      <c r="P711" s="189"/>
      <c r="Q711" s="86"/>
      <c r="R711" s="189"/>
      <c r="S711" s="335"/>
      <c r="T711" s="335"/>
      <c r="U711" s="335"/>
    </row>
    <row r="712" spans="2:21" s="29" customFormat="1">
      <c r="B712" s="11"/>
      <c r="C712" s="11">
        <v>5</v>
      </c>
      <c r="D712" s="692"/>
      <c r="E712" s="692"/>
      <c r="F712" s="693"/>
      <c r="G712" s="33"/>
      <c r="H712" s="33"/>
      <c r="I712" s="33"/>
      <c r="J712" s="33"/>
      <c r="K712" s="86"/>
      <c r="L712" s="813"/>
      <c r="M712" s="33"/>
      <c r="N712" s="33"/>
      <c r="O712" s="86"/>
      <c r="P712" s="813"/>
      <c r="Q712" s="86"/>
      <c r="R712" s="813"/>
    </row>
    <row r="713" spans="2:21" s="29" customFormat="1">
      <c r="B713" s="11"/>
      <c r="C713" s="11">
        <v>6</v>
      </c>
      <c r="D713" s="46"/>
      <c r="E713" s="46"/>
      <c r="F713" s="693"/>
      <c r="G713" s="33"/>
      <c r="H713" s="33"/>
      <c r="I713" s="33"/>
      <c r="J713" s="33"/>
      <c r="K713" s="86"/>
      <c r="L713" s="813"/>
      <c r="M713" s="33"/>
      <c r="N713" s="33"/>
      <c r="O713" s="86"/>
      <c r="P713" s="813"/>
      <c r="Q713" s="86"/>
      <c r="R713" s="813"/>
    </row>
    <row r="714" spans="2:21" s="29" customFormat="1">
      <c r="B714" s="11"/>
      <c r="C714" s="11">
        <v>7</v>
      </c>
      <c r="D714" s="46"/>
      <c r="E714" s="46"/>
      <c r="F714" s="693"/>
      <c r="G714" s="33"/>
      <c r="H714" s="33"/>
      <c r="I714" s="33"/>
      <c r="J714" s="33"/>
      <c r="K714" s="86"/>
      <c r="L714" s="814"/>
      <c r="M714" s="33"/>
      <c r="N714" s="33"/>
      <c r="O714" s="86"/>
      <c r="P714" s="814"/>
      <c r="Q714" s="86"/>
      <c r="R714" s="814"/>
    </row>
    <row r="715" spans="2:21" s="29" customFormat="1">
      <c r="B715" s="11"/>
      <c r="C715" s="11">
        <v>8</v>
      </c>
      <c r="D715" s="46"/>
      <c r="E715" s="46"/>
      <c r="F715" s="693"/>
      <c r="G715" s="33"/>
      <c r="H715" s="33"/>
      <c r="I715" s="33"/>
      <c r="J715" s="33"/>
      <c r="K715" s="86"/>
      <c r="L715" s="813"/>
      <c r="M715" s="33"/>
      <c r="N715" s="33"/>
      <c r="O715" s="86"/>
      <c r="P715" s="813"/>
      <c r="Q715" s="86"/>
      <c r="R715" s="813"/>
    </row>
    <row r="716" spans="2:21" s="29" customFormat="1">
      <c r="B716" s="11"/>
      <c r="C716" s="11">
        <v>9</v>
      </c>
      <c r="D716" s="692"/>
      <c r="E716" s="692"/>
      <c r="F716" s="693"/>
      <c r="G716" s="33"/>
      <c r="H716" s="33"/>
      <c r="I716" s="33"/>
      <c r="J716" s="33"/>
      <c r="K716" s="86"/>
      <c r="L716" s="813"/>
      <c r="M716" s="33"/>
      <c r="N716" s="33"/>
      <c r="O716" s="86"/>
      <c r="P716" s="813"/>
      <c r="Q716" s="86"/>
      <c r="R716" s="813"/>
    </row>
    <row r="717" spans="2:21" s="29" customFormat="1">
      <c r="B717" s="11"/>
      <c r="C717" s="11">
        <v>10</v>
      </c>
      <c r="D717" s="46"/>
      <c r="E717" s="46"/>
      <c r="F717" s="693"/>
      <c r="G717" s="33"/>
      <c r="H717" s="33"/>
      <c r="I717" s="33"/>
      <c r="J717" s="33"/>
      <c r="K717" s="86"/>
      <c r="L717" s="813"/>
      <c r="M717" s="33"/>
      <c r="N717" s="33"/>
      <c r="O717" s="86"/>
      <c r="P717" s="813"/>
      <c r="Q717" s="86"/>
      <c r="R717" s="813"/>
    </row>
    <row r="718" spans="2:21" s="29" customFormat="1">
      <c r="B718" s="11"/>
      <c r="C718" s="11">
        <v>11</v>
      </c>
      <c r="D718" s="46"/>
      <c r="E718" s="46"/>
      <c r="F718" s="693"/>
      <c r="G718" s="33"/>
      <c r="H718" s="33"/>
      <c r="I718" s="33"/>
      <c r="J718" s="33"/>
      <c r="K718" s="86"/>
      <c r="L718" s="814"/>
      <c r="M718" s="33"/>
      <c r="N718" s="33"/>
      <c r="O718" s="86"/>
      <c r="P718" s="814"/>
      <c r="Q718" s="86"/>
      <c r="R718" s="814"/>
    </row>
    <row r="719" spans="2:21" s="29" customFormat="1">
      <c r="B719" s="11"/>
      <c r="C719" s="11">
        <v>12</v>
      </c>
      <c r="D719" s="692"/>
      <c r="E719" s="692"/>
      <c r="F719" s="693"/>
      <c r="G719" s="33"/>
      <c r="H719" s="33"/>
      <c r="I719" s="33"/>
      <c r="J719" s="33"/>
      <c r="K719" s="86"/>
      <c r="L719" s="813"/>
      <c r="M719" s="33"/>
      <c r="N719" s="33"/>
      <c r="O719" s="86"/>
      <c r="P719" s="813"/>
      <c r="Q719" s="86"/>
      <c r="R719" s="813"/>
    </row>
    <row r="720" spans="2:21" s="29" customFormat="1">
      <c r="B720" s="11"/>
      <c r="C720" s="11">
        <v>13</v>
      </c>
      <c r="D720" s="692"/>
      <c r="E720" s="692"/>
      <c r="F720" s="693"/>
      <c r="G720" s="33"/>
      <c r="H720" s="33"/>
      <c r="I720" s="33"/>
      <c r="J720" s="33"/>
      <c r="K720" s="86"/>
      <c r="L720" s="813"/>
      <c r="M720" s="33"/>
      <c r="N720" s="33"/>
      <c r="O720" s="86"/>
      <c r="P720" s="813"/>
      <c r="Q720" s="86"/>
      <c r="R720" s="813"/>
    </row>
    <row r="721" spans="2:21" s="29" customFormat="1">
      <c r="B721" s="11"/>
      <c r="C721" s="11">
        <v>14</v>
      </c>
      <c r="D721" s="692"/>
      <c r="E721" s="692"/>
      <c r="F721" s="693"/>
      <c r="G721" s="33"/>
      <c r="H721" s="33"/>
      <c r="I721" s="33"/>
      <c r="J721" s="33"/>
      <c r="K721" s="86"/>
      <c r="L721" s="651"/>
      <c r="M721" s="33"/>
      <c r="N721" s="33"/>
      <c r="O721" s="86"/>
      <c r="P721" s="651"/>
      <c r="Q721" s="86"/>
      <c r="R721" s="651"/>
    </row>
    <row r="722" spans="2:21" s="29" customFormat="1">
      <c r="B722" s="11"/>
      <c r="C722" s="11">
        <v>15</v>
      </c>
      <c r="D722" s="692"/>
      <c r="E722" s="692"/>
      <c r="F722" s="693"/>
      <c r="G722" s="33"/>
      <c r="H722" s="33"/>
      <c r="I722" s="33"/>
      <c r="J722" s="33"/>
      <c r="K722" s="86"/>
      <c r="L722" s="814"/>
      <c r="M722" s="33"/>
      <c r="N722" s="33"/>
      <c r="O722" s="86"/>
      <c r="P722" s="814"/>
      <c r="Q722" s="86"/>
      <c r="R722" s="814"/>
    </row>
    <row r="723" spans="2:21" s="29" customFormat="1">
      <c r="B723" s="11"/>
      <c r="C723" s="11">
        <v>16</v>
      </c>
      <c r="D723" s="692"/>
      <c r="E723" s="692"/>
      <c r="F723" s="693"/>
      <c r="G723" s="33"/>
      <c r="H723" s="33"/>
      <c r="I723" s="33"/>
      <c r="J723" s="33"/>
      <c r="K723" s="86"/>
      <c r="L723" s="813"/>
      <c r="M723" s="33"/>
      <c r="N723" s="33"/>
      <c r="O723" s="86"/>
      <c r="P723" s="813"/>
      <c r="Q723" s="86"/>
      <c r="R723" s="813"/>
    </row>
    <row r="724" spans="2:21" s="29" customFormat="1">
      <c r="B724" s="11"/>
      <c r="C724" s="11">
        <v>17</v>
      </c>
      <c r="D724" s="692"/>
      <c r="E724" s="692"/>
      <c r="F724" s="693"/>
      <c r="G724" s="33"/>
      <c r="H724" s="33"/>
      <c r="I724" s="33"/>
      <c r="J724" s="33"/>
      <c r="K724" s="86"/>
      <c r="L724" s="651"/>
      <c r="M724" s="33"/>
      <c r="N724" s="33"/>
      <c r="O724" s="86"/>
      <c r="P724" s="651"/>
      <c r="Q724" s="86"/>
      <c r="R724" s="651"/>
    </row>
    <row r="725" spans="2:21" s="29" customFormat="1">
      <c r="B725" s="11"/>
      <c r="C725" s="11">
        <v>18</v>
      </c>
      <c r="D725" s="692"/>
      <c r="E725" s="692"/>
      <c r="F725" s="693"/>
      <c r="G725" s="33"/>
      <c r="H725" s="33"/>
      <c r="I725" s="33"/>
      <c r="J725" s="33"/>
      <c r="K725" s="653"/>
      <c r="L725" s="651"/>
      <c r="M725" s="33"/>
      <c r="N725" s="33"/>
      <c r="O725" s="653"/>
      <c r="P725" s="651"/>
      <c r="Q725" s="653"/>
      <c r="R725" s="651"/>
    </row>
    <row r="726" spans="2:21" s="29" customFormat="1">
      <c r="B726" s="30">
        <v>36</v>
      </c>
      <c r="C726" s="11">
        <v>1</v>
      </c>
      <c r="D726" s="57"/>
      <c r="E726" s="57"/>
      <c r="F726" s="46"/>
      <c r="G726" s="33"/>
      <c r="H726" s="33"/>
      <c r="I726" s="33"/>
      <c r="J726" s="33"/>
      <c r="K726" s="86"/>
      <c r="L726" s="647"/>
      <c r="M726" s="33"/>
      <c r="N726" s="33"/>
      <c r="O726" s="86"/>
      <c r="P726" s="647"/>
      <c r="Q726" s="86"/>
      <c r="R726" s="647"/>
    </row>
    <row r="727" spans="2:21" s="29" customFormat="1">
      <c r="C727" s="11">
        <v>2</v>
      </c>
      <c r="D727" s="655"/>
      <c r="E727" s="655"/>
      <c r="F727" s="11"/>
      <c r="G727" s="334"/>
      <c r="H727" s="334"/>
      <c r="I727" s="334"/>
      <c r="J727" s="334"/>
      <c r="K727" s="78"/>
      <c r="L727" s="647"/>
      <c r="M727" s="33"/>
      <c r="N727" s="33"/>
      <c r="O727" s="78"/>
      <c r="P727" s="647"/>
      <c r="Q727" s="78"/>
      <c r="R727" s="647"/>
    </row>
    <row r="728" spans="2:21" s="29" customFormat="1">
      <c r="C728" s="11">
        <v>3</v>
      </c>
      <c r="D728" s="655"/>
      <c r="E728" s="655"/>
      <c r="F728" s="647"/>
      <c r="G728" s="33"/>
      <c r="H728" s="33"/>
      <c r="I728" s="33"/>
      <c r="J728" s="33"/>
      <c r="K728" s="78"/>
      <c r="L728" s="647"/>
      <c r="M728" s="33"/>
      <c r="N728" s="33"/>
      <c r="O728" s="78"/>
      <c r="P728" s="647"/>
      <c r="Q728" s="78"/>
      <c r="R728" s="647"/>
    </row>
    <row r="729" spans="2:21">
      <c r="B729" s="29"/>
      <c r="C729" s="11">
        <v>4</v>
      </c>
      <c r="F729" s="78"/>
      <c r="G729" s="33"/>
      <c r="H729" s="33"/>
      <c r="I729" s="33"/>
      <c r="J729" s="33"/>
      <c r="K729" s="86"/>
      <c r="L729" s="189"/>
      <c r="M729" s="334"/>
      <c r="N729" s="334"/>
      <c r="O729" s="86"/>
      <c r="P729" s="189"/>
      <c r="Q729" s="86"/>
      <c r="R729" s="189"/>
      <c r="S729" s="335"/>
      <c r="T729" s="335"/>
      <c r="U729" s="335"/>
    </row>
    <row r="730" spans="2:21" s="29" customFormat="1">
      <c r="B730" s="335"/>
      <c r="C730" s="11">
        <v>5</v>
      </c>
      <c r="D730" s="692"/>
      <c r="E730" s="692"/>
      <c r="F730" s="693"/>
      <c r="G730" s="33"/>
      <c r="H730" s="33"/>
      <c r="I730" s="33"/>
      <c r="J730" s="33"/>
      <c r="K730" s="86"/>
      <c r="L730" s="813"/>
      <c r="M730" s="33"/>
      <c r="N730" s="33"/>
      <c r="O730" s="86"/>
      <c r="P730" s="813"/>
      <c r="Q730" s="86"/>
      <c r="R730" s="813"/>
    </row>
    <row r="731" spans="2:21" s="29" customFormat="1">
      <c r="C731" s="11">
        <v>6</v>
      </c>
      <c r="D731" s="46"/>
      <c r="E731" s="46"/>
      <c r="F731" s="693"/>
      <c r="G731" s="33"/>
      <c r="H731" s="33"/>
      <c r="I731" s="33"/>
      <c r="J731" s="33"/>
      <c r="K731" s="86"/>
      <c r="L731" s="813"/>
      <c r="M731" s="33"/>
      <c r="N731" s="33"/>
      <c r="O731" s="86"/>
      <c r="P731" s="813"/>
      <c r="Q731" s="86"/>
      <c r="R731" s="813"/>
    </row>
    <row r="732" spans="2:21" s="29" customFormat="1">
      <c r="C732" s="11">
        <v>7</v>
      </c>
      <c r="D732" s="46"/>
      <c r="E732" s="46"/>
      <c r="F732" s="693"/>
      <c r="G732" s="33"/>
      <c r="H732" s="33"/>
      <c r="I732" s="33"/>
      <c r="J732" s="33"/>
      <c r="K732" s="86"/>
      <c r="L732" s="814"/>
      <c r="M732" s="33"/>
      <c r="N732" s="33"/>
      <c r="O732" s="86"/>
      <c r="P732" s="814"/>
      <c r="Q732" s="86"/>
      <c r="R732" s="814"/>
    </row>
    <row r="733" spans="2:21" s="29" customFormat="1">
      <c r="C733" s="11">
        <v>8</v>
      </c>
      <c r="D733" s="46"/>
      <c r="E733" s="46"/>
      <c r="F733" s="693"/>
      <c r="G733" s="33"/>
      <c r="H733" s="33"/>
      <c r="I733" s="33"/>
      <c r="J733" s="33"/>
      <c r="K733" s="86"/>
      <c r="L733" s="813"/>
      <c r="M733" s="33"/>
      <c r="N733" s="33"/>
      <c r="O733" s="86"/>
      <c r="P733" s="813"/>
      <c r="Q733" s="86"/>
      <c r="R733" s="813"/>
    </row>
    <row r="734" spans="2:21" s="29" customFormat="1">
      <c r="C734" s="11">
        <v>9</v>
      </c>
      <c r="D734" s="692"/>
      <c r="E734" s="692"/>
      <c r="F734" s="693"/>
      <c r="G734" s="33"/>
      <c r="H734" s="33"/>
      <c r="I734" s="33"/>
      <c r="J734" s="33"/>
      <c r="K734" s="86"/>
      <c r="L734" s="813"/>
      <c r="M734" s="33"/>
      <c r="N734" s="33"/>
      <c r="O734" s="86"/>
      <c r="P734" s="813"/>
      <c r="Q734" s="86"/>
      <c r="R734" s="813"/>
    </row>
    <row r="735" spans="2:21" s="29" customFormat="1">
      <c r="C735" s="11">
        <v>10</v>
      </c>
      <c r="D735" s="46"/>
      <c r="E735" s="46"/>
      <c r="F735" s="693"/>
      <c r="G735" s="33"/>
      <c r="H735" s="33"/>
      <c r="I735" s="33"/>
      <c r="J735" s="33"/>
      <c r="K735" s="86"/>
      <c r="L735" s="813"/>
      <c r="M735" s="33"/>
      <c r="N735" s="33"/>
      <c r="O735" s="86"/>
      <c r="P735" s="813"/>
      <c r="Q735" s="86"/>
      <c r="R735" s="813"/>
    </row>
    <row r="736" spans="2:21" s="29" customFormat="1">
      <c r="C736" s="11">
        <v>11</v>
      </c>
      <c r="D736" s="46"/>
      <c r="E736" s="46"/>
      <c r="F736" s="693"/>
      <c r="G736" s="33"/>
      <c r="H736" s="33"/>
      <c r="I736" s="33"/>
      <c r="J736" s="33"/>
      <c r="K736" s="86"/>
      <c r="L736" s="814"/>
      <c r="M736" s="33"/>
      <c r="N736" s="33"/>
      <c r="O736" s="86"/>
      <c r="P736" s="814"/>
      <c r="Q736" s="86"/>
      <c r="R736" s="814"/>
    </row>
    <row r="737" spans="2:21" s="29" customFormat="1">
      <c r="C737" s="11">
        <v>12</v>
      </c>
      <c r="D737" s="692"/>
      <c r="E737" s="692"/>
      <c r="F737" s="693"/>
      <c r="G737" s="33"/>
      <c r="H737" s="33"/>
      <c r="I737" s="33"/>
      <c r="J737" s="33"/>
      <c r="K737" s="86"/>
      <c r="L737" s="813"/>
      <c r="M737" s="33"/>
      <c r="N737" s="33"/>
      <c r="O737" s="86"/>
      <c r="P737" s="813"/>
      <c r="Q737" s="86"/>
      <c r="R737" s="813"/>
    </row>
    <row r="738" spans="2:21" s="29" customFormat="1">
      <c r="C738" s="11">
        <v>13</v>
      </c>
      <c r="D738" s="692"/>
      <c r="E738" s="692"/>
      <c r="F738" s="693"/>
      <c r="G738" s="33"/>
      <c r="H738" s="33"/>
      <c r="I738" s="33"/>
      <c r="J738" s="33"/>
      <c r="K738" s="86"/>
      <c r="L738" s="813"/>
      <c r="M738" s="33"/>
      <c r="N738" s="33"/>
      <c r="O738" s="86"/>
      <c r="P738" s="813"/>
      <c r="Q738" s="86"/>
      <c r="R738" s="813"/>
    </row>
    <row r="739" spans="2:21" s="29" customFormat="1">
      <c r="C739" s="11">
        <v>14</v>
      </c>
      <c r="D739" s="692"/>
      <c r="E739" s="692"/>
      <c r="F739" s="693"/>
      <c r="G739" s="33"/>
      <c r="H739" s="33"/>
      <c r="I739" s="33"/>
      <c r="J739" s="33"/>
      <c r="K739" s="86"/>
      <c r="L739" s="651"/>
      <c r="M739" s="33"/>
      <c r="N739" s="33"/>
      <c r="O739" s="86"/>
      <c r="P739" s="651"/>
      <c r="Q739" s="86"/>
      <c r="R739" s="651"/>
    </row>
    <row r="740" spans="2:21" s="29" customFormat="1">
      <c r="C740" s="11">
        <v>15</v>
      </c>
      <c r="D740" s="692"/>
      <c r="E740" s="692"/>
      <c r="F740" s="693"/>
      <c r="G740" s="33"/>
      <c r="H740" s="33"/>
      <c r="I740" s="33"/>
      <c r="J740" s="33"/>
      <c r="K740" s="86"/>
      <c r="L740" s="814"/>
      <c r="M740" s="33"/>
      <c r="N740" s="33"/>
      <c r="O740" s="86"/>
      <c r="P740" s="814"/>
      <c r="Q740" s="86"/>
      <c r="R740" s="814"/>
    </row>
    <row r="741" spans="2:21" s="29" customFormat="1">
      <c r="C741" s="11">
        <v>16</v>
      </c>
      <c r="D741" s="692"/>
      <c r="E741" s="692"/>
      <c r="F741" s="693"/>
      <c r="G741" s="33"/>
      <c r="H741" s="33"/>
      <c r="I741" s="33"/>
      <c r="J741" s="33"/>
      <c r="K741" s="86"/>
      <c r="L741" s="813"/>
      <c r="M741" s="33"/>
      <c r="N741" s="33"/>
      <c r="O741" s="86"/>
      <c r="P741" s="813"/>
      <c r="Q741" s="86"/>
      <c r="R741" s="813"/>
    </row>
    <row r="742" spans="2:21" s="29" customFormat="1">
      <c r="C742" s="11">
        <v>17</v>
      </c>
      <c r="D742" s="692"/>
      <c r="E742" s="692"/>
      <c r="F742" s="693"/>
      <c r="G742" s="33"/>
      <c r="H742" s="33"/>
      <c r="I742" s="33"/>
      <c r="J742" s="33"/>
      <c r="K742" s="86"/>
      <c r="L742" s="651"/>
      <c r="M742" s="33"/>
      <c r="N742" s="33"/>
      <c r="O742" s="86"/>
      <c r="P742" s="651"/>
      <c r="Q742" s="86"/>
      <c r="R742" s="651"/>
    </row>
    <row r="743" spans="2:21" s="29" customFormat="1">
      <c r="B743" s="11"/>
      <c r="C743" s="11">
        <v>18</v>
      </c>
      <c r="D743" s="692"/>
      <c r="E743" s="692"/>
      <c r="F743" s="693"/>
      <c r="G743" s="33"/>
      <c r="H743" s="33"/>
      <c r="I743" s="33"/>
      <c r="J743" s="33"/>
      <c r="K743" s="653"/>
      <c r="L743" s="651"/>
      <c r="M743" s="33"/>
      <c r="N743" s="33"/>
      <c r="O743" s="653"/>
      <c r="P743" s="651"/>
      <c r="Q743" s="653"/>
      <c r="R743" s="651"/>
    </row>
    <row r="744" spans="2:21" s="29" customFormat="1">
      <c r="B744" s="30">
        <v>37</v>
      </c>
      <c r="C744" s="11">
        <v>1</v>
      </c>
      <c r="D744" s="57"/>
      <c r="E744" s="57"/>
      <c r="F744" s="46"/>
      <c r="G744" s="33"/>
      <c r="H744" s="33"/>
      <c r="I744" s="33"/>
      <c r="J744" s="33"/>
      <c r="K744" s="86"/>
      <c r="L744" s="647"/>
      <c r="M744" s="33"/>
      <c r="N744" s="33"/>
      <c r="O744" s="86"/>
      <c r="P744" s="647"/>
      <c r="Q744" s="86"/>
      <c r="R744" s="647"/>
    </row>
    <row r="745" spans="2:21" s="29" customFormat="1">
      <c r="B745" s="11"/>
      <c r="C745" s="11">
        <v>2</v>
      </c>
      <c r="D745" s="655"/>
      <c r="E745" s="655"/>
      <c r="F745" s="11"/>
      <c r="G745" s="334"/>
      <c r="H745" s="334"/>
      <c r="I745" s="334"/>
      <c r="J745" s="334"/>
      <c r="K745" s="78"/>
      <c r="L745" s="647"/>
      <c r="M745" s="33"/>
      <c r="N745" s="33"/>
      <c r="O745" s="78"/>
      <c r="P745" s="647"/>
      <c r="Q745" s="78"/>
      <c r="R745" s="647"/>
    </row>
    <row r="746" spans="2:21" s="29" customFormat="1">
      <c r="B746" s="11"/>
      <c r="C746" s="11">
        <v>3</v>
      </c>
      <c r="D746" s="655"/>
      <c r="E746" s="655"/>
      <c r="F746" s="647"/>
      <c r="G746" s="33"/>
      <c r="H746" s="33"/>
      <c r="I746" s="33"/>
      <c r="J746" s="33"/>
      <c r="K746" s="78"/>
      <c r="L746" s="647"/>
      <c r="M746" s="33"/>
      <c r="N746" s="33"/>
      <c r="O746" s="78"/>
      <c r="P746" s="647"/>
      <c r="Q746" s="78"/>
      <c r="R746" s="647"/>
    </row>
    <row r="747" spans="2:21">
      <c r="C747" s="11">
        <v>4</v>
      </c>
      <c r="F747" s="78"/>
      <c r="G747" s="33"/>
      <c r="H747" s="33"/>
      <c r="I747" s="33"/>
      <c r="J747" s="33"/>
      <c r="K747" s="86"/>
      <c r="L747" s="189"/>
      <c r="M747" s="334"/>
      <c r="N747" s="334"/>
      <c r="O747" s="86"/>
      <c r="P747" s="189"/>
      <c r="Q747" s="86"/>
      <c r="R747" s="189"/>
      <c r="S747" s="335"/>
      <c r="T747" s="335"/>
      <c r="U747" s="335"/>
    </row>
    <row r="748" spans="2:21" s="29" customFormat="1">
      <c r="B748" s="11"/>
      <c r="C748" s="11">
        <v>5</v>
      </c>
      <c r="D748" s="692"/>
      <c r="E748" s="692"/>
      <c r="F748" s="693"/>
      <c r="G748" s="33"/>
      <c r="H748" s="33"/>
      <c r="I748" s="33"/>
      <c r="J748" s="33"/>
      <c r="K748" s="86"/>
      <c r="L748" s="813"/>
      <c r="M748" s="33"/>
      <c r="N748" s="33"/>
      <c r="O748" s="86"/>
      <c r="P748" s="813"/>
      <c r="Q748" s="86"/>
      <c r="R748" s="813"/>
    </row>
    <row r="749" spans="2:21" s="29" customFormat="1">
      <c r="B749" s="11"/>
      <c r="C749" s="11">
        <v>6</v>
      </c>
      <c r="D749" s="46"/>
      <c r="E749" s="46"/>
      <c r="F749" s="693"/>
      <c r="G749" s="33"/>
      <c r="H749" s="33"/>
      <c r="I749" s="33"/>
      <c r="J749" s="33"/>
      <c r="K749" s="86"/>
      <c r="L749" s="813"/>
      <c r="M749" s="33"/>
      <c r="N749" s="33"/>
      <c r="O749" s="86"/>
      <c r="P749" s="813"/>
      <c r="Q749" s="86"/>
      <c r="R749" s="813"/>
    </row>
    <row r="750" spans="2:21" s="29" customFormat="1">
      <c r="B750" s="11"/>
      <c r="C750" s="11">
        <v>7</v>
      </c>
      <c r="D750" s="46"/>
      <c r="E750" s="46"/>
      <c r="F750" s="693"/>
      <c r="G750" s="33"/>
      <c r="H750" s="33"/>
      <c r="I750" s="33"/>
      <c r="J750" s="33"/>
      <c r="K750" s="86"/>
      <c r="L750" s="814"/>
      <c r="M750" s="33"/>
      <c r="N750" s="33"/>
      <c r="O750" s="86"/>
      <c r="P750" s="814"/>
      <c r="Q750" s="86"/>
      <c r="R750" s="814"/>
    </row>
    <row r="751" spans="2:21" s="29" customFormat="1">
      <c r="B751" s="11"/>
      <c r="C751" s="11">
        <v>8</v>
      </c>
      <c r="D751" s="46"/>
      <c r="E751" s="46"/>
      <c r="F751" s="693"/>
      <c r="G751" s="33"/>
      <c r="H751" s="33"/>
      <c r="I751" s="33"/>
      <c r="J751" s="33"/>
      <c r="K751" s="86"/>
      <c r="L751" s="813"/>
      <c r="M751" s="33"/>
      <c r="N751" s="33"/>
      <c r="O751" s="86"/>
      <c r="P751" s="813"/>
      <c r="Q751" s="86"/>
      <c r="R751" s="813"/>
    </row>
    <row r="752" spans="2:21" s="29" customFormat="1">
      <c r="B752" s="11"/>
      <c r="C752" s="11">
        <v>9</v>
      </c>
      <c r="D752" s="692"/>
      <c r="E752" s="692"/>
      <c r="F752" s="693"/>
      <c r="G752" s="33"/>
      <c r="H752" s="33"/>
      <c r="I752" s="33"/>
      <c r="J752" s="33"/>
      <c r="K752" s="86"/>
      <c r="L752" s="813"/>
      <c r="M752" s="33"/>
      <c r="N752" s="33"/>
      <c r="O752" s="86"/>
      <c r="P752" s="813"/>
      <c r="Q752" s="86"/>
      <c r="R752" s="813"/>
    </row>
    <row r="753" spans="2:21" s="29" customFormat="1">
      <c r="B753" s="11"/>
      <c r="C753" s="11">
        <v>10</v>
      </c>
      <c r="D753" s="46"/>
      <c r="E753" s="46"/>
      <c r="F753" s="693"/>
      <c r="G753" s="33"/>
      <c r="H753" s="33"/>
      <c r="I753" s="33"/>
      <c r="J753" s="33"/>
      <c r="K753" s="86"/>
      <c r="L753" s="813"/>
      <c r="M753" s="33"/>
      <c r="N753" s="33"/>
      <c r="O753" s="86"/>
      <c r="P753" s="813"/>
      <c r="Q753" s="86"/>
      <c r="R753" s="813"/>
    </row>
    <row r="754" spans="2:21" s="29" customFormat="1">
      <c r="B754" s="11"/>
      <c r="C754" s="11">
        <v>11</v>
      </c>
      <c r="D754" s="46"/>
      <c r="E754" s="46"/>
      <c r="F754" s="693"/>
      <c r="G754" s="33"/>
      <c r="H754" s="33"/>
      <c r="I754" s="33"/>
      <c r="J754" s="33"/>
      <c r="K754" s="86"/>
      <c r="L754" s="814"/>
      <c r="M754" s="33"/>
      <c r="N754" s="33"/>
      <c r="O754" s="86"/>
      <c r="P754" s="814"/>
      <c r="Q754" s="86"/>
      <c r="R754" s="814"/>
    </row>
    <row r="755" spans="2:21" s="29" customFormat="1">
      <c r="B755" s="11"/>
      <c r="C755" s="11">
        <v>12</v>
      </c>
      <c r="D755" s="692"/>
      <c r="E755" s="692"/>
      <c r="F755" s="693"/>
      <c r="G755" s="33"/>
      <c r="H755" s="33"/>
      <c r="I755" s="33"/>
      <c r="J755" s="33"/>
      <c r="K755" s="86"/>
      <c r="L755" s="813"/>
      <c r="M755" s="33"/>
      <c r="N755" s="33"/>
      <c r="O755" s="86"/>
      <c r="P755" s="813"/>
      <c r="Q755" s="86"/>
      <c r="R755" s="813"/>
    </row>
    <row r="756" spans="2:21" s="29" customFormat="1">
      <c r="B756" s="11"/>
      <c r="C756" s="11">
        <v>13</v>
      </c>
      <c r="D756" s="692"/>
      <c r="E756" s="692"/>
      <c r="F756" s="693"/>
      <c r="G756" s="33"/>
      <c r="H756" s="33"/>
      <c r="I756" s="33"/>
      <c r="J756" s="33"/>
      <c r="K756" s="86"/>
      <c r="L756" s="813"/>
      <c r="M756" s="33"/>
      <c r="N756" s="33"/>
      <c r="O756" s="86"/>
      <c r="P756" s="813"/>
      <c r="Q756" s="86"/>
      <c r="R756" s="813"/>
    </row>
    <row r="757" spans="2:21" s="29" customFormat="1">
      <c r="B757" s="11"/>
      <c r="C757" s="11">
        <v>14</v>
      </c>
      <c r="D757" s="692"/>
      <c r="E757" s="692"/>
      <c r="F757" s="693"/>
      <c r="G757" s="33"/>
      <c r="H757" s="33"/>
      <c r="I757" s="33"/>
      <c r="J757" s="33"/>
      <c r="K757" s="86"/>
      <c r="L757" s="651"/>
      <c r="M757" s="33"/>
      <c r="N757" s="33"/>
      <c r="O757" s="86"/>
      <c r="P757" s="651"/>
      <c r="Q757" s="86"/>
      <c r="R757" s="651"/>
    </row>
    <row r="758" spans="2:21" s="29" customFormat="1">
      <c r="B758" s="11"/>
      <c r="C758" s="11">
        <v>15</v>
      </c>
      <c r="D758" s="692"/>
      <c r="E758" s="692"/>
      <c r="F758" s="693"/>
      <c r="G758" s="33"/>
      <c r="H758" s="33"/>
      <c r="I758" s="33"/>
      <c r="J758" s="33"/>
      <c r="K758" s="86"/>
      <c r="L758" s="814"/>
      <c r="M758" s="33"/>
      <c r="N758" s="33"/>
      <c r="O758" s="86"/>
      <c r="P758" s="814"/>
      <c r="Q758" s="86"/>
      <c r="R758" s="814"/>
    </row>
    <row r="759" spans="2:21" s="29" customFormat="1">
      <c r="B759" s="11"/>
      <c r="C759" s="11">
        <v>16</v>
      </c>
      <c r="D759" s="692"/>
      <c r="E759" s="692"/>
      <c r="F759" s="693"/>
      <c r="G759" s="33"/>
      <c r="H759" s="33"/>
      <c r="I759" s="33"/>
      <c r="J759" s="33"/>
      <c r="K759" s="86"/>
      <c r="L759" s="813"/>
      <c r="M759" s="33"/>
      <c r="N759" s="33"/>
      <c r="O759" s="86"/>
      <c r="P759" s="813"/>
      <c r="Q759" s="86"/>
      <c r="R759" s="813"/>
    </row>
    <row r="760" spans="2:21" s="29" customFormat="1">
      <c r="B760" s="11"/>
      <c r="C760" s="11">
        <v>17</v>
      </c>
      <c r="D760" s="692"/>
      <c r="E760" s="692"/>
      <c r="F760" s="693"/>
      <c r="G760" s="33"/>
      <c r="H760" s="33"/>
      <c r="I760" s="33"/>
      <c r="J760" s="33"/>
      <c r="K760" s="86"/>
      <c r="L760" s="651"/>
      <c r="M760" s="33"/>
      <c r="N760" s="33"/>
      <c r="O760" s="86"/>
      <c r="P760" s="651"/>
      <c r="Q760" s="86"/>
      <c r="R760" s="651"/>
    </row>
    <row r="761" spans="2:21" s="29" customFormat="1">
      <c r="B761" s="11"/>
      <c r="C761" s="11">
        <v>18</v>
      </c>
      <c r="D761" s="692"/>
      <c r="E761" s="692"/>
      <c r="F761" s="693"/>
      <c r="G761" s="33"/>
      <c r="H761" s="33"/>
      <c r="I761" s="33"/>
      <c r="J761" s="33"/>
      <c r="K761" s="653"/>
      <c r="L761" s="651"/>
      <c r="M761" s="33"/>
      <c r="N761" s="33"/>
      <c r="O761" s="653"/>
      <c r="P761" s="651"/>
      <c r="Q761" s="653"/>
      <c r="R761" s="651"/>
    </row>
    <row r="762" spans="2:21" s="29" customFormat="1">
      <c r="B762" s="30">
        <v>38</v>
      </c>
      <c r="C762" s="11">
        <v>1</v>
      </c>
      <c r="D762" s="57"/>
      <c r="E762" s="57"/>
      <c r="F762" s="46"/>
      <c r="G762" s="33"/>
      <c r="H762" s="33"/>
      <c r="I762" s="33"/>
      <c r="J762" s="33"/>
      <c r="K762" s="86"/>
      <c r="L762" s="647"/>
      <c r="M762" s="33"/>
      <c r="N762" s="33"/>
      <c r="O762" s="86"/>
      <c r="P762" s="647"/>
      <c r="Q762" s="86"/>
      <c r="R762" s="647"/>
    </row>
    <row r="763" spans="2:21" s="29" customFormat="1">
      <c r="B763" s="11"/>
      <c r="C763" s="11">
        <v>2</v>
      </c>
      <c r="D763" s="655"/>
      <c r="E763" s="655"/>
      <c r="F763" s="11"/>
      <c r="G763" s="334"/>
      <c r="H763" s="334"/>
      <c r="I763" s="334"/>
      <c r="J763" s="334"/>
      <c r="K763" s="78"/>
      <c r="L763" s="647"/>
      <c r="M763" s="33"/>
      <c r="N763" s="33"/>
      <c r="O763" s="78"/>
      <c r="P763" s="647"/>
      <c r="Q763" s="78"/>
      <c r="R763" s="647"/>
    </row>
    <row r="764" spans="2:21" s="29" customFormat="1">
      <c r="B764" s="11"/>
      <c r="C764" s="11">
        <v>3</v>
      </c>
      <c r="D764" s="655"/>
      <c r="E764" s="655"/>
      <c r="F764" s="647"/>
      <c r="G764" s="33"/>
      <c r="H764" s="33"/>
      <c r="I764" s="33"/>
      <c r="J764" s="33"/>
      <c r="K764" s="78"/>
      <c r="L764" s="647"/>
      <c r="M764" s="33"/>
      <c r="N764" s="33"/>
      <c r="O764" s="78"/>
      <c r="P764" s="647"/>
      <c r="Q764" s="78"/>
      <c r="R764" s="647"/>
    </row>
    <row r="765" spans="2:21">
      <c r="C765" s="11">
        <v>4</v>
      </c>
      <c r="F765" s="78"/>
      <c r="G765" s="33"/>
      <c r="H765" s="33"/>
      <c r="I765" s="33"/>
      <c r="J765" s="33"/>
      <c r="K765" s="86"/>
      <c r="L765" s="189"/>
      <c r="M765" s="334"/>
      <c r="N765" s="334"/>
      <c r="O765" s="86"/>
      <c r="P765" s="189"/>
      <c r="Q765" s="86"/>
      <c r="R765" s="189"/>
      <c r="S765" s="335"/>
      <c r="T765" s="335"/>
      <c r="U765" s="335"/>
    </row>
    <row r="766" spans="2:21" s="29" customFormat="1">
      <c r="B766" s="11"/>
      <c r="C766" s="11">
        <v>5</v>
      </c>
      <c r="D766" s="692"/>
      <c r="E766" s="692"/>
      <c r="F766" s="693"/>
      <c r="G766" s="33"/>
      <c r="H766" s="33"/>
      <c r="I766" s="33"/>
      <c r="J766" s="33"/>
      <c r="K766" s="86"/>
      <c r="L766" s="813"/>
      <c r="M766" s="33"/>
      <c r="N766" s="33"/>
      <c r="O766" s="86"/>
      <c r="P766" s="813"/>
      <c r="Q766" s="86"/>
      <c r="R766" s="813"/>
    </row>
    <row r="767" spans="2:21" s="29" customFormat="1">
      <c r="B767" s="11"/>
      <c r="C767" s="11">
        <v>6</v>
      </c>
      <c r="D767" s="46"/>
      <c r="E767" s="46"/>
      <c r="F767" s="693"/>
      <c r="G767" s="33"/>
      <c r="H767" s="33"/>
      <c r="I767" s="33"/>
      <c r="J767" s="33"/>
      <c r="K767" s="86"/>
      <c r="L767" s="813"/>
      <c r="M767" s="33"/>
      <c r="N767" s="33"/>
      <c r="O767" s="86"/>
      <c r="P767" s="813"/>
      <c r="Q767" s="86"/>
      <c r="R767" s="813"/>
    </row>
    <row r="768" spans="2:21" s="29" customFormat="1">
      <c r="B768" s="11"/>
      <c r="C768" s="11">
        <v>7</v>
      </c>
      <c r="D768" s="46"/>
      <c r="E768" s="46"/>
      <c r="F768" s="693"/>
      <c r="G768" s="33"/>
      <c r="H768" s="33"/>
      <c r="I768" s="33"/>
      <c r="J768" s="33"/>
      <c r="K768" s="86"/>
      <c r="L768" s="814"/>
      <c r="M768" s="33"/>
      <c r="N768" s="33"/>
      <c r="O768" s="86"/>
      <c r="P768" s="814"/>
      <c r="Q768" s="86"/>
      <c r="R768" s="814"/>
    </row>
    <row r="769" spans="2:21" s="29" customFormat="1">
      <c r="B769" s="11"/>
      <c r="C769" s="11">
        <v>8</v>
      </c>
      <c r="D769" s="46"/>
      <c r="E769" s="46"/>
      <c r="F769" s="693"/>
      <c r="G769" s="33"/>
      <c r="H769" s="33"/>
      <c r="I769" s="33"/>
      <c r="J769" s="33"/>
      <c r="K769" s="86"/>
      <c r="L769" s="813"/>
      <c r="M769" s="33"/>
      <c r="N769" s="33"/>
      <c r="O769" s="86"/>
      <c r="P769" s="813"/>
      <c r="Q769" s="86"/>
      <c r="R769" s="813"/>
    </row>
    <row r="770" spans="2:21" s="29" customFormat="1">
      <c r="B770" s="11"/>
      <c r="C770" s="11">
        <v>9</v>
      </c>
      <c r="D770" s="692"/>
      <c r="E770" s="692"/>
      <c r="F770" s="693"/>
      <c r="G770" s="33"/>
      <c r="H770" s="33"/>
      <c r="I770" s="33"/>
      <c r="J770" s="33"/>
      <c r="K770" s="86"/>
      <c r="L770" s="813"/>
      <c r="M770" s="33"/>
      <c r="N770" s="33"/>
      <c r="O770" s="86"/>
      <c r="P770" s="813"/>
      <c r="Q770" s="86"/>
      <c r="R770" s="813"/>
    </row>
    <row r="771" spans="2:21" s="29" customFormat="1">
      <c r="B771" s="11"/>
      <c r="C771" s="11">
        <v>10</v>
      </c>
      <c r="D771" s="46"/>
      <c r="E771" s="46"/>
      <c r="F771" s="693"/>
      <c r="G771" s="33"/>
      <c r="H771" s="33"/>
      <c r="I771" s="33"/>
      <c r="J771" s="33"/>
      <c r="K771" s="86"/>
      <c r="L771" s="813"/>
      <c r="M771" s="33"/>
      <c r="N771" s="33"/>
      <c r="O771" s="86"/>
      <c r="P771" s="813"/>
      <c r="Q771" s="86"/>
      <c r="R771" s="813"/>
    </row>
    <row r="772" spans="2:21" s="29" customFormat="1">
      <c r="B772" s="11"/>
      <c r="C772" s="11">
        <v>11</v>
      </c>
      <c r="D772" s="46"/>
      <c r="E772" s="46"/>
      <c r="F772" s="693"/>
      <c r="G772" s="33"/>
      <c r="H772" s="33"/>
      <c r="I772" s="33"/>
      <c r="J772" s="33"/>
      <c r="K772" s="86"/>
      <c r="L772" s="814"/>
      <c r="M772" s="33"/>
      <c r="N772" s="33"/>
      <c r="O772" s="86"/>
      <c r="P772" s="814"/>
      <c r="Q772" s="86"/>
      <c r="R772" s="814"/>
    </row>
    <row r="773" spans="2:21" s="29" customFormat="1">
      <c r="B773" s="11"/>
      <c r="C773" s="11">
        <v>12</v>
      </c>
      <c r="D773" s="692"/>
      <c r="E773" s="692"/>
      <c r="F773" s="693"/>
      <c r="G773" s="33"/>
      <c r="H773" s="33"/>
      <c r="I773" s="33"/>
      <c r="J773" s="33"/>
      <c r="K773" s="86"/>
      <c r="L773" s="813"/>
      <c r="M773" s="33"/>
      <c r="N773" s="33"/>
      <c r="O773" s="86"/>
      <c r="P773" s="813"/>
      <c r="Q773" s="86"/>
      <c r="R773" s="813"/>
    </row>
    <row r="774" spans="2:21" s="29" customFormat="1">
      <c r="B774" s="11"/>
      <c r="C774" s="11">
        <v>13</v>
      </c>
      <c r="D774" s="692"/>
      <c r="E774" s="692"/>
      <c r="F774" s="693"/>
      <c r="G774" s="33"/>
      <c r="H774" s="33"/>
      <c r="I774" s="33"/>
      <c r="J774" s="33"/>
      <c r="K774" s="86"/>
      <c r="L774" s="813"/>
      <c r="M774" s="33"/>
      <c r="N774" s="33"/>
      <c r="O774" s="86"/>
      <c r="P774" s="813"/>
      <c r="Q774" s="86"/>
      <c r="R774" s="813"/>
    </row>
    <row r="775" spans="2:21" s="29" customFormat="1">
      <c r="B775" s="11"/>
      <c r="C775" s="11">
        <v>14</v>
      </c>
      <c r="D775" s="692"/>
      <c r="E775" s="692"/>
      <c r="F775" s="693"/>
      <c r="G775" s="33"/>
      <c r="H775" s="33"/>
      <c r="I775" s="33"/>
      <c r="J775" s="33"/>
      <c r="K775" s="86"/>
      <c r="L775" s="651"/>
      <c r="M775" s="33"/>
      <c r="N775" s="33"/>
      <c r="O775" s="86"/>
      <c r="P775" s="651"/>
      <c r="Q775" s="86"/>
      <c r="R775" s="651"/>
    </row>
    <row r="776" spans="2:21" s="29" customFormat="1">
      <c r="B776" s="11"/>
      <c r="C776" s="11">
        <v>15</v>
      </c>
      <c r="D776" s="692"/>
      <c r="E776" s="692"/>
      <c r="F776" s="693"/>
      <c r="G776" s="33"/>
      <c r="H776" s="33"/>
      <c r="I776" s="33"/>
      <c r="J776" s="33"/>
      <c r="K776" s="86"/>
      <c r="L776" s="814"/>
      <c r="M776" s="33"/>
      <c r="N776" s="33"/>
      <c r="O776" s="86"/>
      <c r="P776" s="814"/>
      <c r="Q776" s="86"/>
      <c r="R776" s="814"/>
    </row>
    <row r="777" spans="2:21" s="29" customFormat="1">
      <c r="B777" s="11"/>
      <c r="C777" s="11">
        <v>16</v>
      </c>
      <c r="D777" s="692"/>
      <c r="E777" s="692"/>
      <c r="F777" s="693"/>
      <c r="G777" s="33"/>
      <c r="H777" s="33"/>
      <c r="I777" s="33"/>
      <c r="J777" s="33"/>
      <c r="K777" s="86"/>
      <c r="L777" s="813"/>
      <c r="M777" s="33"/>
      <c r="N777" s="33"/>
      <c r="O777" s="86"/>
      <c r="P777" s="813"/>
      <c r="Q777" s="86"/>
      <c r="R777" s="813"/>
    </row>
    <row r="778" spans="2:21" s="29" customFormat="1">
      <c r="B778" s="11"/>
      <c r="C778" s="11">
        <v>17</v>
      </c>
      <c r="D778" s="692"/>
      <c r="E778" s="692"/>
      <c r="F778" s="693"/>
      <c r="G778" s="33"/>
      <c r="H778" s="33"/>
      <c r="I778" s="33"/>
      <c r="J778" s="33"/>
      <c r="K778" s="86"/>
      <c r="L778" s="651"/>
      <c r="M778" s="33"/>
      <c r="N778" s="33"/>
      <c r="O778" s="86"/>
      <c r="P778" s="651"/>
      <c r="Q778" s="86"/>
      <c r="R778" s="651"/>
    </row>
    <row r="779" spans="2:21" s="29" customFormat="1">
      <c r="B779" s="11"/>
      <c r="C779" s="11">
        <v>18</v>
      </c>
      <c r="D779" s="692"/>
      <c r="E779" s="692"/>
      <c r="F779" s="693"/>
      <c r="G779" s="33"/>
      <c r="H779" s="33"/>
      <c r="I779" s="33"/>
      <c r="J779" s="33"/>
      <c r="K779" s="653"/>
      <c r="L779" s="651"/>
      <c r="M779" s="33"/>
      <c r="N779" s="33"/>
      <c r="O779" s="653"/>
      <c r="P779" s="651"/>
      <c r="Q779" s="653"/>
      <c r="R779" s="651"/>
    </row>
    <row r="780" spans="2:21" s="29" customFormat="1">
      <c r="B780" s="30">
        <v>39</v>
      </c>
      <c r="C780" s="11">
        <v>1</v>
      </c>
      <c r="D780" s="57"/>
      <c r="E780" s="57"/>
      <c r="F780" s="46"/>
      <c r="G780" s="33"/>
      <c r="H780" s="33"/>
      <c r="I780" s="33"/>
      <c r="J780" s="33"/>
      <c r="K780" s="86"/>
      <c r="L780" s="647"/>
      <c r="M780" s="33"/>
      <c r="N780" s="33"/>
      <c r="O780" s="86"/>
      <c r="P780" s="647"/>
      <c r="Q780" s="86"/>
      <c r="R780" s="647"/>
    </row>
    <row r="781" spans="2:21" s="29" customFormat="1">
      <c r="B781" s="11"/>
      <c r="C781" s="11">
        <v>2</v>
      </c>
      <c r="D781" s="655"/>
      <c r="E781" s="655"/>
      <c r="F781" s="11"/>
      <c r="G781" s="334"/>
      <c r="H781" s="334"/>
      <c r="I781" s="334"/>
      <c r="J781" s="334"/>
      <c r="K781" s="78"/>
      <c r="L781" s="647"/>
      <c r="M781" s="33"/>
      <c r="N781" s="33"/>
      <c r="O781" s="78"/>
      <c r="P781" s="647"/>
      <c r="Q781" s="78"/>
      <c r="R781" s="647"/>
    </row>
    <row r="782" spans="2:21" s="29" customFormat="1">
      <c r="B782" s="11"/>
      <c r="C782" s="11">
        <v>3</v>
      </c>
      <c r="D782" s="655"/>
      <c r="E782" s="655"/>
      <c r="F782" s="647"/>
      <c r="G782" s="33"/>
      <c r="H782" s="33"/>
      <c r="I782" s="33"/>
      <c r="J782" s="33"/>
      <c r="K782" s="78"/>
      <c r="L782" s="647"/>
      <c r="M782" s="33"/>
      <c r="N782" s="33"/>
      <c r="O782" s="78"/>
      <c r="P782" s="647"/>
      <c r="Q782" s="78"/>
      <c r="R782" s="647"/>
    </row>
    <row r="783" spans="2:21">
      <c r="C783" s="11">
        <v>4</v>
      </c>
      <c r="F783" s="78"/>
      <c r="G783" s="33"/>
      <c r="H783" s="33"/>
      <c r="I783" s="33"/>
      <c r="J783" s="33"/>
      <c r="K783" s="86"/>
      <c r="L783" s="189"/>
      <c r="M783" s="334"/>
      <c r="N783" s="334"/>
      <c r="O783" s="86"/>
      <c r="P783" s="189"/>
      <c r="Q783" s="86"/>
      <c r="R783" s="189"/>
      <c r="S783" s="335"/>
      <c r="T783" s="335"/>
      <c r="U783" s="335"/>
    </row>
    <row r="784" spans="2:21" s="29" customFormat="1">
      <c r="B784" s="11"/>
      <c r="C784" s="11">
        <v>5</v>
      </c>
      <c r="D784" s="692"/>
      <c r="E784" s="692"/>
      <c r="F784" s="693"/>
      <c r="G784" s="33"/>
      <c r="H784" s="33"/>
      <c r="I784" s="33"/>
      <c r="J784" s="33"/>
      <c r="K784" s="86"/>
      <c r="L784" s="813"/>
      <c r="M784" s="33"/>
      <c r="N784" s="33"/>
      <c r="O784" s="86"/>
      <c r="P784" s="813"/>
      <c r="Q784" s="86"/>
      <c r="R784" s="813"/>
    </row>
    <row r="785" spans="2:18" s="29" customFormat="1">
      <c r="B785" s="11"/>
      <c r="C785" s="11">
        <v>6</v>
      </c>
      <c r="D785" s="46"/>
      <c r="E785" s="46"/>
      <c r="F785" s="693"/>
      <c r="G785" s="33"/>
      <c r="H785" s="33"/>
      <c r="I785" s="33"/>
      <c r="J785" s="33"/>
      <c r="K785" s="86"/>
      <c r="L785" s="813"/>
      <c r="M785" s="33"/>
      <c r="N785" s="33"/>
      <c r="O785" s="86"/>
      <c r="P785" s="813"/>
      <c r="Q785" s="86"/>
      <c r="R785" s="813"/>
    </row>
    <row r="786" spans="2:18" s="29" customFormat="1">
      <c r="B786" s="11"/>
      <c r="C786" s="11">
        <v>7</v>
      </c>
      <c r="D786" s="46"/>
      <c r="E786" s="46"/>
      <c r="F786" s="693"/>
      <c r="G786" s="33"/>
      <c r="H786" s="33"/>
      <c r="I786" s="33"/>
      <c r="J786" s="33"/>
      <c r="K786" s="86"/>
      <c r="L786" s="814"/>
      <c r="M786" s="33"/>
      <c r="N786" s="33"/>
      <c r="O786" s="86"/>
      <c r="P786" s="814"/>
      <c r="Q786" s="86"/>
      <c r="R786" s="814"/>
    </row>
    <row r="787" spans="2:18" s="29" customFormat="1">
      <c r="B787" s="11"/>
      <c r="C787" s="11">
        <v>8</v>
      </c>
      <c r="D787" s="46"/>
      <c r="E787" s="46"/>
      <c r="F787" s="693"/>
      <c r="G787" s="33"/>
      <c r="H787" s="33"/>
      <c r="I787" s="33"/>
      <c r="J787" s="33"/>
      <c r="K787" s="86"/>
      <c r="L787" s="813"/>
      <c r="M787" s="33"/>
      <c r="N787" s="33"/>
      <c r="O787" s="86"/>
      <c r="P787" s="813"/>
      <c r="Q787" s="86"/>
      <c r="R787" s="813"/>
    </row>
    <row r="788" spans="2:18" s="29" customFormat="1">
      <c r="B788" s="11"/>
      <c r="C788" s="11">
        <v>9</v>
      </c>
      <c r="D788" s="692"/>
      <c r="E788" s="692"/>
      <c r="F788" s="693"/>
      <c r="G788" s="33"/>
      <c r="H788" s="33"/>
      <c r="I788" s="33"/>
      <c r="J788" s="33"/>
      <c r="K788" s="86"/>
      <c r="L788" s="813"/>
      <c r="M788" s="33"/>
      <c r="N788" s="33"/>
      <c r="O788" s="86"/>
      <c r="P788" s="813"/>
      <c r="Q788" s="86"/>
      <c r="R788" s="813"/>
    </row>
    <row r="789" spans="2:18" s="29" customFormat="1">
      <c r="B789" s="11"/>
      <c r="C789" s="11">
        <v>10</v>
      </c>
      <c r="D789" s="46"/>
      <c r="E789" s="46"/>
      <c r="F789" s="693"/>
      <c r="G789" s="33"/>
      <c r="H789" s="33"/>
      <c r="I789" s="33"/>
      <c r="J789" s="33"/>
      <c r="K789" s="86"/>
      <c r="L789" s="813"/>
      <c r="M789" s="33"/>
      <c r="N789" s="33"/>
      <c r="O789" s="86"/>
      <c r="P789" s="813"/>
      <c r="Q789" s="86"/>
      <c r="R789" s="813"/>
    </row>
    <row r="790" spans="2:18" s="29" customFormat="1">
      <c r="B790" s="11"/>
      <c r="C790" s="11">
        <v>11</v>
      </c>
      <c r="D790" s="46"/>
      <c r="E790" s="46"/>
      <c r="F790" s="693"/>
      <c r="G790" s="33"/>
      <c r="H790" s="33"/>
      <c r="I790" s="33"/>
      <c r="J790" s="33"/>
      <c r="K790" s="86"/>
      <c r="L790" s="814"/>
      <c r="M790" s="33"/>
      <c r="N790" s="33"/>
      <c r="O790" s="86"/>
      <c r="P790" s="814"/>
      <c r="Q790" s="86"/>
      <c r="R790" s="814"/>
    </row>
    <row r="791" spans="2:18" s="29" customFormat="1">
      <c r="B791" s="11"/>
      <c r="C791" s="11">
        <v>12</v>
      </c>
      <c r="D791" s="692"/>
      <c r="E791" s="692"/>
      <c r="F791" s="693"/>
      <c r="G791" s="33"/>
      <c r="H791" s="33"/>
      <c r="I791" s="33"/>
      <c r="J791" s="33"/>
      <c r="K791" s="86"/>
      <c r="L791" s="813"/>
      <c r="M791" s="33"/>
      <c r="N791" s="33"/>
      <c r="O791" s="86"/>
      <c r="P791" s="813"/>
      <c r="Q791" s="86"/>
      <c r="R791" s="813"/>
    </row>
    <row r="792" spans="2:18" s="29" customFormat="1">
      <c r="B792" s="11"/>
      <c r="C792" s="11">
        <v>13</v>
      </c>
      <c r="D792" s="692"/>
      <c r="E792" s="692"/>
      <c r="F792" s="693"/>
      <c r="G792" s="33"/>
      <c r="H792" s="33"/>
      <c r="I792" s="33"/>
      <c r="J792" s="33"/>
      <c r="K792" s="86"/>
      <c r="L792" s="813"/>
      <c r="M792" s="33"/>
      <c r="N792" s="33"/>
      <c r="O792" s="86"/>
      <c r="P792" s="813"/>
      <c r="Q792" s="86"/>
      <c r="R792" s="813"/>
    </row>
    <row r="793" spans="2:18" s="29" customFormat="1">
      <c r="B793" s="11"/>
      <c r="C793" s="11">
        <v>14</v>
      </c>
      <c r="D793" s="692"/>
      <c r="E793" s="692"/>
      <c r="F793" s="693"/>
      <c r="G793" s="33"/>
      <c r="H793" s="33"/>
      <c r="I793" s="33"/>
      <c r="J793" s="33"/>
      <c r="K793" s="86"/>
      <c r="L793" s="651"/>
      <c r="M793" s="33"/>
      <c r="N793" s="33"/>
      <c r="O793" s="86"/>
      <c r="P793" s="651"/>
      <c r="Q793" s="86"/>
      <c r="R793" s="651"/>
    </row>
    <row r="794" spans="2:18" s="29" customFormat="1">
      <c r="B794" s="11"/>
      <c r="C794" s="11">
        <v>15</v>
      </c>
      <c r="D794" s="692"/>
      <c r="E794" s="692"/>
      <c r="F794" s="693"/>
      <c r="G794" s="33"/>
      <c r="H794" s="33"/>
      <c r="I794" s="33"/>
      <c r="J794" s="33"/>
      <c r="K794" s="86"/>
      <c r="L794" s="814"/>
      <c r="M794" s="33"/>
      <c r="N794" s="33"/>
      <c r="O794" s="86"/>
      <c r="P794" s="814"/>
      <c r="Q794" s="86"/>
      <c r="R794" s="814"/>
    </row>
    <row r="795" spans="2:18" s="29" customFormat="1">
      <c r="B795" s="11"/>
      <c r="C795" s="11">
        <v>16</v>
      </c>
      <c r="D795" s="692"/>
      <c r="E795" s="692"/>
      <c r="F795" s="693"/>
      <c r="G795" s="33"/>
      <c r="H795" s="33"/>
      <c r="I795" s="33"/>
      <c r="J795" s="33"/>
      <c r="K795" s="86"/>
      <c r="L795" s="813"/>
      <c r="M795" s="33"/>
      <c r="N795" s="33"/>
      <c r="O795" s="86"/>
      <c r="P795" s="813"/>
      <c r="Q795" s="86"/>
      <c r="R795" s="813"/>
    </row>
    <row r="796" spans="2:18" s="29" customFormat="1">
      <c r="B796" s="11"/>
      <c r="C796" s="11">
        <v>17</v>
      </c>
      <c r="D796" s="692"/>
      <c r="E796" s="692"/>
      <c r="F796" s="693"/>
      <c r="G796" s="33"/>
      <c r="H796" s="33"/>
      <c r="I796" s="33"/>
      <c r="J796" s="33"/>
      <c r="K796" s="86"/>
      <c r="L796" s="651"/>
      <c r="M796" s="33"/>
      <c r="N796" s="33"/>
      <c r="O796" s="86"/>
      <c r="P796" s="651"/>
      <c r="Q796" s="86"/>
      <c r="R796" s="651"/>
    </row>
    <row r="797" spans="2:18" s="29" customFormat="1">
      <c r="B797" s="11"/>
      <c r="C797" s="11">
        <v>18</v>
      </c>
      <c r="D797" s="692"/>
      <c r="E797" s="692"/>
      <c r="F797" s="693"/>
      <c r="G797" s="33"/>
      <c r="H797" s="33"/>
      <c r="I797" s="33"/>
      <c r="J797" s="33"/>
      <c r="K797" s="653"/>
      <c r="L797" s="651"/>
      <c r="M797" s="33"/>
      <c r="N797" s="33"/>
      <c r="O797" s="653"/>
      <c r="P797" s="651"/>
      <c r="Q797" s="653"/>
      <c r="R797" s="651"/>
    </row>
    <row r="798" spans="2:18" s="29" customFormat="1">
      <c r="B798" s="30">
        <v>40</v>
      </c>
      <c r="C798" s="11">
        <v>1</v>
      </c>
      <c r="D798" s="57"/>
      <c r="E798" s="57"/>
      <c r="F798" s="46"/>
      <c r="G798" s="33"/>
      <c r="H798" s="33"/>
      <c r="I798" s="33"/>
      <c r="J798" s="33"/>
      <c r="K798" s="86"/>
      <c r="L798" s="647"/>
      <c r="M798" s="33"/>
      <c r="N798" s="33"/>
      <c r="O798" s="86"/>
      <c r="P798" s="647"/>
      <c r="Q798" s="86"/>
      <c r="R798" s="647"/>
    </row>
    <row r="799" spans="2:18" s="29" customFormat="1">
      <c r="B799" s="11"/>
      <c r="C799" s="11">
        <v>2</v>
      </c>
      <c r="D799" s="655"/>
      <c r="E799" s="655"/>
      <c r="F799" s="11"/>
      <c r="G799" s="334"/>
      <c r="H799" s="334"/>
      <c r="I799" s="334"/>
      <c r="J799" s="334"/>
      <c r="K799" s="78"/>
      <c r="L799" s="647"/>
      <c r="M799" s="33"/>
      <c r="N799" s="33"/>
      <c r="O799" s="78"/>
      <c r="P799" s="647"/>
      <c r="Q799" s="78"/>
      <c r="R799" s="647"/>
    </row>
    <row r="800" spans="2:18" s="29" customFormat="1">
      <c r="B800" s="11"/>
      <c r="C800" s="11">
        <v>3</v>
      </c>
      <c r="D800" s="655"/>
      <c r="E800" s="655"/>
      <c r="F800" s="647"/>
      <c r="G800" s="33"/>
      <c r="H800" s="33"/>
      <c r="I800" s="33"/>
      <c r="J800" s="33"/>
      <c r="K800" s="78"/>
      <c r="L800" s="647"/>
      <c r="M800" s="33"/>
      <c r="N800" s="33"/>
      <c r="O800" s="78"/>
      <c r="P800" s="647"/>
      <c r="Q800" s="78"/>
      <c r="R800" s="647"/>
    </row>
    <row r="801" spans="2:21">
      <c r="C801" s="11">
        <v>4</v>
      </c>
      <c r="F801" s="78"/>
      <c r="G801" s="33"/>
      <c r="H801" s="33"/>
      <c r="I801" s="33"/>
      <c r="J801" s="33"/>
      <c r="K801" s="86"/>
      <c r="L801" s="189"/>
      <c r="M801" s="334"/>
      <c r="N801" s="334"/>
      <c r="O801" s="86"/>
      <c r="P801" s="189"/>
      <c r="Q801" s="86"/>
      <c r="R801" s="189"/>
      <c r="S801" s="335"/>
      <c r="T801" s="335"/>
      <c r="U801" s="335"/>
    </row>
    <row r="802" spans="2:21" s="29" customFormat="1">
      <c r="B802" s="11"/>
      <c r="C802" s="11">
        <v>5</v>
      </c>
      <c r="D802" s="692"/>
      <c r="E802" s="692"/>
      <c r="F802" s="693"/>
      <c r="G802" s="33"/>
      <c r="H802" s="33"/>
      <c r="I802" s="33"/>
      <c r="J802" s="33"/>
      <c r="K802" s="86"/>
      <c r="L802" s="813"/>
      <c r="M802" s="33"/>
      <c r="N802" s="33"/>
      <c r="O802" s="86"/>
      <c r="P802" s="813"/>
      <c r="Q802" s="86"/>
      <c r="R802" s="813"/>
    </row>
    <row r="803" spans="2:21" s="29" customFormat="1">
      <c r="B803" s="11"/>
      <c r="C803" s="11">
        <v>6</v>
      </c>
      <c r="D803" s="46"/>
      <c r="E803" s="46"/>
      <c r="F803" s="693"/>
      <c r="G803" s="33"/>
      <c r="H803" s="33"/>
      <c r="I803" s="33"/>
      <c r="J803" s="33"/>
      <c r="K803" s="86"/>
      <c r="L803" s="813"/>
      <c r="M803" s="33"/>
      <c r="N803" s="33"/>
      <c r="O803" s="86"/>
      <c r="P803" s="813"/>
      <c r="Q803" s="86"/>
      <c r="R803" s="813"/>
    </row>
    <row r="804" spans="2:21" s="29" customFormat="1">
      <c r="B804" s="11"/>
      <c r="C804" s="11">
        <v>7</v>
      </c>
      <c r="D804" s="46"/>
      <c r="E804" s="46"/>
      <c r="F804" s="693"/>
      <c r="G804" s="33"/>
      <c r="H804" s="33"/>
      <c r="I804" s="33"/>
      <c r="J804" s="33"/>
      <c r="K804" s="86"/>
      <c r="L804" s="814"/>
      <c r="M804" s="33"/>
      <c r="N804" s="33"/>
      <c r="O804" s="86"/>
      <c r="P804" s="814"/>
      <c r="Q804" s="86"/>
      <c r="R804" s="814"/>
    </row>
    <row r="805" spans="2:21" s="29" customFormat="1">
      <c r="B805" s="11"/>
      <c r="C805" s="11">
        <v>8</v>
      </c>
      <c r="D805" s="46"/>
      <c r="E805" s="46"/>
      <c r="F805" s="693"/>
      <c r="G805" s="33"/>
      <c r="H805" s="33"/>
      <c r="I805" s="33"/>
      <c r="J805" s="33"/>
      <c r="K805" s="86"/>
      <c r="L805" s="813"/>
      <c r="M805" s="33"/>
      <c r="N805" s="33"/>
      <c r="O805" s="86"/>
      <c r="P805" s="813"/>
      <c r="Q805" s="86"/>
      <c r="R805" s="813"/>
    </row>
    <row r="806" spans="2:21" s="29" customFormat="1">
      <c r="B806" s="11"/>
      <c r="C806" s="11">
        <v>9</v>
      </c>
      <c r="D806" s="692"/>
      <c r="E806" s="692"/>
      <c r="F806" s="693"/>
      <c r="G806" s="33"/>
      <c r="H806" s="33"/>
      <c r="I806" s="33"/>
      <c r="J806" s="33"/>
      <c r="K806" s="86"/>
      <c r="L806" s="813"/>
      <c r="M806" s="33"/>
      <c r="N806" s="33"/>
      <c r="O806" s="86"/>
      <c r="P806" s="813"/>
      <c r="Q806" s="86"/>
      <c r="R806" s="813"/>
    </row>
    <row r="807" spans="2:21" s="29" customFormat="1">
      <c r="B807" s="11"/>
      <c r="C807" s="11">
        <v>10</v>
      </c>
      <c r="D807" s="46"/>
      <c r="E807" s="46"/>
      <c r="F807" s="693"/>
      <c r="G807" s="33"/>
      <c r="H807" s="33"/>
      <c r="I807" s="33"/>
      <c r="J807" s="33"/>
      <c r="K807" s="86"/>
      <c r="L807" s="813"/>
      <c r="M807" s="33"/>
      <c r="N807" s="33"/>
      <c r="O807" s="86"/>
      <c r="P807" s="813"/>
      <c r="Q807" s="86"/>
      <c r="R807" s="813"/>
    </row>
    <row r="808" spans="2:21" s="29" customFormat="1">
      <c r="B808" s="11"/>
      <c r="C808" s="11">
        <v>11</v>
      </c>
      <c r="D808" s="46"/>
      <c r="E808" s="46"/>
      <c r="F808" s="693"/>
      <c r="G808" s="33"/>
      <c r="H808" s="33"/>
      <c r="I808" s="33"/>
      <c r="J808" s="33"/>
      <c r="K808" s="86"/>
      <c r="L808" s="814"/>
      <c r="M808" s="33"/>
      <c r="N808" s="33"/>
      <c r="O808" s="86"/>
      <c r="P808" s="814"/>
      <c r="Q808" s="86"/>
      <c r="R808" s="814"/>
    </row>
    <row r="809" spans="2:21" s="29" customFormat="1">
      <c r="B809" s="11"/>
      <c r="C809" s="11">
        <v>12</v>
      </c>
      <c r="D809" s="692"/>
      <c r="E809" s="692"/>
      <c r="F809" s="693"/>
      <c r="G809" s="33"/>
      <c r="H809" s="33"/>
      <c r="I809" s="33"/>
      <c r="J809" s="33"/>
      <c r="K809" s="86"/>
      <c r="L809" s="813"/>
      <c r="M809" s="33"/>
      <c r="N809" s="33"/>
      <c r="O809" s="86"/>
      <c r="P809" s="813"/>
      <c r="Q809" s="86"/>
      <c r="R809" s="813"/>
    </row>
    <row r="810" spans="2:21" s="29" customFormat="1">
      <c r="B810" s="11"/>
      <c r="C810" s="11">
        <v>13</v>
      </c>
      <c r="D810" s="692"/>
      <c r="E810" s="692"/>
      <c r="F810" s="693"/>
      <c r="G810" s="33"/>
      <c r="H810" s="33"/>
      <c r="I810" s="33"/>
      <c r="J810" s="33"/>
      <c r="K810" s="86"/>
      <c r="L810" s="813"/>
      <c r="M810" s="33"/>
      <c r="N810" s="33"/>
      <c r="O810" s="86"/>
      <c r="P810" s="813"/>
      <c r="Q810" s="86"/>
      <c r="R810" s="813"/>
    </row>
    <row r="811" spans="2:21" s="29" customFormat="1">
      <c r="B811" s="11"/>
      <c r="C811" s="11">
        <v>14</v>
      </c>
      <c r="D811" s="692"/>
      <c r="E811" s="692"/>
      <c r="F811" s="693"/>
      <c r="G811" s="33"/>
      <c r="H811" s="33"/>
      <c r="I811" s="33"/>
      <c r="J811" s="33"/>
      <c r="K811" s="86"/>
      <c r="L811" s="651"/>
      <c r="M811" s="33"/>
      <c r="N811" s="33"/>
      <c r="O811" s="86"/>
      <c r="P811" s="651"/>
      <c r="Q811" s="86"/>
      <c r="R811" s="651"/>
    </row>
    <row r="812" spans="2:21" s="29" customFormat="1">
      <c r="B812" s="11"/>
      <c r="C812" s="11">
        <v>15</v>
      </c>
      <c r="D812" s="692"/>
      <c r="E812" s="692"/>
      <c r="F812" s="693"/>
      <c r="G812" s="33"/>
      <c r="H812" s="33"/>
      <c r="I812" s="33"/>
      <c r="J812" s="33"/>
      <c r="K812" s="86"/>
      <c r="L812" s="814"/>
      <c r="M812" s="33"/>
      <c r="N812" s="33"/>
      <c r="O812" s="86"/>
      <c r="P812" s="814"/>
      <c r="Q812" s="86"/>
      <c r="R812" s="814"/>
    </row>
    <row r="813" spans="2:21" s="29" customFormat="1">
      <c r="B813" s="11"/>
      <c r="C813" s="11">
        <v>16</v>
      </c>
      <c r="D813" s="692"/>
      <c r="E813" s="692"/>
      <c r="F813" s="693"/>
      <c r="G813" s="33"/>
      <c r="H813" s="33"/>
      <c r="I813" s="33"/>
      <c r="J813" s="33"/>
      <c r="K813" s="86"/>
      <c r="L813" s="813"/>
      <c r="M813" s="33"/>
      <c r="N813" s="33"/>
      <c r="O813" s="86"/>
      <c r="P813" s="813"/>
      <c r="Q813" s="86"/>
      <c r="R813" s="813"/>
    </row>
    <row r="814" spans="2:21" s="29" customFormat="1">
      <c r="B814" s="11"/>
      <c r="C814" s="11">
        <v>17</v>
      </c>
      <c r="D814" s="692"/>
      <c r="E814" s="692"/>
      <c r="F814" s="693"/>
      <c r="G814" s="33"/>
      <c r="H814" s="33"/>
      <c r="I814" s="33"/>
      <c r="J814" s="33"/>
      <c r="K814" s="86"/>
      <c r="L814" s="651"/>
      <c r="M814" s="33"/>
      <c r="N814" s="33"/>
      <c r="O814" s="86"/>
      <c r="P814" s="651"/>
      <c r="Q814" s="86"/>
      <c r="R814" s="651"/>
    </row>
    <row r="815" spans="2:21" s="29" customFormat="1">
      <c r="B815" s="11"/>
      <c r="C815" s="11">
        <v>18</v>
      </c>
      <c r="D815" s="692"/>
      <c r="E815" s="692"/>
      <c r="F815" s="693"/>
      <c r="G815" s="33"/>
      <c r="H815" s="33"/>
      <c r="I815" s="33"/>
      <c r="J815" s="33"/>
      <c r="K815" s="653"/>
      <c r="L815" s="651"/>
      <c r="M815" s="33"/>
      <c r="N815" s="33"/>
      <c r="O815" s="653"/>
      <c r="P815" s="651"/>
      <c r="Q815" s="653"/>
      <c r="R815" s="651"/>
    </row>
    <row r="816" spans="2:21" s="29" customFormat="1">
      <c r="B816" s="30">
        <v>41</v>
      </c>
      <c r="C816" s="11">
        <v>1</v>
      </c>
      <c r="D816" s="57"/>
      <c r="E816" s="57"/>
      <c r="F816" s="46"/>
      <c r="G816" s="33"/>
      <c r="H816" s="33"/>
      <c r="I816" s="33"/>
      <c r="J816" s="33"/>
      <c r="K816" s="86"/>
      <c r="L816" s="647"/>
      <c r="M816" s="33"/>
      <c r="N816" s="33"/>
      <c r="O816" s="86"/>
      <c r="P816" s="647"/>
      <c r="Q816" s="86"/>
      <c r="R816" s="647"/>
    </row>
    <row r="817" spans="2:21" s="29" customFormat="1">
      <c r="B817" s="11"/>
      <c r="C817" s="11">
        <v>2</v>
      </c>
      <c r="D817" s="655"/>
      <c r="E817" s="655"/>
      <c r="F817" s="11"/>
      <c r="G817" s="334"/>
      <c r="H817" s="334"/>
      <c r="I817" s="334"/>
      <c r="J817" s="334"/>
      <c r="K817" s="78"/>
      <c r="L817" s="647"/>
      <c r="M817" s="33"/>
      <c r="N817" s="33"/>
      <c r="O817" s="78"/>
      <c r="P817" s="647"/>
      <c r="Q817" s="78"/>
      <c r="R817" s="647"/>
    </row>
    <row r="818" spans="2:21" s="29" customFormat="1">
      <c r="B818" s="30"/>
      <c r="C818" s="11">
        <v>3</v>
      </c>
      <c r="D818" s="655"/>
      <c r="E818" s="655"/>
      <c r="F818" s="647"/>
      <c r="G818" s="33"/>
      <c r="H818" s="33"/>
      <c r="I818" s="33"/>
      <c r="J818" s="33"/>
      <c r="K818" s="78"/>
      <c r="L818" s="647"/>
      <c r="M818" s="33"/>
      <c r="N818" s="33"/>
      <c r="O818" s="78"/>
      <c r="P818" s="647"/>
      <c r="Q818" s="78"/>
      <c r="R818" s="647"/>
    </row>
    <row r="819" spans="2:21">
      <c r="B819" s="30"/>
      <c r="C819" s="11">
        <v>4</v>
      </c>
      <c r="F819" s="78"/>
      <c r="G819" s="33"/>
      <c r="H819" s="33"/>
      <c r="I819" s="33"/>
      <c r="J819" s="33"/>
      <c r="K819" s="86"/>
      <c r="L819" s="189"/>
      <c r="M819" s="334"/>
      <c r="N819" s="334"/>
      <c r="O819" s="86"/>
      <c r="P819" s="189"/>
      <c r="Q819" s="86"/>
      <c r="R819" s="189"/>
      <c r="S819" s="335"/>
      <c r="T819" s="335"/>
      <c r="U819" s="335"/>
    </row>
    <row r="820" spans="2:21" s="29" customFormat="1">
      <c r="B820" s="30"/>
      <c r="C820" s="11">
        <v>5</v>
      </c>
      <c r="D820" s="692"/>
      <c r="E820" s="692"/>
      <c r="F820" s="693"/>
      <c r="G820" s="33"/>
      <c r="H820" s="33"/>
      <c r="I820" s="33"/>
      <c r="J820" s="33"/>
      <c r="K820" s="86"/>
      <c r="L820" s="813"/>
      <c r="M820" s="33"/>
      <c r="N820" s="33"/>
      <c r="O820" s="86"/>
      <c r="P820" s="813"/>
      <c r="Q820" s="86"/>
      <c r="R820" s="813"/>
    </row>
    <row r="821" spans="2:21" s="29" customFormat="1">
      <c r="B821" s="30"/>
      <c r="C821" s="11">
        <v>6</v>
      </c>
      <c r="D821" s="46"/>
      <c r="E821" s="46"/>
      <c r="F821" s="693"/>
      <c r="G821" s="33"/>
      <c r="H821" s="33"/>
      <c r="I821" s="33"/>
      <c r="J821" s="33"/>
      <c r="K821" s="86"/>
      <c r="L821" s="813"/>
      <c r="M821" s="33"/>
      <c r="N821" s="33"/>
      <c r="O821" s="86"/>
      <c r="P821" s="813"/>
      <c r="Q821" s="86"/>
      <c r="R821" s="813"/>
    </row>
    <row r="822" spans="2:21" s="29" customFormat="1">
      <c r="B822" s="30"/>
      <c r="C822" s="11">
        <v>7</v>
      </c>
      <c r="D822" s="46"/>
      <c r="E822" s="46"/>
      <c r="F822" s="693"/>
      <c r="G822" s="33"/>
      <c r="H822" s="33"/>
      <c r="I822" s="33"/>
      <c r="J822" s="33"/>
      <c r="K822" s="86"/>
      <c r="L822" s="814"/>
      <c r="M822" s="33"/>
      <c r="N822" s="33"/>
      <c r="O822" s="86"/>
      <c r="P822" s="814"/>
      <c r="Q822" s="86"/>
      <c r="R822" s="814"/>
    </row>
    <row r="823" spans="2:21" s="29" customFormat="1">
      <c r="B823" s="30"/>
      <c r="C823" s="11">
        <v>8</v>
      </c>
      <c r="D823" s="46"/>
      <c r="E823" s="46"/>
      <c r="F823" s="693"/>
      <c r="G823" s="33"/>
      <c r="H823" s="33"/>
      <c r="I823" s="33"/>
      <c r="J823" s="33"/>
      <c r="K823" s="86"/>
      <c r="L823" s="813"/>
      <c r="M823" s="33"/>
      <c r="N823" s="33"/>
      <c r="O823" s="86"/>
      <c r="P823" s="813"/>
      <c r="Q823" s="86"/>
      <c r="R823" s="813"/>
    </row>
    <row r="824" spans="2:21" s="29" customFormat="1">
      <c r="B824" s="30"/>
      <c r="C824" s="11">
        <v>9</v>
      </c>
      <c r="D824" s="692"/>
      <c r="E824" s="692"/>
      <c r="F824" s="693"/>
      <c r="G824" s="33"/>
      <c r="H824" s="33"/>
      <c r="I824" s="33"/>
      <c r="J824" s="33"/>
      <c r="K824" s="86"/>
      <c r="L824" s="813"/>
      <c r="M824" s="33"/>
      <c r="N824" s="33"/>
      <c r="O824" s="86"/>
      <c r="P824" s="813"/>
      <c r="Q824" s="86"/>
      <c r="R824" s="813"/>
    </row>
    <row r="825" spans="2:21" s="29" customFormat="1">
      <c r="B825" s="30"/>
      <c r="C825" s="11">
        <v>10</v>
      </c>
      <c r="D825" s="46"/>
      <c r="E825" s="46"/>
      <c r="F825" s="693"/>
      <c r="G825" s="33"/>
      <c r="H825" s="33"/>
      <c r="I825" s="33"/>
      <c r="J825" s="33"/>
      <c r="K825" s="86"/>
      <c r="L825" s="813"/>
      <c r="M825" s="33"/>
      <c r="N825" s="33"/>
      <c r="O825" s="86"/>
      <c r="P825" s="813"/>
      <c r="Q825" s="86"/>
      <c r="R825" s="813"/>
    </row>
    <row r="826" spans="2:21" s="29" customFormat="1">
      <c r="B826" s="11"/>
      <c r="C826" s="11">
        <v>11</v>
      </c>
      <c r="D826" s="46"/>
      <c r="E826" s="46"/>
      <c r="F826" s="693"/>
      <c r="G826" s="33"/>
      <c r="H826" s="33"/>
      <c r="I826" s="33"/>
      <c r="J826" s="33"/>
      <c r="K826" s="86"/>
      <c r="L826" s="814"/>
      <c r="M826" s="33"/>
      <c r="N826" s="33"/>
      <c r="O826" s="86"/>
      <c r="P826" s="814"/>
      <c r="Q826" s="86"/>
      <c r="R826" s="814"/>
    </row>
    <row r="827" spans="2:21" s="29" customFormat="1">
      <c r="B827" s="11"/>
      <c r="C827" s="11">
        <v>12</v>
      </c>
      <c r="D827" s="692"/>
      <c r="E827" s="692"/>
      <c r="F827" s="693"/>
      <c r="G827" s="33"/>
      <c r="H827" s="33"/>
      <c r="I827" s="33"/>
      <c r="J827" s="33"/>
      <c r="K827" s="86"/>
      <c r="L827" s="813"/>
      <c r="M827" s="33"/>
      <c r="N827" s="33"/>
      <c r="O827" s="86"/>
      <c r="P827" s="813"/>
      <c r="Q827" s="86"/>
      <c r="R827" s="813"/>
    </row>
    <row r="828" spans="2:21" s="29" customFormat="1">
      <c r="B828" s="11"/>
      <c r="C828" s="11">
        <v>13</v>
      </c>
      <c r="D828" s="692"/>
      <c r="E828" s="692"/>
      <c r="F828" s="693"/>
      <c r="G828" s="33"/>
      <c r="H828" s="33"/>
      <c r="I828" s="33"/>
      <c r="J828" s="33"/>
      <c r="K828" s="86"/>
      <c r="L828" s="813"/>
      <c r="M828" s="33"/>
      <c r="N828" s="33"/>
      <c r="O828" s="86"/>
      <c r="P828" s="813"/>
      <c r="Q828" s="86"/>
      <c r="R828" s="813"/>
    </row>
    <row r="829" spans="2:21" s="29" customFormat="1">
      <c r="B829" s="11"/>
      <c r="C829" s="11">
        <v>14</v>
      </c>
      <c r="D829" s="692"/>
      <c r="E829" s="692"/>
      <c r="F829" s="693"/>
      <c r="G829" s="33"/>
      <c r="H829" s="33"/>
      <c r="I829" s="33"/>
      <c r="J829" s="33"/>
      <c r="K829" s="86"/>
      <c r="L829" s="651"/>
      <c r="M829" s="33"/>
      <c r="N829" s="33"/>
      <c r="O829" s="86"/>
      <c r="P829" s="651"/>
      <c r="Q829" s="86"/>
      <c r="R829" s="651"/>
    </row>
    <row r="830" spans="2:21" s="29" customFormat="1">
      <c r="B830" s="11"/>
      <c r="C830" s="11">
        <v>15</v>
      </c>
      <c r="D830" s="692"/>
      <c r="E830" s="692"/>
      <c r="F830" s="693"/>
      <c r="G830" s="33"/>
      <c r="H830" s="33"/>
      <c r="I830" s="33"/>
      <c r="J830" s="33"/>
      <c r="K830" s="86"/>
      <c r="L830" s="814"/>
      <c r="M830" s="33"/>
      <c r="N830" s="33"/>
      <c r="O830" s="86"/>
      <c r="P830" s="814"/>
      <c r="Q830" s="86"/>
      <c r="R830" s="814"/>
    </row>
    <row r="831" spans="2:21" s="29" customFormat="1">
      <c r="B831" s="11"/>
      <c r="C831" s="11">
        <v>16</v>
      </c>
      <c r="D831" s="692"/>
      <c r="E831" s="692"/>
      <c r="F831" s="693"/>
      <c r="G831" s="33"/>
      <c r="H831" s="33"/>
      <c r="I831" s="33"/>
      <c r="J831" s="33"/>
      <c r="K831" s="86"/>
      <c r="L831" s="813"/>
      <c r="M831" s="33"/>
      <c r="N831" s="33"/>
      <c r="O831" s="86"/>
      <c r="P831" s="813"/>
      <c r="Q831" s="86"/>
      <c r="R831" s="813"/>
    </row>
    <row r="832" spans="2:21" s="29" customFormat="1">
      <c r="B832" s="11"/>
      <c r="C832" s="11">
        <v>17</v>
      </c>
      <c r="D832" s="692"/>
      <c r="E832" s="692"/>
      <c r="F832" s="693"/>
      <c r="G832" s="33"/>
      <c r="H832" s="33"/>
      <c r="I832" s="33"/>
      <c r="J832" s="33"/>
      <c r="K832" s="86"/>
      <c r="L832" s="651"/>
      <c r="M832" s="33"/>
      <c r="N832" s="33"/>
      <c r="O832" s="86"/>
      <c r="P832" s="651"/>
      <c r="Q832" s="86"/>
      <c r="R832" s="651"/>
    </row>
    <row r="833" spans="2:21" s="29" customFormat="1">
      <c r="B833" s="11"/>
      <c r="C833" s="11">
        <v>18</v>
      </c>
      <c r="D833" s="692"/>
      <c r="E833" s="692"/>
      <c r="F833" s="693"/>
      <c r="G833" s="33"/>
      <c r="H833" s="33"/>
      <c r="I833" s="33"/>
      <c r="J833" s="33"/>
      <c r="K833" s="653"/>
      <c r="L833" s="651"/>
      <c r="M833" s="33"/>
      <c r="N833" s="33"/>
      <c r="O833" s="653"/>
      <c r="P833" s="651"/>
      <c r="Q833" s="653"/>
      <c r="R833" s="651"/>
    </row>
    <row r="834" spans="2:21" s="29" customFormat="1">
      <c r="B834" s="30">
        <v>42</v>
      </c>
      <c r="C834" s="11">
        <v>1</v>
      </c>
      <c r="D834" s="57"/>
      <c r="E834" s="57"/>
      <c r="F834" s="46"/>
      <c r="G834" s="33"/>
      <c r="H834" s="33"/>
      <c r="I834" s="33"/>
      <c r="J834" s="33"/>
      <c r="K834" s="86"/>
      <c r="L834" s="647"/>
      <c r="M834" s="33"/>
      <c r="N834" s="33"/>
      <c r="O834" s="86"/>
      <c r="P834" s="647"/>
      <c r="Q834" s="86"/>
      <c r="R834" s="647"/>
    </row>
    <row r="835" spans="2:21" s="29" customFormat="1">
      <c r="B835" s="11"/>
      <c r="C835" s="11">
        <v>2</v>
      </c>
      <c r="D835" s="655"/>
      <c r="E835" s="655"/>
      <c r="F835" s="11"/>
      <c r="G835" s="334"/>
      <c r="H835" s="334"/>
      <c r="I835" s="334"/>
      <c r="J835" s="334"/>
      <c r="K835" s="78"/>
      <c r="L835" s="647"/>
      <c r="M835" s="33"/>
      <c r="N835" s="33"/>
      <c r="O835" s="78"/>
      <c r="P835" s="647"/>
      <c r="Q835" s="78"/>
      <c r="R835" s="647"/>
    </row>
    <row r="836" spans="2:21" s="29" customFormat="1">
      <c r="B836" s="11"/>
      <c r="C836" s="11">
        <v>3</v>
      </c>
      <c r="D836" s="655"/>
      <c r="E836" s="655"/>
      <c r="F836" s="647"/>
      <c r="G836" s="33"/>
      <c r="H836" s="33"/>
      <c r="I836" s="33"/>
      <c r="J836" s="33"/>
      <c r="K836" s="78"/>
      <c r="L836" s="647"/>
      <c r="M836" s="33"/>
      <c r="N836" s="33"/>
      <c r="O836" s="78"/>
      <c r="P836" s="647"/>
      <c r="Q836" s="78"/>
      <c r="R836" s="647"/>
    </row>
    <row r="837" spans="2:21">
      <c r="C837" s="11">
        <v>4</v>
      </c>
      <c r="F837" s="78"/>
      <c r="G837" s="33"/>
      <c r="H837" s="33"/>
      <c r="I837" s="33"/>
      <c r="J837" s="33"/>
      <c r="K837" s="86"/>
      <c r="L837" s="189"/>
      <c r="M837" s="334"/>
      <c r="N837" s="334"/>
      <c r="O837" s="86"/>
      <c r="P837" s="189"/>
      <c r="Q837" s="86"/>
      <c r="R837" s="189"/>
      <c r="S837" s="335"/>
      <c r="T837" s="335"/>
      <c r="U837" s="335"/>
    </row>
    <row r="838" spans="2:21" s="29" customFormat="1">
      <c r="B838" s="11"/>
      <c r="C838" s="11">
        <v>5</v>
      </c>
      <c r="D838" s="692"/>
      <c r="E838" s="692"/>
      <c r="F838" s="693"/>
      <c r="G838" s="33"/>
      <c r="H838" s="33"/>
      <c r="I838" s="33"/>
      <c r="J838" s="33"/>
      <c r="K838" s="86"/>
      <c r="L838" s="813"/>
      <c r="M838" s="33"/>
      <c r="N838" s="33"/>
      <c r="O838" s="86"/>
      <c r="P838" s="813"/>
      <c r="Q838" s="86"/>
      <c r="R838" s="813"/>
    </row>
    <row r="839" spans="2:21" s="29" customFormat="1">
      <c r="B839" s="11"/>
      <c r="C839" s="11">
        <v>6</v>
      </c>
      <c r="D839" s="46"/>
      <c r="E839" s="46"/>
      <c r="F839" s="693"/>
      <c r="G839" s="33"/>
      <c r="H839" s="33"/>
      <c r="I839" s="33"/>
      <c r="J839" s="33"/>
      <c r="K839" s="86"/>
      <c r="L839" s="813"/>
      <c r="M839" s="33"/>
      <c r="N839" s="33"/>
      <c r="O839" s="86"/>
      <c r="P839" s="813"/>
      <c r="Q839" s="86"/>
      <c r="R839" s="813"/>
    </row>
    <row r="840" spans="2:21" s="29" customFormat="1">
      <c r="B840" s="11"/>
      <c r="C840" s="11">
        <v>7</v>
      </c>
      <c r="D840" s="46"/>
      <c r="E840" s="46"/>
      <c r="F840" s="693"/>
      <c r="G840" s="33"/>
      <c r="H840" s="33"/>
      <c r="I840" s="33"/>
      <c r="J840" s="33"/>
      <c r="K840" s="86"/>
      <c r="L840" s="814"/>
      <c r="M840" s="33"/>
      <c r="N840" s="33"/>
      <c r="O840" s="86"/>
      <c r="P840" s="814"/>
      <c r="Q840" s="86"/>
      <c r="R840" s="814"/>
    </row>
    <row r="841" spans="2:21" s="29" customFormat="1">
      <c r="B841" s="11"/>
      <c r="C841" s="11">
        <v>8</v>
      </c>
      <c r="D841" s="46"/>
      <c r="E841" s="46"/>
      <c r="F841" s="693"/>
      <c r="G841" s="33"/>
      <c r="H841" s="33"/>
      <c r="I841" s="33"/>
      <c r="J841" s="33"/>
      <c r="K841" s="86"/>
      <c r="L841" s="813"/>
      <c r="M841" s="33"/>
      <c r="N841" s="33"/>
      <c r="O841" s="86"/>
      <c r="P841" s="813"/>
      <c r="Q841" s="86"/>
      <c r="R841" s="813"/>
    </row>
    <row r="842" spans="2:21" s="29" customFormat="1">
      <c r="B842" s="11"/>
      <c r="C842" s="11">
        <v>9</v>
      </c>
      <c r="D842" s="692"/>
      <c r="E842" s="692"/>
      <c r="F842" s="693"/>
      <c r="G842" s="33"/>
      <c r="H842" s="33"/>
      <c r="I842" s="33"/>
      <c r="J842" s="33"/>
      <c r="K842" s="86"/>
      <c r="L842" s="813"/>
      <c r="M842" s="33"/>
      <c r="N842" s="33"/>
      <c r="O842" s="86"/>
      <c r="P842" s="813"/>
      <c r="Q842" s="86"/>
      <c r="R842" s="813"/>
    </row>
    <row r="843" spans="2:21" s="29" customFormat="1">
      <c r="B843" s="11"/>
      <c r="C843" s="11">
        <v>10</v>
      </c>
      <c r="D843" s="46"/>
      <c r="E843" s="46"/>
      <c r="F843" s="693"/>
      <c r="G843" s="33"/>
      <c r="H843" s="33"/>
      <c r="I843" s="33"/>
      <c r="J843" s="33"/>
      <c r="K843" s="86"/>
      <c r="L843" s="813"/>
      <c r="M843" s="33"/>
      <c r="N843" s="33"/>
      <c r="O843" s="86"/>
      <c r="P843" s="813"/>
      <c r="Q843" s="86"/>
      <c r="R843" s="813"/>
    </row>
    <row r="844" spans="2:21" s="29" customFormat="1">
      <c r="B844" s="11"/>
      <c r="C844" s="11">
        <v>11</v>
      </c>
      <c r="D844" s="46"/>
      <c r="E844" s="46"/>
      <c r="F844" s="693"/>
      <c r="G844" s="33"/>
      <c r="H844" s="33"/>
      <c r="I844" s="33"/>
      <c r="J844" s="33"/>
      <c r="K844" s="86"/>
      <c r="L844" s="814"/>
      <c r="M844" s="33"/>
      <c r="N844" s="33"/>
      <c r="O844" s="86"/>
      <c r="P844" s="814"/>
      <c r="Q844" s="86"/>
      <c r="R844" s="814"/>
    </row>
    <row r="845" spans="2:21" s="29" customFormat="1">
      <c r="B845" s="11"/>
      <c r="C845" s="11">
        <v>12</v>
      </c>
      <c r="D845" s="692"/>
      <c r="E845" s="692"/>
      <c r="F845" s="693"/>
      <c r="G845" s="33"/>
      <c r="H845" s="33"/>
      <c r="I845" s="33"/>
      <c r="J845" s="33"/>
      <c r="K845" s="86"/>
      <c r="L845" s="813"/>
      <c r="M845" s="33"/>
      <c r="N845" s="33"/>
      <c r="O845" s="86"/>
      <c r="P845" s="813"/>
      <c r="Q845" s="86"/>
      <c r="R845" s="813"/>
    </row>
    <row r="846" spans="2:21" s="29" customFormat="1">
      <c r="B846" s="11"/>
      <c r="C846" s="11">
        <v>13</v>
      </c>
      <c r="D846" s="692"/>
      <c r="E846" s="692"/>
      <c r="F846" s="693"/>
      <c r="G846" s="33"/>
      <c r="H846" s="33"/>
      <c r="I846" s="33"/>
      <c r="J846" s="33"/>
      <c r="K846" s="86"/>
      <c r="L846" s="813"/>
      <c r="M846" s="33"/>
      <c r="N846" s="33"/>
      <c r="O846" s="86"/>
      <c r="P846" s="813"/>
      <c r="Q846" s="86"/>
      <c r="R846" s="813"/>
    </row>
    <row r="847" spans="2:21" s="29" customFormat="1">
      <c r="B847" s="11"/>
      <c r="C847" s="11">
        <v>14</v>
      </c>
      <c r="D847" s="692"/>
      <c r="E847" s="692"/>
      <c r="F847" s="693"/>
      <c r="G847" s="33"/>
      <c r="H847" s="33"/>
      <c r="I847" s="33"/>
      <c r="J847" s="33"/>
      <c r="K847" s="86"/>
      <c r="L847" s="651"/>
      <c r="M847" s="33"/>
      <c r="N847" s="33"/>
      <c r="O847" s="86"/>
      <c r="P847" s="651"/>
      <c r="Q847" s="86"/>
      <c r="R847" s="651"/>
    </row>
    <row r="848" spans="2:21" s="29" customFormat="1">
      <c r="B848" s="11"/>
      <c r="C848" s="11">
        <v>15</v>
      </c>
      <c r="D848" s="692"/>
      <c r="E848" s="692"/>
      <c r="F848" s="693"/>
      <c r="G848" s="33"/>
      <c r="H848" s="33"/>
      <c r="I848" s="33"/>
      <c r="J848" s="33"/>
      <c r="K848" s="86"/>
      <c r="L848" s="814"/>
      <c r="M848" s="33"/>
      <c r="N848" s="33"/>
      <c r="O848" s="86"/>
      <c r="P848" s="814"/>
      <c r="Q848" s="86"/>
      <c r="R848" s="814"/>
    </row>
    <row r="849" spans="2:21" s="29" customFormat="1">
      <c r="B849" s="11"/>
      <c r="C849" s="11">
        <v>16</v>
      </c>
      <c r="D849" s="692"/>
      <c r="E849" s="692"/>
      <c r="F849" s="693"/>
      <c r="G849" s="33"/>
      <c r="H849" s="33"/>
      <c r="I849" s="33"/>
      <c r="J849" s="33"/>
      <c r="K849" s="86"/>
      <c r="L849" s="813"/>
      <c r="M849" s="33"/>
      <c r="N849" s="33"/>
      <c r="O849" s="86"/>
      <c r="P849" s="813"/>
      <c r="Q849" s="86"/>
      <c r="R849" s="813"/>
    </row>
    <row r="850" spans="2:21" s="29" customFormat="1">
      <c r="B850" s="11"/>
      <c r="C850" s="11">
        <v>17</v>
      </c>
      <c r="D850" s="692"/>
      <c r="E850" s="692"/>
      <c r="F850" s="693"/>
      <c r="G850" s="33"/>
      <c r="H850" s="33"/>
      <c r="I850" s="33"/>
      <c r="J850" s="33"/>
      <c r="K850" s="86"/>
      <c r="L850" s="651"/>
      <c r="M850" s="33"/>
      <c r="N850" s="33"/>
      <c r="O850" s="86"/>
      <c r="P850" s="651"/>
      <c r="Q850" s="86"/>
      <c r="R850" s="651"/>
    </row>
    <row r="851" spans="2:21" s="29" customFormat="1">
      <c r="B851" s="11"/>
      <c r="C851" s="11">
        <v>18</v>
      </c>
      <c r="D851" s="692"/>
      <c r="E851" s="692"/>
      <c r="F851" s="693"/>
      <c r="G851" s="33"/>
      <c r="H851" s="33"/>
      <c r="I851" s="33"/>
      <c r="J851" s="33"/>
      <c r="K851" s="653"/>
      <c r="L851" s="651"/>
      <c r="M851" s="33"/>
      <c r="N851" s="33"/>
      <c r="O851" s="653"/>
      <c r="P851" s="651"/>
      <c r="Q851" s="653"/>
      <c r="R851" s="651"/>
    </row>
    <row r="852" spans="2:21" s="29" customFormat="1">
      <c r="B852" s="30">
        <v>43</v>
      </c>
      <c r="C852" s="11">
        <v>1</v>
      </c>
      <c r="D852" s="57"/>
      <c r="E852" s="57"/>
      <c r="F852" s="46"/>
      <c r="G852" s="33"/>
      <c r="H852" s="33"/>
      <c r="I852" s="33"/>
      <c r="J852" s="33"/>
      <c r="K852" s="86"/>
      <c r="L852" s="647"/>
      <c r="M852" s="33"/>
      <c r="N852" s="33"/>
      <c r="O852" s="86"/>
      <c r="P852" s="647"/>
      <c r="Q852" s="86"/>
      <c r="R852" s="647"/>
    </row>
    <row r="853" spans="2:21" s="29" customFormat="1">
      <c r="B853" s="11"/>
      <c r="C853" s="11">
        <v>2</v>
      </c>
      <c r="D853" s="655"/>
      <c r="E853" s="655"/>
      <c r="F853" s="11"/>
      <c r="G853" s="334"/>
      <c r="H853" s="334"/>
      <c r="I853" s="334"/>
      <c r="J853" s="334"/>
      <c r="K853" s="78"/>
      <c r="L853" s="647"/>
      <c r="M853" s="33"/>
      <c r="N853" s="33"/>
      <c r="O853" s="78"/>
      <c r="P853" s="647"/>
      <c r="Q853" s="78"/>
      <c r="R853" s="647"/>
    </row>
    <row r="854" spans="2:21" s="29" customFormat="1">
      <c r="B854" s="11"/>
      <c r="C854" s="11">
        <v>3</v>
      </c>
      <c r="D854" s="655"/>
      <c r="E854" s="655"/>
      <c r="F854" s="647"/>
      <c r="G854" s="33"/>
      <c r="H854" s="33"/>
      <c r="I854" s="33"/>
      <c r="J854" s="33"/>
      <c r="K854" s="78"/>
      <c r="L854" s="647"/>
      <c r="M854" s="33"/>
      <c r="N854" s="33"/>
      <c r="O854" s="78"/>
      <c r="P854" s="647"/>
      <c r="Q854" s="78"/>
      <c r="R854" s="647"/>
    </row>
    <row r="855" spans="2:21">
      <c r="C855" s="11">
        <v>4</v>
      </c>
      <c r="F855" s="78"/>
      <c r="G855" s="33"/>
      <c r="H855" s="33"/>
      <c r="I855" s="33"/>
      <c r="J855" s="33"/>
      <c r="K855" s="86"/>
      <c r="L855" s="189"/>
      <c r="M855" s="334"/>
      <c r="N855" s="334"/>
      <c r="O855" s="86"/>
      <c r="P855" s="189"/>
      <c r="Q855" s="86"/>
      <c r="R855" s="189"/>
      <c r="S855" s="335"/>
      <c r="T855" s="335"/>
      <c r="U855" s="335"/>
    </row>
    <row r="856" spans="2:21" s="29" customFormat="1">
      <c r="B856" s="11"/>
      <c r="C856" s="11">
        <v>5</v>
      </c>
      <c r="D856" s="692"/>
      <c r="E856" s="692"/>
      <c r="F856" s="693"/>
      <c r="G856" s="33"/>
      <c r="H856" s="33"/>
      <c r="I856" s="33"/>
      <c r="J856" s="33"/>
      <c r="K856" s="86"/>
      <c r="L856" s="813"/>
      <c r="M856" s="33"/>
      <c r="N856" s="33"/>
      <c r="O856" s="86"/>
      <c r="P856" s="813"/>
      <c r="Q856" s="86"/>
      <c r="R856" s="813"/>
    </row>
    <row r="857" spans="2:21" s="29" customFormat="1">
      <c r="B857" s="11"/>
      <c r="C857" s="11">
        <v>6</v>
      </c>
      <c r="D857" s="46"/>
      <c r="E857" s="46"/>
      <c r="F857" s="693"/>
      <c r="G857" s="33"/>
      <c r="H857" s="33"/>
      <c r="I857" s="33"/>
      <c r="J857" s="33"/>
      <c r="K857" s="86"/>
      <c r="L857" s="813"/>
      <c r="M857" s="33"/>
      <c r="N857" s="33"/>
      <c r="O857" s="86"/>
      <c r="P857" s="813"/>
      <c r="Q857" s="86"/>
      <c r="R857" s="813"/>
    </row>
    <row r="858" spans="2:21" s="29" customFormat="1">
      <c r="B858" s="11"/>
      <c r="C858" s="11">
        <v>7</v>
      </c>
      <c r="D858" s="46"/>
      <c r="E858" s="46"/>
      <c r="F858" s="693"/>
      <c r="G858" s="33"/>
      <c r="H858" s="33"/>
      <c r="I858" s="33"/>
      <c r="J858" s="33"/>
      <c r="K858" s="86"/>
      <c r="L858" s="814"/>
      <c r="M858" s="33"/>
      <c r="N858" s="33"/>
      <c r="O858" s="86"/>
      <c r="P858" s="814"/>
      <c r="Q858" s="86"/>
      <c r="R858" s="814"/>
    </row>
    <row r="859" spans="2:21" s="29" customFormat="1">
      <c r="B859" s="11"/>
      <c r="C859" s="11">
        <v>8</v>
      </c>
      <c r="D859" s="46"/>
      <c r="E859" s="46"/>
      <c r="F859" s="693"/>
      <c r="G859" s="33"/>
      <c r="H859" s="33"/>
      <c r="I859" s="33"/>
      <c r="J859" s="33"/>
      <c r="K859" s="86"/>
      <c r="L859" s="813"/>
      <c r="M859" s="33"/>
      <c r="N859" s="33"/>
      <c r="O859" s="86"/>
      <c r="P859" s="813"/>
      <c r="Q859" s="86"/>
      <c r="R859" s="813"/>
    </row>
    <row r="860" spans="2:21" s="29" customFormat="1">
      <c r="B860" s="11"/>
      <c r="C860" s="11">
        <v>9</v>
      </c>
      <c r="D860" s="692"/>
      <c r="E860" s="692"/>
      <c r="F860" s="693"/>
      <c r="G860" s="33"/>
      <c r="H860" s="33"/>
      <c r="I860" s="33"/>
      <c r="J860" s="33"/>
      <c r="K860" s="86"/>
      <c r="L860" s="813"/>
      <c r="M860" s="33"/>
      <c r="N860" s="33"/>
      <c r="O860" s="86"/>
      <c r="P860" s="813"/>
      <c r="Q860" s="86"/>
      <c r="R860" s="813"/>
    </row>
    <row r="861" spans="2:21" s="29" customFormat="1">
      <c r="B861" s="11"/>
      <c r="C861" s="11">
        <v>10</v>
      </c>
      <c r="D861" s="46"/>
      <c r="E861" s="46"/>
      <c r="F861" s="693"/>
      <c r="G861" s="33"/>
      <c r="H861" s="33"/>
      <c r="I861" s="33"/>
      <c r="J861" s="33"/>
      <c r="K861" s="86"/>
      <c r="L861" s="813"/>
      <c r="M861" s="33"/>
      <c r="N861" s="33"/>
      <c r="O861" s="86"/>
      <c r="P861" s="813"/>
      <c r="Q861" s="86"/>
      <c r="R861" s="813"/>
    </row>
    <row r="862" spans="2:21" s="29" customFormat="1">
      <c r="B862" s="11"/>
      <c r="C862" s="11">
        <v>11</v>
      </c>
      <c r="D862" s="46"/>
      <c r="E862" s="46"/>
      <c r="F862" s="693"/>
      <c r="G862" s="33"/>
      <c r="H862" s="33"/>
      <c r="I862" s="33"/>
      <c r="J862" s="33"/>
      <c r="K862" s="86"/>
      <c r="L862" s="814"/>
      <c r="M862" s="33"/>
      <c r="N862" s="33"/>
      <c r="O862" s="86"/>
      <c r="P862" s="814"/>
      <c r="Q862" s="86"/>
      <c r="R862" s="814"/>
    </row>
    <row r="863" spans="2:21" s="29" customFormat="1">
      <c r="B863" s="11"/>
      <c r="C863" s="11">
        <v>12</v>
      </c>
      <c r="D863" s="692"/>
      <c r="E863" s="692"/>
      <c r="F863" s="693"/>
      <c r="G863" s="33"/>
      <c r="H863" s="33"/>
      <c r="I863" s="33"/>
      <c r="J863" s="33"/>
      <c r="K863" s="86"/>
      <c r="L863" s="813"/>
      <c r="M863" s="33"/>
      <c r="N863" s="33"/>
      <c r="O863" s="86"/>
      <c r="P863" s="813"/>
      <c r="Q863" s="86"/>
      <c r="R863" s="813"/>
    </row>
    <row r="864" spans="2:21" s="29" customFormat="1">
      <c r="B864" s="11"/>
      <c r="C864" s="11">
        <v>13</v>
      </c>
      <c r="D864" s="692"/>
      <c r="E864" s="692"/>
      <c r="F864" s="693"/>
      <c r="G864" s="33"/>
      <c r="H864" s="33"/>
      <c r="I864" s="33"/>
      <c r="J864" s="33"/>
      <c r="K864" s="86"/>
      <c r="L864" s="813"/>
      <c r="M864" s="33"/>
      <c r="N864" s="33"/>
      <c r="O864" s="86"/>
      <c r="P864" s="813"/>
      <c r="Q864" s="86"/>
      <c r="R864" s="813"/>
    </row>
    <row r="865" spans="2:21" s="29" customFormat="1">
      <c r="B865" s="11"/>
      <c r="C865" s="11">
        <v>14</v>
      </c>
      <c r="D865" s="692"/>
      <c r="E865" s="692"/>
      <c r="F865" s="693"/>
      <c r="G865" s="33"/>
      <c r="H865" s="33"/>
      <c r="I865" s="33"/>
      <c r="J865" s="33"/>
      <c r="K865" s="86"/>
      <c r="L865" s="651"/>
      <c r="M865" s="33"/>
      <c r="N865" s="33"/>
      <c r="O865" s="86"/>
      <c r="P865" s="651"/>
      <c r="Q865" s="86"/>
      <c r="R865" s="651"/>
    </row>
    <row r="866" spans="2:21" s="29" customFormat="1">
      <c r="B866" s="11"/>
      <c r="C866" s="11">
        <v>15</v>
      </c>
      <c r="D866" s="692"/>
      <c r="E866" s="692"/>
      <c r="F866" s="693"/>
      <c r="G866" s="33"/>
      <c r="H866" s="33"/>
      <c r="I866" s="33"/>
      <c r="J866" s="33"/>
      <c r="K866" s="86"/>
      <c r="L866" s="814"/>
      <c r="M866" s="33"/>
      <c r="N866" s="33"/>
      <c r="O866" s="86"/>
      <c r="P866" s="814"/>
      <c r="Q866" s="86"/>
      <c r="R866" s="814"/>
    </row>
    <row r="867" spans="2:21" s="29" customFormat="1">
      <c r="B867" s="11"/>
      <c r="C867" s="11">
        <v>16</v>
      </c>
      <c r="D867" s="692"/>
      <c r="E867" s="692"/>
      <c r="F867" s="693"/>
      <c r="G867" s="33"/>
      <c r="H867" s="33"/>
      <c r="I867" s="33"/>
      <c r="J867" s="33"/>
      <c r="K867" s="86"/>
      <c r="L867" s="813"/>
      <c r="M867" s="33"/>
      <c r="N867" s="33"/>
      <c r="O867" s="86"/>
      <c r="P867" s="813"/>
      <c r="Q867" s="86"/>
      <c r="R867" s="813"/>
    </row>
    <row r="868" spans="2:21" s="29" customFormat="1">
      <c r="B868" s="11"/>
      <c r="C868" s="11">
        <v>17</v>
      </c>
      <c r="D868" s="692"/>
      <c r="E868" s="692"/>
      <c r="F868" s="693"/>
      <c r="G868" s="33"/>
      <c r="H868" s="33"/>
      <c r="I868" s="33"/>
      <c r="J868" s="33"/>
      <c r="K868" s="86"/>
      <c r="L868" s="651"/>
      <c r="M868" s="33"/>
      <c r="N868" s="33"/>
      <c r="O868" s="86"/>
      <c r="P868" s="651"/>
      <c r="Q868" s="86"/>
      <c r="R868" s="651"/>
    </row>
    <row r="869" spans="2:21" s="29" customFormat="1">
      <c r="B869" s="11"/>
      <c r="C869" s="11">
        <v>18</v>
      </c>
      <c r="D869" s="692"/>
      <c r="E869" s="692"/>
      <c r="F869" s="693"/>
      <c r="G869" s="33"/>
      <c r="H869" s="33"/>
      <c r="I869" s="33"/>
      <c r="J869" s="33"/>
      <c r="K869" s="653"/>
      <c r="L869" s="651"/>
      <c r="M869" s="33"/>
      <c r="N869" s="33"/>
      <c r="O869" s="653"/>
      <c r="P869" s="651"/>
      <c r="Q869" s="653"/>
      <c r="R869" s="651"/>
    </row>
    <row r="870" spans="2:21" s="29" customFormat="1">
      <c r="B870" s="30">
        <v>44</v>
      </c>
      <c r="C870" s="11">
        <v>1</v>
      </c>
      <c r="D870" s="57"/>
      <c r="E870" s="57"/>
      <c r="F870" s="46"/>
      <c r="G870" s="33"/>
      <c r="H870" s="33"/>
      <c r="I870" s="33"/>
      <c r="J870" s="33"/>
      <c r="K870" s="86"/>
      <c r="L870" s="647"/>
      <c r="M870" s="33"/>
      <c r="N870" s="33"/>
      <c r="O870" s="86"/>
      <c r="P870" s="647"/>
      <c r="Q870" s="86"/>
      <c r="R870" s="647"/>
    </row>
    <row r="871" spans="2:21" s="29" customFormat="1">
      <c r="C871" s="11">
        <v>2</v>
      </c>
      <c r="D871" s="655"/>
      <c r="E871" s="655"/>
      <c r="F871" s="11"/>
      <c r="G871" s="334"/>
      <c r="H871" s="334"/>
      <c r="I871" s="334"/>
      <c r="J871" s="334"/>
      <c r="K871" s="78"/>
      <c r="L871" s="647"/>
      <c r="M871" s="33"/>
      <c r="N871" s="33"/>
      <c r="O871" s="78"/>
      <c r="P871" s="647"/>
      <c r="Q871" s="78"/>
      <c r="R871" s="647"/>
    </row>
    <row r="872" spans="2:21" s="29" customFormat="1">
      <c r="C872" s="11">
        <v>3</v>
      </c>
      <c r="D872" s="655"/>
      <c r="E872" s="655"/>
      <c r="F872" s="647"/>
      <c r="G872" s="33"/>
      <c r="H872" s="33"/>
      <c r="I872" s="33"/>
      <c r="J872" s="33"/>
      <c r="K872" s="78"/>
      <c r="L872" s="647"/>
      <c r="M872" s="33"/>
      <c r="N872" s="33"/>
      <c r="O872" s="78"/>
      <c r="P872" s="647"/>
      <c r="Q872" s="78"/>
      <c r="R872" s="647"/>
    </row>
    <row r="873" spans="2:21">
      <c r="B873" s="29"/>
      <c r="C873" s="11">
        <v>4</v>
      </c>
      <c r="F873" s="78"/>
      <c r="G873" s="33"/>
      <c r="H873" s="33"/>
      <c r="I873" s="33"/>
      <c r="J873" s="33"/>
      <c r="K873" s="86"/>
      <c r="L873" s="189"/>
      <c r="M873" s="334"/>
      <c r="N873" s="334"/>
      <c r="O873" s="86"/>
      <c r="P873" s="189"/>
      <c r="Q873" s="86"/>
      <c r="R873" s="189"/>
      <c r="S873" s="335"/>
      <c r="T873" s="335"/>
      <c r="U873" s="335"/>
    </row>
    <row r="874" spans="2:21" s="29" customFormat="1">
      <c r="B874" s="335"/>
      <c r="C874" s="11">
        <v>5</v>
      </c>
      <c r="D874" s="692"/>
      <c r="E874" s="692"/>
      <c r="F874" s="693"/>
      <c r="G874" s="33"/>
      <c r="H874" s="33"/>
      <c r="I874" s="33"/>
      <c r="J874" s="33"/>
      <c r="K874" s="86"/>
      <c r="L874" s="813"/>
      <c r="M874" s="33"/>
      <c r="N874" s="33"/>
      <c r="O874" s="86"/>
      <c r="P874" s="813"/>
      <c r="Q874" s="86"/>
      <c r="R874" s="813"/>
    </row>
    <row r="875" spans="2:21" s="29" customFormat="1">
      <c r="C875" s="11">
        <v>6</v>
      </c>
      <c r="D875" s="46"/>
      <c r="E875" s="46"/>
      <c r="F875" s="693"/>
      <c r="G875" s="33"/>
      <c r="H875" s="33"/>
      <c r="I875" s="33"/>
      <c r="J875" s="33"/>
      <c r="K875" s="86"/>
      <c r="L875" s="813"/>
      <c r="M875" s="33"/>
      <c r="N875" s="33"/>
      <c r="O875" s="86"/>
      <c r="P875" s="813"/>
      <c r="Q875" s="86"/>
      <c r="R875" s="813"/>
    </row>
    <row r="876" spans="2:21" s="29" customFormat="1">
      <c r="C876" s="11">
        <v>7</v>
      </c>
      <c r="D876" s="46"/>
      <c r="E876" s="46"/>
      <c r="F876" s="693"/>
      <c r="G876" s="33"/>
      <c r="H876" s="33"/>
      <c r="I876" s="33"/>
      <c r="J876" s="33"/>
      <c r="K876" s="86"/>
      <c r="L876" s="814"/>
      <c r="M876" s="33"/>
      <c r="N876" s="33"/>
      <c r="O876" s="86"/>
      <c r="P876" s="814"/>
      <c r="Q876" s="86"/>
      <c r="R876" s="814"/>
    </row>
    <row r="877" spans="2:21" s="29" customFormat="1">
      <c r="C877" s="11">
        <v>8</v>
      </c>
      <c r="D877" s="46"/>
      <c r="E877" s="46"/>
      <c r="F877" s="693"/>
      <c r="G877" s="33"/>
      <c r="H877" s="33"/>
      <c r="I877" s="33"/>
      <c r="J877" s="33"/>
      <c r="K877" s="86"/>
      <c r="L877" s="813"/>
      <c r="M877" s="33"/>
      <c r="N877" s="33"/>
      <c r="O877" s="86"/>
      <c r="P877" s="813"/>
      <c r="Q877" s="86"/>
      <c r="R877" s="813"/>
    </row>
    <row r="878" spans="2:21" s="29" customFormat="1">
      <c r="C878" s="11">
        <v>9</v>
      </c>
      <c r="D878" s="692"/>
      <c r="E878" s="692"/>
      <c r="F878" s="693"/>
      <c r="G878" s="33"/>
      <c r="H878" s="33"/>
      <c r="I878" s="33"/>
      <c r="J878" s="33"/>
      <c r="K878" s="86"/>
      <c r="L878" s="813"/>
      <c r="M878" s="33"/>
      <c r="N878" s="33"/>
      <c r="O878" s="86"/>
      <c r="P878" s="813"/>
      <c r="Q878" s="86"/>
      <c r="R878" s="813"/>
    </row>
    <row r="879" spans="2:21" s="29" customFormat="1">
      <c r="C879" s="11">
        <v>10</v>
      </c>
      <c r="D879" s="46"/>
      <c r="E879" s="46"/>
      <c r="F879" s="693"/>
      <c r="G879" s="33"/>
      <c r="H879" s="33"/>
      <c r="I879" s="33"/>
      <c r="J879" s="33"/>
      <c r="K879" s="86"/>
      <c r="L879" s="813"/>
      <c r="M879" s="33"/>
      <c r="N879" s="33"/>
      <c r="O879" s="86"/>
      <c r="P879" s="813"/>
      <c r="Q879" s="86"/>
      <c r="R879" s="813"/>
    </row>
    <row r="880" spans="2:21" s="29" customFormat="1">
      <c r="C880" s="11">
        <v>11</v>
      </c>
      <c r="D880" s="46"/>
      <c r="E880" s="46"/>
      <c r="F880" s="693"/>
      <c r="G880" s="33"/>
      <c r="H880" s="33"/>
      <c r="I880" s="33"/>
      <c r="J880" s="33"/>
      <c r="K880" s="86"/>
      <c r="L880" s="814"/>
      <c r="M880" s="33"/>
      <c r="N880" s="33"/>
      <c r="O880" s="86"/>
      <c r="P880" s="814"/>
      <c r="Q880" s="86"/>
      <c r="R880" s="814"/>
    </row>
    <row r="881" spans="2:21" s="29" customFormat="1">
      <c r="C881" s="11">
        <v>12</v>
      </c>
      <c r="D881" s="692"/>
      <c r="E881" s="692"/>
      <c r="F881" s="693"/>
      <c r="G881" s="33"/>
      <c r="H881" s="33"/>
      <c r="I881" s="33"/>
      <c r="J881" s="33"/>
      <c r="K881" s="86"/>
      <c r="L881" s="813"/>
      <c r="M881" s="33"/>
      <c r="N881" s="33"/>
      <c r="O881" s="86"/>
      <c r="P881" s="813"/>
      <c r="Q881" s="86"/>
      <c r="R881" s="813"/>
    </row>
    <row r="882" spans="2:21" s="29" customFormat="1">
      <c r="C882" s="11">
        <v>13</v>
      </c>
      <c r="D882" s="692"/>
      <c r="E882" s="692"/>
      <c r="F882" s="693"/>
      <c r="G882" s="33"/>
      <c r="H882" s="33"/>
      <c r="I882" s="33"/>
      <c r="J882" s="33"/>
      <c r="K882" s="86"/>
      <c r="L882" s="813"/>
      <c r="M882" s="33"/>
      <c r="N882" s="33"/>
      <c r="O882" s="86"/>
      <c r="P882" s="813"/>
      <c r="Q882" s="86"/>
      <c r="R882" s="813"/>
    </row>
    <row r="883" spans="2:21" s="29" customFormat="1">
      <c r="C883" s="11">
        <v>14</v>
      </c>
      <c r="D883" s="692"/>
      <c r="E883" s="692"/>
      <c r="F883" s="693"/>
      <c r="G883" s="33"/>
      <c r="H883" s="33"/>
      <c r="I883" s="33"/>
      <c r="J883" s="33"/>
      <c r="K883" s="86"/>
      <c r="L883" s="651"/>
      <c r="M883" s="33"/>
      <c r="N883" s="33"/>
      <c r="O883" s="86"/>
      <c r="P883" s="651"/>
      <c r="Q883" s="86"/>
      <c r="R883" s="651"/>
    </row>
    <row r="884" spans="2:21" s="29" customFormat="1">
      <c r="C884" s="11">
        <v>15</v>
      </c>
      <c r="D884" s="692"/>
      <c r="E884" s="692"/>
      <c r="F884" s="693"/>
      <c r="G884" s="33"/>
      <c r="H884" s="33"/>
      <c r="I884" s="33"/>
      <c r="J884" s="33"/>
      <c r="K884" s="86"/>
      <c r="L884" s="814"/>
      <c r="M884" s="33"/>
      <c r="N884" s="33"/>
      <c r="O884" s="86"/>
      <c r="P884" s="814"/>
      <c r="Q884" s="86"/>
      <c r="R884" s="814"/>
    </row>
    <row r="885" spans="2:21" s="29" customFormat="1">
      <c r="C885" s="11">
        <v>16</v>
      </c>
      <c r="D885" s="692"/>
      <c r="E885" s="692"/>
      <c r="F885" s="693"/>
      <c r="G885" s="33"/>
      <c r="H885" s="33"/>
      <c r="I885" s="33"/>
      <c r="J885" s="33"/>
      <c r="K885" s="86"/>
      <c r="L885" s="813"/>
      <c r="M885" s="33"/>
      <c r="N885" s="33"/>
      <c r="O885" s="86"/>
      <c r="P885" s="813"/>
      <c r="Q885" s="86"/>
      <c r="R885" s="813"/>
    </row>
    <row r="886" spans="2:21" s="29" customFormat="1">
      <c r="C886" s="11">
        <v>17</v>
      </c>
      <c r="D886" s="692"/>
      <c r="E886" s="692"/>
      <c r="F886" s="693"/>
      <c r="G886" s="33"/>
      <c r="H886" s="33"/>
      <c r="I886" s="33"/>
      <c r="J886" s="33"/>
      <c r="K886" s="86"/>
      <c r="L886" s="651"/>
      <c r="M886" s="33"/>
      <c r="N886" s="33"/>
      <c r="O886" s="86"/>
      <c r="P886" s="651"/>
      <c r="Q886" s="86"/>
      <c r="R886" s="651"/>
    </row>
    <row r="887" spans="2:21" s="29" customFormat="1">
      <c r="B887" s="11"/>
      <c r="C887" s="11">
        <v>18</v>
      </c>
      <c r="D887" s="692"/>
      <c r="E887" s="692"/>
      <c r="F887" s="693"/>
      <c r="G887" s="33"/>
      <c r="H887" s="33"/>
      <c r="I887" s="33"/>
      <c r="J887" s="33"/>
      <c r="K887" s="653"/>
      <c r="L887" s="651"/>
      <c r="M887" s="33"/>
      <c r="N887" s="33"/>
      <c r="O887" s="653"/>
      <c r="P887" s="651"/>
      <c r="Q887" s="653"/>
      <c r="R887" s="651"/>
    </row>
    <row r="888" spans="2:21" s="29" customFormat="1">
      <c r="B888" s="30">
        <v>45</v>
      </c>
      <c r="C888" s="11">
        <v>1</v>
      </c>
      <c r="D888" s="57"/>
      <c r="E888" s="57"/>
      <c r="F888" s="46"/>
      <c r="G888" s="33"/>
      <c r="H888" s="33"/>
      <c r="I888" s="33"/>
      <c r="J888" s="33"/>
      <c r="K888" s="86"/>
      <c r="L888" s="647"/>
      <c r="M888" s="33"/>
      <c r="N888" s="33"/>
      <c r="O888" s="86"/>
      <c r="P888" s="647"/>
      <c r="Q888" s="86"/>
      <c r="R888" s="647"/>
    </row>
    <row r="889" spans="2:21" s="29" customFormat="1">
      <c r="B889" s="11"/>
      <c r="C889" s="11">
        <v>2</v>
      </c>
      <c r="D889" s="655"/>
      <c r="E889" s="655"/>
      <c r="F889" s="11"/>
      <c r="G889" s="334"/>
      <c r="H889" s="334"/>
      <c r="I889" s="334"/>
      <c r="J889" s="334"/>
      <c r="K889" s="78"/>
      <c r="L889" s="647"/>
      <c r="M889" s="33"/>
      <c r="N889" s="33"/>
      <c r="O889" s="78"/>
      <c r="P889" s="647"/>
      <c r="Q889" s="78"/>
      <c r="R889" s="647"/>
    </row>
    <row r="890" spans="2:21" s="29" customFormat="1">
      <c r="B890" s="11"/>
      <c r="C890" s="11">
        <v>3</v>
      </c>
      <c r="D890" s="655"/>
      <c r="E890" s="655"/>
      <c r="F890" s="647"/>
      <c r="G890" s="33"/>
      <c r="H890" s="33"/>
      <c r="I890" s="33"/>
      <c r="J890" s="33"/>
      <c r="K890" s="78"/>
      <c r="L890" s="647"/>
      <c r="M890" s="33"/>
      <c r="N890" s="33"/>
      <c r="O890" s="78"/>
      <c r="P890" s="647"/>
      <c r="Q890" s="78"/>
      <c r="R890" s="647"/>
    </row>
    <row r="891" spans="2:21">
      <c r="C891" s="11">
        <v>4</v>
      </c>
      <c r="F891" s="78"/>
      <c r="G891" s="33"/>
      <c r="H891" s="33"/>
      <c r="I891" s="33"/>
      <c r="J891" s="33"/>
      <c r="K891" s="86"/>
      <c r="L891" s="189"/>
      <c r="M891" s="334"/>
      <c r="N891" s="334"/>
      <c r="O891" s="86"/>
      <c r="P891" s="189"/>
      <c r="Q891" s="86"/>
      <c r="R891" s="189"/>
      <c r="S891" s="335"/>
      <c r="T891" s="335"/>
      <c r="U891" s="335"/>
    </row>
    <row r="892" spans="2:21" s="29" customFormat="1">
      <c r="B892" s="11"/>
      <c r="C892" s="11">
        <v>5</v>
      </c>
      <c r="D892" s="692"/>
      <c r="E892" s="692"/>
      <c r="F892" s="693"/>
      <c r="G892" s="33"/>
      <c r="H892" s="33"/>
      <c r="I892" s="33"/>
      <c r="J892" s="33"/>
      <c r="K892" s="86"/>
      <c r="L892" s="813"/>
      <c r="M892" s="33"/>
      <c r="N892" s="33"/>
      <c r="O892" s="86"/>
      <c r="P892" s="813"/>
      <c r="Q892" s="86"/>
      <c r="R892" s="813"/>
    </row>
    <row r="893" spans="2:21" s="29" customFormat="1">
      <c r="B893" s="11"/>
      <c r="C893" s="11">
        <v>6</v>
      </c>
      <c r="D893" s="46"/>
      <c r="E893" s="46"/>
      <c r="F893" s="693"/>
      <c r="G893" s="33"/>
      <c r="H893" s="33"/>
      <c r="I893" s="33"/>
      <c r="J893" s="33"/>
      <c r="K893" s="86"/>
      <c r="L893" s="813"/>
      <c r="M893" s="33"/>
      <c r="N893" s="33"/>
      <c r="O893" s="86"/>
      <c r="P893" s="813"/>
      <c r="Q893" s="86"/>
      <c r="R893" s="813"/>
    </row>
    <row r="894" spans="2:21" s="29" customFormat="1">
      <c r="B894" s="11"/>
      <c r="C894" s="11">
        <v>7</v>
      </c>
      <c r="D894" s="46"/>
      <c r="E894" s="46"/>
      <c r="F894" s="693"/>
      <c r="G894" s="33"/>
      <c r="H894" s="33"/>
      <c r="I894" s="33"/>
      <c r="J894" s="33"/>
      <c r="K894" s="86"/>
      <c r="L894" s="814"/>
      <c r="M894" s="33"/>
      <c r="N894" s="33"/>
      <c r="O894" s="86"/>
      <c r="P894" s="814"/>
      <c r="Q894" s="86"/>
      <c r="R894" s="814"/>
    </row>
    <row r="895" spans="2:21" s="29" customFormat="1">
      <c r="B895" s="11"/>
      <c r="C895" s="11">
        <v>8</v>
      </c>
      <c r="D895" s="46"/>
      <c r="E895" s="46"/>
      <c r="F895" s="693"/>
      <c r="G895" s="33"/>
      <c r="H895" s="33"/>
      <c r="I895" s="33"/>
      <c r="J895" s="33"/>
      <c r="K895" s="86"/>
      <c r="L895" s="813"/>
      <c r="M895" s="33"/>
      <c r="N895" s="33"/>
      <c r="O895" s="86"/>
      <c r="P895" s="813"/>
      <c r="Q895" s="86"/>
      <c r="R895" s="813"/>
    </row>
    <row r="896" spans="2:21" s="29" customFormat="1">
      <c r="B896" s="11"/>
      <c r="C896" s="11">
        <v>9</v>
      </c>
      <c r="D896" s="692"/>
      <c r="E896" s="692"/>
      <c r="F896" s="693"/>
      <c r="G896" s="33"/>
      <c r="H896" s="33"/>
      <c r="I896" s="33"/>
      <c r="J896" s="33"/>
      <c r="K896" s="86"/>
      <c r="L896" s="813"/>
      <c r="M896" s="33"/>
      <c r="N896" s="33"/>
      <c r="O896" s="86"/>
      <c r="P896" s="813"/>
      <c r="Q896" s="86"/>
      <c r="R896" s="813"/>
    </row>
    <row r="897" spans="2:21" s="29" customFormat="1">
      <c r="B897" s="11"/>
      <c r="C897" s="11">
        <v>10</v>
      </c>
      <c r="D897" s="46"/>
      <c r="E897" s="46"/>
      <c r="F897" s="693"/>
      <c r="G897" s="33"/>
      <c r="H897" s="33"/>
      <c r="I897" s="33"/>
      <c r="J897" s="33"/>
      <c r="K897" s="86"/>
      <c r="L897" s="813"/>
      <c r="M897" s="33"/>
      <c r="N897" s="33"/>
      <c r="O897" s="86"/>
      <c r="P897" s="813"/>
      <c r="Q897" s="86"/>
      <c r="R897" s="813"/>
    </row>
    <row r="898" spans="2:21" s="29" customFormat="1">
      <c r="B898" s="11"/>
      <c r="C898" s="11">
        <v>11</v>
      </c>
      <c r="D898" s="46"/>
      <c r="E898" s="46"/>
      <c r="F898" s="693"/>
      <c r="G898" s="33"/>
      <c r="H898" s="33"/>
      <c r="I898" s="33"/>
      <c r="J898" s="33"/>
      <c r="K898" s="86"/>
      <c r="L898" s="814"/>
      <c r="M898" s="33"/>
      <c r="N898" s="33"/>
      <c r="O898" s="86"/>
      <c r="P898" s="814"/>
      <c r="Q898" s="86"/>
      <c r="R898" s="814"/>
    </row>
    <row r="899" spans="2:21" s="29" customFormat="1">
      <c r="B899" s="11"/>
      <c r="C899" s="11">
        <v>12</v>
      </c>
      <c r="D899" s="692"/>
      <c r="E899" s="692"/>
      <c r="F899" s="693"/>
      <c r="G899" s="33"/>
      <c r="H899" s="33"/>
      <c r="I899" s="33"/>
      <c r="J899" s="33"/>
      <c r="K899" s="86"/>
      <c r="L899" s="813"/>
      <c r="M899" s="33"/>
      <c r="N899" s="33"/>
      <c r="O899" s="86"/>
      <c r="P899" s="813"/>
      <c r="Q899" s="86"/>
      <c r="R899" s="813"/>
    </row>
    <row r="900" spans="2:21" s="29" customFormat="1">
      <c r="B900" s="11"/>
      <c r="C900" s="11">
        <v>13</v>
      </c>
      <c r="D900" s="692"/>
      <c r="E900" s="692"/>
      <c r="F900" s="693"/>
      <c r="G900" s="33"/>
      <c r="H900" s="33"/>
      <c r="I900" s="33"/>
      <c r="J900" s="33"/>
      <c r="K900" s="86"/>
      <c r="L900" s="813"/>
      <c r="M900" s="33"/>
      <c r="N900" s="33"/>
      <c r="O900" s="86"/>
      <c r="P900" s="813"/>
      <c r="Q900" s="86"/>
      <c r="R900" s="813"/>
    </row>
    <row r="901" spans="2:21" s="29" customFormat="1">
      <c r="B901" s="11"/>
      <c r="C901" s="11">
        <v>14</v>
      </c>
      <c r="D901" s="692"/>
      <c r="E901" s="692"/>
      <c r="F901" s="693"/>
      <c r="G901" s="33"/>
      <c r="H901" s="33"/>
      <c r="I901" s="33"/>
      <c r="J901" s="33"/>
      <c r="K901" s="86"/>
      <c r="L901" s="651"/>
      <c r="M901" s="33"/>
      <c r="N901" s="33"/>
      <c r="O901" s="86"/>
      <c r="P901" s="651"/>
      <c r="Q901" s="86"/>
      <c r="R901" s="651"/>
    </row>
    <row r="902" spans="2:21" s="29" customFormat="1">
      <c r="B902" s="11"/>
      <c r="C902" s="11">
        <v>15</v>
      </c>
      <c r="D902" s="692"/>
      <c r="E902" s="692"/>
      <c r="F902" s="693"/>
      <c r="G902" s="33"/>
      <c r="H902" s="33"/>
      <c r="I902" s="33"/>
      <c r="J902" s="33"/>
      <c r="K902" s="86"/>
      <c r="L902" s="814"/>
      <c r="M902" s="33"/>
      <c r="N902" s="33"/>
      <c r="O902" s="86"/>
      <c r="P902" s="814"/>
      <c r="Q902" s="86"/>
      <c r="R902" s="814"/>
    </row>
    <row r="903" spans="2:21" s="29" customFormat="1">
      <c r="B903" s="11"/>
      <c r="C903" s="11">
        <v>16</v>
      </c>
      <c r="D903" s="692"/>
      <c r="E903" s="692"/>
      <c r="F903" s="693"/>
      <c r="G903" s="33"/>
      <c r="H903" s="33"/>
      <c r="I903" s="33"/>
      <c r="J903" s="33"/>
      <c r="K903" s="86"/>
      <c r="L903" s="813"/>
      <c r="M903" s="33"/>
      <c r="N903" s="33"/>
      <c r="O903" s="86"/>
      <c r="P903" s="813"/>
      <c r="Q903" s="86"/>
      <c r="R903" s="813"/>
    </row>
    <row r="904" spans="2:21" s="29" customFormat="1">
      <c r="B904" s="11"/>
      <c r="C904" s="11">
        <v>17</v>
      </c>
      <c r="D904" s="692"/>
      <c r="E904" s="692"/>
      <c r="F904" s="693"/>
      <c r="G904" s="33"/>
      <c r="H904" s="33"/>
      <c r="I904" s="33"/>
      <c r="J904" s="33"/>
      <c r="K904" s="86"/>
      <c r="L904" s="651"/>
      <c r="M904" s="33"/>
      <c r="N904" s="33"/>
      <c r="O904" s="86"/>
      <c r="P904" s="651"/>
      <c r="Q904" s="86"/>
      <c r="R904" s="651"/>
    </row>
    <row r="905" spans="2:21" s="29" customFormat="1">
      <c r="B905" s="11"/>
      <c r="C905" s="11">
        <v>18</v>
      </c>
      <c r="D905" s="692"/>
      <c r="E905" s="692"/>
      <c r="F905" s="693"/>
      <c r="G905" s="33"/>
      <c r="H905" s="33"/>
      <c r="I905" s="33"/>
      <c r="J905" s="33"/>
      <c r="K905" s="653"/>
      <c r="L905" s="651"/>
      <c r="M905" s="33"/>
      <c r="N905" s="33"/>
      <c r="O905" s="653"/>
      <c r="P905" s="651"/>
      <c r="Q905" s="653"/>
      <c r="R905" s="651"/>
    </row>
    <row r="906" spans="2:21" s="29" customFormat="1">
      <c r="B906" s="30">
        <v>46</v>
      </c>
      <c r="C906" s="11">
        <v>1</v>
      </c>
      <c r="D906" s="57"/>
      <c r="E906" s="57"/>
      <c r="F906" s="46"/>
      <c r="G906" s="33"/>
      <c r="H906" s="33"/>
      <c r="I906" s="33"/>
      <c r="J906" s="33"/>
      <c r="K906" s="86"/>
      <c r="L906" s="647"/>
      <c r="M906" s="33"/>
      <c r="N906" s="33"/>
      <c r="O906" s="86"/>
      <c r="P906" s="647"/>
      <c r="Q906" s="86"/>
      <c r="R906" s="647"/>
    </row>
    <row r="907" spans="2:21" s="29" customFormat="1">
      <c r="B907" s="11"/>
      <c r="C907" s="11">
        <v>2</v>
      </c>
      <c r="D907" s="655"/>
      <c r="E907" s="655"/>
      <c r="F907" s="11"/>
      <c r="G907" s="334"/>
      <c r="H907" s="334"/>
      <c r="I907" s="334"/>
      <c r="J907" s="334"/>
      <c r="K907" s="78"/>
      <c r="L907" s="647"/>
      <c r="M907" s="33"/>
      <c r="N907" s="33"/>
      <c r="O907" s="78"/>
      <c r="P907" s="647"/>
      <c r="Q907" s="78"/>
      <c r="R907" s="647"/>
    </row>
    <row r="908" spans="2:21" s="29" customFormat="1">
      <c r="B908" s="11"/>
      <c r="C908" s="11">
        <v>3</v>
      </c>
      <c r="D908" s="655"/>
      <c r="E908" s="655"/>
      <c r="F908" s="647"/>
      <c r="G908" s="33"/>
      <c r="H908" s="33"/>
      <c r="I908" s="33"/>
      <c r="J908" s="33"/>
      <c r="K908" s="78"/>
      <c r="L908" s="647"/>
      <c r="M908" s="33"/>
      <c r="N908" s="33"/>
      <c r="O908" s="78"/>
      <c r="P908" s="647"/>
      <c r="Q908" s="78"/>
      <c r="R908" s="647"/>
    </row>
    <row r="909" spans="2:21">
      <c r="C909" s="11">
        <v>4</v>
      </c>
      <c r="F909" s="78"/>
      <c r="G909" s="33"/>
      <c r="H909" s="33"/>
      <c r="I909" s="33"/>
      <c r="J909" s="33"/>
      <c r="K909" s="86"/>
      <c r="L909" s="189"/>
      <c r="M909" s="334"/>
      <c r="N909" s="334"/>
      <c r="O909" s="86"/>
      <c r="P909" s="189"/>
      <c r="Q909" s="86"/>
      <c r="R909" s="189"/>
      <c r="S909" s="335"/>
      <c r="T909" s="335"/>
      <c r="U909" s="335"/>
    </row>
    <row r="910" spans="2:21" s="29" customFormat="1">
      <c r="B910" s="11"/>
      <c r="C910" s="11">
        <v>5</v>
      </c>
      <c r="D910" s="692"/>
      <c r="E910" s="692"/>
      <c r="F910" s="693"/>
      <c r="G910" s="33"/>
      <c r="H910" s="33"/>
      <c r="I910" s="33"/>
      <c r="J910" s="33"/>
      <c r="K910" s="86"/>
      <c r="L910" s="813"/>
      <c r="M910" s="33"/>
      <c r="N910" s="33"/>
      <c r="O910" s="86"/>
      <c r="P910" s="813"/>
      <c r="Q910" s="86"/>
      <c r="R910" s="813"/>
    </row>
    <row r="911" spans="2:21" s="29" customFormat="1">
      <c r="B911" s="11"/>
      <c r="C911" s="11">
        <v>6</v>
      </c>
      <c r="D911" s="46"/>
      <c r="E911" s="46"/>
      <c r="F911" s="693"/>
      <c r="G911" s="33"/>
      <c r="H911" s="33"/>
      <c r="I911" s="33"/>
      <c r="J911" s="33"/>
      <c r="K911" s="86"/>
      <c r="L911" s="813"/>
      <c r="M911" s="33"/>
      <c r="N911" s="33"/>
      <c r="O911" s="86"/>
      <c r="P911" s="813"/>
      <c r="Q911" s="86"/>
      <c r="R911" s="813"/>
    </row>
    <row r="912" spans="2:21" s="29" customFormat="1">
      <c r="B912" s="11"/>
      <c r="C912" s="11">
        <v>7</v>
      </c>
      <c r="D912" s="46"/>
      <c r="E912" s="46"/>
      <c r="F912" s="693"/>
      <c r="G912" s="33"/>
      <c r="H912" s="33"/>
      <c r="I912" s="33"/>
      <c r="J912" s="33"/>
      <c r="K912" s="86"/>
      <c r="L912" s="814"/>
      <c r="M912" s="33"/>
      <c r="N912" s="33"/>
      <c r="O912" s="86"/>
      <c r="P912" s="814"/>
      <c r="Q912" s="86"/>
      <c r="R912" s="814"/>
    </row>
    <row r="913" spans="2:21" s="29" customFormat="1">
      <c r="B913" s="11"/>
      <c r="C913" s="11">
        <v>8</v>
      </c>
      <c r="D913" s="46"/>
      <c r="E913" s="46"/>
      <c r="F913" s="693"/>
      <c r="G913" s="33"/>
      <c r="H913" s="33"/>
      <c r="I913" s="33"/>
      <c r="J913" s="33"/>
      <c r="K913" s="86"/>
      <c r="L913" s="813"/>
      <c r="M913" s="33"/>
      <c r="N913" s="33"/>
      <c r="O913" s="86"/>
      <c r="P913" s="813"/>
      <c r="Q913" s="86"/>
      <c r="R913" s="813"/>
    </row>
    <row r="914" spans="2:21" s="29" customFormat="1">
      <c r="B914" s="11"/>
      <c r="C914" s="11">
        <v>9</v>
      </c>
      <c r="D914" s="692"/>
      <c r="E914" s="692"/>
      <c r="F914" s="693"/>
      <c r="G914" s="33"/>
      <c r="H914" s="33"/>
      <c r="I914" s="33"/>
      <c r="J914" s="33"/>
      <c r="K914" s="86"/>
      <c r="L914" s="813"/>
      <c r="M914" s="33"/>
      <c r="N914" s="33"/>
      <c r="O914" s="86"/>
      <c r="P914" s="813"/>
      <c r="Q914" s="86"/>
      <c r="R914" s="813"/>
    </row>
    <row r="915" spans="2:21" s="29" customFormat="1">
      <c r="B915" s="11"/>
      <c r="C915" s="11">
        <v>10</v>
      </c>
      <c r="D915" s="46"/>
      <c r="E915" s="46"/>
      <c r="F915" s="693"/>
      <c r="G915" s="33"/>
      <c r="H915" s="33"/>
      <c r="I915" s="33"/>
      <c r="J915" s="33"/>
      <c r="K915" s="86"/>
      <c r="L915" s="813"/>
      <c r="M915" s="33"/>
      <c r="N915" s="33"/>
      <c r="O915" s="86"/>
      <c r="P915" s="813"/>
      <c r="Q915" s="86"/>
      <c r="R915" s="813"/>
    </row>
    <row r="916" spans="2:21" s="29" customFormat="1">
      <c r="B916" s="11"/>
      <c r="C916" s="11">
        <v>11</v>
      </c>
      <c r="D916" s="46"/>
      <c r="E916" s="46"/>
      <c r="F916" s="693"/>
      <c r="G916" s="33"/>
      <c r="H916" s="33"/>
      <c r="I916" s="33"/>
      <c r="J916" s="33"/>
      <c r="K916" s="86"/>
      <c r="L916" s="814"/>
      <c r="M916" s="33"/>
      <c r="N916" s="33"/>
      <c r="O916" s="86"/>
      <c r="P916" s="814"/>
      <c r="Q916" s="86"/>
      <c r="R916" s="814"/>
    </row>
    <row r="917" spans="2:21" s="29" customFormat="1">
      <c r="B917" s="11"/>
      <c r="C917" s="11">
        <v>12</v>
      </c>
      <c r="D917" s="692"/>
      <c r="E917" s="692"/>
      <c r="F917" s="693"/>
      <c r="G917" s="33"/>
      <c r="H917" s="33"/>
      <c r="I917" s="33"/>
      <c r="J917" s="33"/>
      <c r="K917" s="86"/>
      <c r="L917" s="813"/>
      <c r="M917" s="33"/>
      <c r="N917" s="33"/>
      <c r="O917" s="86"/>
      <c r="P917" s="813"/>
      <c r="Q917" s="86"/>
      <c r="R917" s="813"/>
    </row>
    <row r="918" spans="2:21" s="29" customFormat="1">
      <c r="B918" s="11"/>
      <c r="C918" s="11">
        <v>13</v>
      </c>
      <c r="D918" s="692"/>
      <c r="E918" s="692"/>
      <c r="F918" s="693"/>
      <c r="G918" s="33"/>
      <c r="H918" s="33"/>
      <c r="I918" s="33"/>
      <c r="J918" s="33"/>
      <c r="K918" s="86"/>
      <c r="L918" s="813"/>
      <c r="M918" s="33"/>
      <c r="N918" s="33"/>
      <c r="O918" s="86"/>
      <c r="P918" s="813"/>
      <c r="Q918" s="86"/>
      <c r="R918" s="813"/>
    </row>
    <row r="919" spans="2:21" s="29" customFormat="1">
      <c r="B919" s="11"/>
      <c r="C919" s="11">
        <v>14</v>
      </c>
      <c r="D919" s="692"/>
      <c r="E919" s="692"/>
      <c r="F919" s="693"/>
      <c r="G919" s="33"/>
      <c r="H919" s="33"/>
      <c r="I919" s="33"/>
      <c r="J919" s="33"/>
      <c r="K919" s="86"/>
      <c r="L919" s="651"/>
      <c r="M919" s="33"/>
      <c r="N919" s="33"/>
      <c r="O919" s="86"/>
      <c r="P919" s="651"/>
      <c r="Q919" s="86"/>
      <c r="R919" s="651"/>
    </row>
    <row r="920" spans="2:21" s="29" customFormat="1">
      <c r="B920" s="11"/>
      <c r="C920" s="11">
        <v>15</v>
      </c>
      <c r="D920" s="692"/>
      <c r="E920" s="692"/>
      <c r="F920" s="693"/>
      <c r="G920" s="33"/>
      <c r="H920" s="33"/>
      <c r="I920" s="33"/>
      <c r="J920" s="33"/>
      <c r="K920" s="86"/>
      <c r="L920" s="814"/>
      <c r="M920" s="33"/>
      <c r="N920" s="33"/>
      <c r="O920" s="86"/>
      <c r="P920" s="814"/>
      <c r="Q920" s="86"/>
      <c r="R920" s="814"/>
    </row>
    <row r="921" spans="2:21" s="29" customFormat="1">
      <c r="B921" s="11"/>
      <c r="C921" s="11">
        <v>16</v>
      </c>
      <c r="D921" s="692"/>
      <c r="E921" s="692"/>
      <c r="F921" s="693"/>
      <c r="G921" s="33"/>
      <c r="H921" s="33"/>
      <c r="I921" s="33"/>
      <c r="J921" s="33"/>
      <c r="K921" s="86"/>
      <c r="L921" s="813"/>
      <c r="M921" s="33"/>
      <c r="N921" s="33"/>
      <c r="O921" s="86"/>
      <c r="P921" s="813"/>
      <c r="Q921" s="86"/>
      <c r="R921" s="813"/>
    </row>
    <row r="922" spans="2:21" s="29" customFormat="1">
      <c r="B922" s="11"/>
      <c r="C922" s="11">
        <v>17</v>
      </c>
      <c r="D922" s="692"/>
      <c r="E922" s="692"/>
      <c r="F922" s="693"/>
      <c r="G922" s="33"/>
      <c r="H922" s="33"/>
      <c r="I922" s="33"/>
      <c r="J922" s="33"/>
      <c r="K922" s="86"/>
      <c r="L922" s="651"/>
      <c r="M922" s="33"/>
      <c r="N922" s="33"/>
      <c r="O922" s="86"/>
      <c r="P922" s="651"/>
      <c r="Q922" s="86"/>
      <c r="R922" s="651"/>
    </row>
    <row r="923" spans="2:21" s="29" customFormat="1">
      <c r="B923" s="11"/>
      <c r="C923" s="11">
        <v>18</v>
      </c>
      <c r="D923" s="692"/>
      <c r="E923" s="692"/>
      <c r="F923" s="693"/>
      <c r="G923" s="33"/>
      <c r="H923" s="33"/>
      <c r="I923" s="33"/>
      <c r="J923" s="33"/>
      <c r="K923" s="653"/>
      <c r="L923" s="651"/>
      <c r="M923" s="33"/>
      <c r="N923" s="33"/>
      <c r="O923" s="653"/>
      <c r="P923" s="651"/>
      <c r="Q923" s="653"/>
      <c r="R923" s="651"/>
    </row>
    <row r="924" spans="2:21" s="29" customFormat="1">
      <c r="B924" s="30">
        <v>47</v>
      </c>
      <c r="C924" s="11">
        <v>1</v>
      </c>
      <c r="D924" s="57"/>
      <c r="E924" s="57"/>
      <c r="F924" s="46"/>
      <c r="G924" s="33"/>
      <c r="H924" s="33"/>
      <c r="I924" s="33"/>
      <c r="J924" s="33"/>
      <c r="K924" s="86"/>
      <c r="L924" s="647"/>
      <c r="M924" s="33"/>
      <c r="N924" s="33"/>
      <c r="O924" s="86"/>
      <c r="P924" s="647"/>
      <c r="Q924" s="86"/>
      <c r="R924" s="647"/>
    </row>
    <row r="925" spans="2:21" s="29" customFormat="1">
      <c r="B925" s="11"/>
      <c r="C925" s="11">
        <v>2</v>
      </c>
      <c r="D925" s="655"/>
      <c r="E925" s="655"/>
      <c r="F925" s="11"/>
      <c r="G925" s="334"/>
      <c r="H925" s="334"/>
      <c r="I925" s="334"/>
      <c r="J925" s="334"/>
      <c r="K925" s="78"/>
      <c r="L925" s="647"/>
      <c r="M925" s="33"/>
      <c r="N925" s="33"/>
      <c r="O925" s="78"/>
      <c r="P925" s="647"/>
      <c r="Q925" s="78"/>
      <c r="R925" s="647"/>
    </row>
    <row r="926" spans="2:21" s="29" customFormat="1">
      <c r="B926" s="11"/>
      <c r="C926" s="11">
        <v>3</v>
      </c>
      <c r="D926" s="655"/>
      <c r="E926" s="655"/>
      <c r="F926" s="647"/>
      <c r="G926" s="33"/>
      <c r="H926" s="33"/>
      <c r="I926" s="33"/>
      <c r="J926" s="33"/>
      <c r="K926" s="78"/>
      <c r="L926" s="647"/>
      <c r="M926" s="33"/>
      <c r="N926" s="33"/>
      <c r="O926" s="78"/>
      <c r="P926" s="647"/>
      <c r="Q926" s="78"/>
      <c r="R926" s="647"/>
    </row>
    <row r="927" spans="2:21">
      <c r="C927" s="11">
        <v>4</v>
      </c>
      <c r="F927" s="78"/>
      <c r="G927" s="33"/>
      <c r="H927" s="33"/>
      <c r="I927" s="33"/>
      <c r="J927" s="33"/>
      <c r="K927" s="86"/>
      <c r="L927" s="189"/>
      <c r="M927" s="334"/>
      <c r="N927" s="334"/>
      <c r="O927" s="86"/>
      <c r="P927" s="189"/>
      <c r="Q927" s="86"/>
      <c r="R927" s="189"/>
      <c r="S927" s="335"/>
      <c r="T927" s="335"/>
      <c r="U927" s="335"/>
    </row>
    <row r="928" spans="2:21" s="29" customFormat="1">
      <c r="B928" s="11"/>
      <c r="C928" s="11">
        <v>5</v>
      </c>
      <c r="D928" s="692"/>
      <c r="E928" s="692"/>
      <c r="F928" s="693"/>
      <c r="G928" s="33"/>
      <c r="H928" s="33"/>
      <c r="I928" s="33"/>
      <c r="J928" s="33"/>
      <c r="K928" s="86"/>
      <c r="L928" s="813"/>
      <c r="M928" s="33"/>
      <c r="N928" s="33"/>
      <c r="O928" s="86"/>
      <c r="P928" s="813"/>
      <c r="Q928" s="86"/>
      <c r="R928" s="813"/>
    </row>
    <row r="929" spans="2:18" s="29" customFormat="1">
      <c r="B929" s="11"/>
      <c r="C929" s="11">
        <v>6</v>
      </c>
      <c r="D929" s="46"/>
      <c r="E929" s="46"/>
      <c r="F929" s="693"/>
      <c r="G929" s="33"/>
      <c r="H929" s="33"/>
      <c r="I929" s="33"/>
      <c r="J929" s="33"/>
      <c r="K929" s="86"/>
      <c r="L929" s="813"/>
      <c r="M929" s="33"/>
      <c r="N929" s="33"/>
      <c r="O929" s="86"/>
      <c r="P929" s="813"/>
      <c r="Q929" s="86"/>
      <c r="R929" s="813"/>
    </row>
    <row r="930" spans="2:18" s="29" customFormat="1">
      <c r="B930" s="11"/>
      <c r="C930" s="11">
        <v>7</v>
      </c>
      <c r="D930" s="46"/>
      <c r="E930" s="46"/>
      <c r="F930" s="693"/>
      <c r="G930" s="33"/>
      <c r="H930" s="33"/>
      <c r="I930" s="33"/>
      <c r="J930" s="33"/>
      <c r="K930" s="86"/>
      <c r="L930" s="814"/>
      <c r="M930" s="33"/>
      <c r="N930" s="33"/>
      <c r="O930" s="86"/>
      <c r="P930" s="814"/>
      <c r="Q930" s="86"/>
      <c r="R930" s="814"/>
    </row>
    <row r="931" spans="2:18" s="29" customFormat="1">
      <c r="B931" s="11"/>
      <c r="C931" s="11">
        <v>8</v>
      </c>
      <c r="D931" s="46"/>
      <c r="E931" s="46"/>
      <c r="F931" s="693"/>
      <c r="G931" s="33"/>
      <c r="H931" s="33"/>
      <c r="I931" s="33"/>
      <c r="J931" s="33"/>
      <c r="K931" s="86"/>
      <c r="L931" s="813"/>
      <c r="M931" s="33"/>
      <c r="N931" s="33"/>
      <c r="O931" s="86"/>
      <c r="P931" s="813"/>
      <c r="Q931" s="86"/>
      <c r="R931" s="813"/>
    </row>
    <row r="932" spans="2:18" s="29" customFormat="1">
      <c r="B932" s="11"/>
      <c r="C932" s="11">
        <v>9</v>
      </c>
      <c r="D932" s="692"/>
      <c r="E932" s="692"/>
      <c r="F932" s="693"/>
      <c r="G932" s="33"/>
      <c r="H932" s="33"/>
      <c r="I932" s="33"/>
      <c r="J932" s="33"/>
      <c r="K932" s="86"/>
      <c r="L932" s="813"/>
      <c r="M932" s="33"/>
      <c r="N932" s="33"/>
      <c r="O932" s="86"/>
      <c r="P932" s="813"/>
      <c r="Q932" s="86"/>
      <c r="R932" s="813"/>
    </row>
    <row r="933" spans="2:18" s="29" customFormat="1">
      <c r="B933" s="11"/>
      <c r="C933" s="11">
        <v>10</v>
      </c>
      <c r="D933" s="46"/>
      <c r="E933" s="46"/>
      <c r="F933" s="693"/>
      <c r="G933" s="33"/>
      <c r="H933" s="33"/>
      <c r="I933" s="33"/>
      <c r="J933" s="33"/>
      <c r="K933" s="86"/>
      <c r="L933" s="813"/>
      <c r="M933" s="33"/>
      <c r="N933" s="33"/>
      <c r="O933" s="86"/>
      <c r="P933" s="813"/>
      <c r="Q933" s="86"/>
      <c r="R933" s="813"/>
    </row>
    <row r="934" spans="2:18" s="29" customFormat="1">
      <c r="B934" s="11"/>
      <c r="C934" s="11">
        <v>11</v>
      </c>
      <c r="D934" s="46"/>
      <c r="E934" s="46"/>
      <c r="F934" s="693"/>
      <c r="G934" s="33"/>
      <c r="H934" s="33"/>
      <c r="I934" s="33"/>
      <c r="J934" s="33"/>
      <c r="K934" s="86"/>
      <c r="L934" s="814"/>
      <c r="M934" s="33"/>
      <c r="N934" s="33"/>
      <c r="O934" s="86"/>
      <c r="P934" s="814"/>
      <c r="Q934" s="86"/>
      <c r="R934" s="814"/>
    </row>
    <row r="935" spans="2:18" s="29" customFormat="1">
      <c r="B935" s="11"/>
      <c r="C935" s="11">
        <v>12</v>
      </c>
      <c r="D935" s="692"/>
      <c r="E935" s="692"/>
      <c r="F935" s="693"/>
      <c r="G935" s="33"/>
      <c r="H935" s="33"/>
      <c r="I935" s="33"/>
      <c r="J935" s="33"/>
      <c r="K935" s="86"/>
      <c r="L935" s="813"/>
      <c r="M935" s="33"/>
      <c r="N935" s="33"/>
      <c r="O935" s="86"/>
      <c r="P935" s="813"/>
      <c r="Q935" s="86"/>
      <c r="R935" s="813"/>
    </row>
    <row r="936" spans="2:18" s="29" customFormat="1">
      <c r="B936" s="11"/>
      <c r="C936" s="11">
        <v>13</v>
      </c>
      <c r="D936" s="692"/>
      <c r="E936" s="692"/>
      <c r="F936" s="693"/>
      <c r="G936" s="33"/>
      <c r="H936" s="33"/>
      <c r="I936" s="33"/>
      <c r="J936" s="33"/>
      <c r="K936" s="86"/>
      <c r="L936" s="813"/>
      <c r="M936" s="33"/>
      <c r="N936" s="33"/>
      <c r="O936" s="86"/>
      <c r="P936" s="813"/>
      <c r="Q936" s="86"/>
      <c r="R936" s="813"/>
    </row>
    <row r="937" spans="2:18" s="29" customFormat="1">
      <c r="B937" s="11"/>
      <c r="C937" s="11">
        <v>14</v>
      </c>
      <c r="D937" s="692"/>
      <c r="E937" s="692"/>
      <c r="F937" s="693"/>
      <c r="G937" s="33"/>
      <c r="H937" s="33"/>
      <c r="I937" s="33"/>
      <c r="J937" s="33"/>
      <c r="K937" s="86"/>
      <c r="L937" s="651"/>
      <c r="M937" s="33"/>
      <c r="N937" s="33"/>
      <c r="O937" s="86"/>
      <c r="P937" s="651"/>
      <c r="Q937" s="86"/>
      <c r="R937" s="651"/>
    </row>
    <row r="938" spans="2:18" s="29" customFormat="1">
      <c r="B938" s="11"/>
      <c r="C938" s="11">
        <v>15</v>
      </c>
      <c r="D938" s="692"/>
      <c r="E938" s="692"/>
      <c r="F938" s="693"/>
      <c r="G938" s="33"/>
      <c r="H938" s="33"/>
      <c r="I938" s="33"/>
      <c r="J938" s="33"/>
      <c r="K938" s="86"/>
      <c r="L938" s="814"/>
      <c r="M938" s="33"/>
      <c r="N938" s="33"/>
      <c r="O938" s="86"/>
      <c r="P938" s="814"/>
      <c r="Q938" s="86"/>
      <c r="R938" s="814"/>
    </row>
    <row r="939" spans="2:18" s="29" customFormat="1">
      <c r="B939" s="11"/>
      <c r="C939" s="11">
        <v>16</v>
      </c>
      <c r="D939" s="692"/>
      <c r="E939" s="692"/>
      <c r="F939" s="693"/>
      <c r="G939" s="33"/>
      <c r="H939" s="33"/>
      <c r="I939" s="33"/>
      <c r="J939" s="33"/>
      <c r="K939" s="86"/>
      <c r="L939" s="813"/>
      <c r="M939" s="33"/>
      <c r="N939" s="33"/>
      <c r="O939" s="86"/>
      <c r="P939" s="813"/>
      <c r="Q939" s="86"/>
      <c r="R939" s="813"/>
    </row>
    <row r="940" spans="2:18" s="29" customFormat="1">
      <c r="B940" s="11"/>
      <c r="C940" s="11">
        <v>17</v>
      </c>
      <c r="D940" s="692"/>
      <c r="E940" s="692"/>
      <c r="F940" s="693"/>
      <c r="G940" s="33"/>
      <c r="H940" s="33"/>
      <c r="I940" s="33"/>
      <c r="J940" s="33"/>
      <c r="K940" s="86"/>
      <c r="L940" s="651"/>
      <c r="M940" s="33"/>
      <c r="N940" s="33"/>
      <c r="O940" s="86"/>
      <c r="P940" s="651"/>
      <c r="Q940" s="86"/>
      <c r="R940" s="651"/>
    </row>
    <row r="941" spans="2:18" s="29" customFormat="1">
      <c r="B941" s="11"/>
      <c r="C941" s="11">
        <v>18</v>
      </c>
      <c r="D941" s="692"/>
      <c r="E941" s="692"/>
      <c r="F941" s="693"/>
      <c r="G941" s="33"/>
      <c r="H941" s="33"/>
      <c r="I941" s="33"/>
      <c r="J941" s="33"/>
      <c r="K941" s="653"/>
      <c r="L941" s="651"/>
      <c r="M941" s="33"/>
      <c r="N941" s="33"/>
      <c r="O941" s="653"/>
      <c r="P941" s="651"/>
      <c r="Q941" s="653"/>
      <c r="R941" s="651"/>
    </row>
    <row r="942" spans="2:18" s="29" customFormat="1">
      <c r="B942" s="30">
        <v>48</v>
      </c>
      <c r="C942" s="11">
        <v>1</v>
      </c>
      <c r="D942" s="57"/>
      <c r="E942" s="57"/>
      <c r="F942" s="46"/>
      <c r="G942" s="33"/>
      <c r="H942" s="33"/>
      <c r="I942" s="33"/>
      <c r="J942" s="33"/>
      <c r="K942" s="86"/>
      <c r="L942" s="647"/>
      <c r="M942" s="33"/>
      <c r="N942" s="33"/>
      <c r="O942" s="86"/>
      <c r="P942" s="647"/>
      <c r="Q942" s="86"/>
      <c r="R942" s="647"/>
    </row>
    <row r="943" spans="2:18" s="29" customFormat="1">
      <c r="B943" s="11"/>
      <c r="C943" s="11">
        <v>2</v>
      </c>
      <c r="D943" s="655"/>
      <c r="E943" s="655"/>
      <c r="F943" s="11"/>
      <c r="G943" s="334"/>
      <c r="H943" s="334"/>
      <c r="I943" s="334"/>
      <c r="J943" s="334"/>
      <c r="K943" s="78"/>
      <c r="L943" s="647"/>
      <c r="M943" s="33"/>
      <c r="N943" s="33"/>
      <c r="O943" s="78"/>
      <c r="P943" s="647"/>
      <c r="Q943" s="78"/>
      <c r="R943" s="647"/>
    </row>
    <row r="944" spans="2:18" s="29" customFormat="1">
      <c r="B944" s="11"/>
      <c r="C944" s="11">
        <v>3</v>
      </c>
      <c r="D944" s="655"/>
      <c r="E944" s="655"/>
      <c r="F944" s="647"/>
      <c r="G944" s="33"/>
      <c r="H944" s="33"/>
      <c r="I944" s="33"/>
      <c r="J944" s="33"/>
      <c r="K944" s="78"/>
      <c r="L944" s="647"/>
      <c r="M944" s="33"/>
      <c r="N944" s="33"/>
      <c r="O944" s="78"/>
      <c r="P944" s="647"/>
      <c r="Q944" s="78"/>
      <c r="R944" s="647"/>
    </row>
    <row r="945" spans="2:21">
      <c r="C945" s="11">
        <v>4</v>
      </c>
      <c r="F945" s="78"/>
      <c r="G945" s="33"/>
      <c r="H945" s="33"/>
      <c r="I945" s="33"/>
      <c r="J945" s="33"/>
      <c r="K945" s="86"/>
      <c r="L945" s="189"/>
      <c r="M945" s="334"/>
      <c r="N945" s="334"/>
      <c r="O945" s="86"/>
      <c r="P945" s="189"/>
      <c r="Q945" s="86"/>
      <c r="R945" s="189"/>
      <c r="S945" s="335"/>
      <c r="T945" s="335"/>
      <c r="U945" s="335"/>
    </row>
    <row r="946" spans="2:21" s="29" customFormat="1">
      <c r="B946" s="11"/>
      <c r="C946" s="11">
        <v>5</v>
      </c>
      <c r="D946" s="692"/>
      <c r="E946" s="692"/>
      <c r="F946" s="693"/>
      <c r="G946" s="33"/>
      <c r="H946" s="33"/>
      <c r="I946" s="33"/>
      <c r="J946" s="33"/>
      <c r="K946" s="86"/>
      <c r="L946" s="813"/>
      <c r="M946" s="33"/>
      <c r="N946" s="33"/>
      <c r="O946" s="86"/>
      <c r="P946" s="813"/>
      <c r="Q946" s="86"/>
      <c r="R946" s="813"/>
    </row>
    <row r="947" spans="2:21" s="29" customFormat="1">
      <c r="B947" s="11"/>
      <c r="C947" s="11">
        <v>6</v>
      </c>
      <c r="D947" s="46"/>
      <c r="E947" s="46"/>
      <c r="F947" s="693"/>
      <c r="G947" s="33"/>
      <c r="H947" s="33"/>
      <c r="I947" s="33"/>
      <c r="J947" s="33"/>
      <c r="K947" s="86"/>
      <c r="L947" s="813"/>
      <c r="M947" s="33"/>
      <c r="N947" s="33"/>
      <c r="O947" s="86"/>
      <c r="P947" s="813"/>
      <c r="Q947" s="86"/>
      <c r="R947" s="813"/>
    </row>
    <row r="948" spans="2:21" s="29" customFormat="1">
      <c r="B948" s="11"/>
      <c r="C948" s="11">
        <v>7</v>
      </c>
      <c r="D948" s="46"/>
      <c r="E948" s="46"/>
      <c r="F948" s="693"/>
      <c r="G948" s="33"/>
      <c r="H948" s="33"/>
      <c r="I948" s="33"/>
      <c r="J948" s="33"/>
      <c r="K948" s="86"/>
      <c r="L948" s="814"/>
      <c r="M948" s="33"/>
      <c r="N948" s="33"/>
      <c r="O948" s="86"/>
      <c r="P948" s="814"/>
      <c r="Q948" s="86"/>
      <c r="R948" s="814"/>
    </row>
    <row r="949" spans="2:21" s="29" customFormat="1">
      <c r="B949" s="11"/>
      <c r="C949" s="11">
        <v>8</v>
      </c>
      <c r="D949" s="46"/>
      <c r="E949" s="46"/>
      <c r="F949" s="693"/>
      <c r="G949" s="33"/>
      <c r="H949" s="33"/>
      <c r="I949" s="33"/>
      <c r="J949" s="33"/>
      <c r="K949" s="86"/>
      <c r="L949" s="813"/>
      <c r="M949" s="33"/>
      <c r="N949" s="33"/>
      <c r="O949" s="86"/>
      <c r="P949" s="813"/>
      <c r="Q949" s="86"/>
      <c r="R949" s="813"/>
    </row>
    <row r="950" spans="2:21" s="29" customFormat="1">
      <c r="B950" s="11"/>
      <c r="C950" s="11">
        <v>9</v>
      </c>
      <c r="D950" s="692"/>
      <c r="E950" s="692"/>
      <c r="F950" s="693"/>
      <c r="G950" s="33"/>
      <c r="H950" s="33"/>
      <c r="I950" s="33"/>
      <c r="J950" s="33"/>
      <c r="K950" s="86"/>
      <c r="L950" s="813"/>
      <c r="M950" s="33"/>
      <c r="N950" s="33"/>
      <c r="O950" s="86"/>
      <c r="P950" s="813"/>
      <c r="Q950" s="86"/>
      <c r="R950" s="813"/>
    </row>
    <row r="951" spans="2:21" s="29" customFormat="1">
      <c r="B951" s="11"/>
      <c r="C951" s="11">
        <v>10</v>
      </c>
      <c r="D951" s="46"/>
      <c r="E951" s="46"/>
      <c r="F951" s="693"/>
      <c r="G951" s="33"/>
      <c r="H951" s="33"/>
      <c r="I951" s="33"/>
      <c r="J951" s="33"/>
      <c r="K951" s="86"/>
      <c r="L951" s="813"/>
      <c r="M951" s="33"/>
      <c r="N951" s="33"/>
      <c r="O951" s="86"/>
      <c r="P951" s="813"/>
      <c r="Q951" s="86"/>
      <c r="R951" s="813"/>
    </row>
    <row r="952" spans="2:21" s="29" customFormat="1">
      <c r="B952" s="11"/>
      <c r="C952" s="11">
        <v>11</v>
      </c>
      <c r="D952" s="46"/>
      <c r="E952" s="46"/>
      <c r="F952" s="693"/>
      <c r="G952" s="33"/>
      <c r="H952" s="33"/>
      <c r="I952" s="33"/>
      <c r="J952" s="33"/>
      <c r="K952" s="86"/>
      <c r="L952" s="814"/>
      <c r="M952" s="33"/>
      <c r="N952" s="33"/>
      <c r="O952" s="86"/>
      <c r="P952" s="814"/>
      <c r="Q952" s="86"/>
      <c r="R952" s="814"/>
    </row>
    <row r="953" spans="2:21" s="29" customFormat="1">
      <c r="B953" s="11"/>
      <c r="C953" s="11">
        <v>12</v>
      </c>
      <c r="D953" s="692"/>
      <c r="E953" s="692"/>
      <c r="F953" s="693"/>
      <c r="G953" s="33"/>
      <c r="H953" s="33"/>
      <c r="I953" s="33"/>
      <c r="J953" s="33"/>
      <c r="K953" s="86"/>
      <c r="L953" s="813"/>
      <c r="M953" s="33"/>
      <c r="N953" s="33"/>
      <c r="O953" s="86"/>
      <c r="P953" s="813"/>
      <c r="Q953" s="86"/>
      <c r="R953" s="813"/>
    </row>
    <row r="954" spans="2:21" s="29" customFormat="1">
      <c r="B954" s="11"/>
      <c r="C954" s="11">
        <v>13</v>
      </c>
      <c r="D954" s="692"/>
      <c r="E954" s="692"/>
      <c r="F954" s="693"/>
      <c r="G954" s="33"/>
      <c r="H954" s="33"/>
      <c r="I954" s="33"/>
      <c r="J954" s="33"/>
      <c r="K954" s="86"/>
      <c r="L954" s="813"/>
      <c r="M954" s="33"/>
      <c r="N954" s="33"/>
      <c r="O954" s="86"/>
      <c r="P954" s="813"/>
      <c r="Q954" s="86"/>
      <c r="R954" s="813"/>
    </row>
    <row r="955" spans="2:21" s="29" customFormat="1">
      <c r="B955" s="11"/>
      <c r="C955" s="11">
        <v>14</v>
      </c>
      <c r="D955" s="692"/>
      <c r="E955" s="692"/>
      <c r="F955" s="693"/>
      <c r="G955" s="33"/>
      <c r="H955" s="33"/>
      <c r="I955" s="33"/>
      <c r="J955" s="33"/>
      <c r="K955" s="86"/>
      <c r="L955" s="651"/>
      <c r="M955" s="33"/>
      <c r="N955" s="33"/>
      <c r="O955" s="86"/>
      <c r="P955" s="651"/>
      <c r="Q955" s="86"/>
      <c r="R955" s="651"/>
    </row>
    <row r="956" spans="2:21" s="29" customFormat="1">
      <c r="B956" s="11"/>
      <c r="C956" s="11">
        <v>15</v>
      </c>
      <c r="D956" s="692"/>
      <c r="E956" s="692"/>
      <c r="F956" s="693"/>
      <c r="G956" s="33"/>
      <c r="H956" s="33"/>
      <c r="I956" s="33"/>
      <c r="J956" s="33"/>
      <c r="K956" s="86"/>
      <c r="L956" s="814"/>
      <c r="M956" s="33"/>
      <c r="N956" s="33"/>
      <c r="O956" s="86"/>
      <c r="P956" s="814"/>
      <c r="Q956" s="86"/>
      <c r="R956" s="814"/>
    </row>
    <row r="957" spans="2:21" s="29" customFormat="1">
      <c r="B957" s="11"/>
      <c r="C957" s="11">
        <v>16</v>
      </c>
      <c r="D957" s="692"/>
      <c r="E957" s="692"/>
      <c r="F957" s="693"/>
      <c r="G957" s="33"/>
      <c r="H957" s="33"/>
      <c r="I957" s="33"/>
      <c r="J957" s="33"/>
      <c r="K957" s="86"/>
      <c r="L957" s="813"/>
      <c r="M957" s="33"/>
      <c r="N957" s="33"/>
      <c r="O957" s="86"/>
      <c r="P957" s="813"/>
      <c r="Q957" s="86"/>
      <c r="R957" s="813"/>
    </row>
    <row r="958" spans="2:21" s="29" customFormat="1">
      <c r="B958" s="11"/>
      <c r="C958" s="11">
        <v>17</v>
      </c>
      <c r="D958" s="692"/>
      <c r="E958" s="692"/>
      <c r="F958" s="693"/>
      <c r="G958" s="33"/>
      <c r="H958" s="33"/>
      <c r="I958" s="33"/>
      <c r="J958" s="33"/>
      <c r="K958" s="86"/>
      <c r="L958" s="651"/>
      <c r="M958" s="33"/>
      <c r="N958" s="33"/>
      <c r="O958" s="86"/>
      <c r="P958" s="651"/>
      <c r="Q958" s="86"/>
      <c r="R958" s="651"/>
    </row>
    <row r="959" spans="2:21" s="29" customFormat="1">
      <c r="B959" s="11"/>
      <c r="C959" s="11">
        <v>18</v>
      </c>
      <c r="D959" s="692"/>
      <c r="E959" s="692"/>
      <c r="F959" s="693"/>
      <c r="G959" s="33"/>
      <c r="H959" s="33"/>
      <c r="I959" s="33"/>
      <c r="J959" s="33"/>
      <c r="K959" s="653"/>
      <c r="L959" s="651"/>
      <c r="M959" s="33"/>
      <c r="N959" s="33"/>
      <c r="O959" s="653"/>
      <c r="P959" s="651"/>
      <c r="Q959" s="653"/>
      <c r="R959" s="651"/>
    </row>
    <row r="960" spans="2:21" s="29" customFormat="1">
      <c r="B960" s="30">
        <v>49</v>
      </c>
      <c r="C960" s="11">
        <v>1</v>
      </c>
      <c r="D960" s="57"/>
      <c r="E960" s="57"/>
      <c r="F960" s="46"/>
      <c r="G960" s="33"/>
      <c r="H960" s="33"/>
      <c r="I960" s="33"/>
      <c r="J960" s="33"/>
      <c r="K960" s="86"/>
      <c r="L960" s="647"/>
      <c r="M960" s="33"/>
      <c r="N960" s="33"/>
      <c r="O960" s="86"/>
      <c r="P960" s="647"/>
      <c r="Q960" s="86"/>
      <c r="R960" s="647"/>
    </row>
    <row r="961" spans="2:21" s="29" customFormat="1">
      <c r="B961" s="11"/>
      <c r="C961" s="11">
        <v>2</v>
      </c>
      <c r="D961" s="655"/>
      <c r="E961" s="655"/>
      <c r="F961" s="11"/>
      <c r="G961" s="334"/>
      <c r="H961" s="334"/>
      <c r="I961" s="334"/>
      <c r="J961" s="334"/>
      <c r="K961" s="78"/>
      <c r="L961" s="647"/>
      <c r="M961" s="33"/>
      <c r="N961" s="33"/>
      <c r="O961" s="78"/>
      <c r="P961" s="647"/>
      <c r="Q961" s="78"/>
      <c r="R961" s="647"/>
    </row>
    <row r="962" spans="2:21" s="29" customFormat="1">
      <c r="B962" s="11"/>
      <c r="C962" s="11">
        <v>3</v>
      </c>
      <c r="D962" s="655"/>
      <c r="E962" s="655"/>
      <c r="F962" s="647"/>
      <c r="G962" s="33"/>
      <c r="H962" s="33"/>
      <c r="I962" s="33"/>
      <c r="J962" s="33"/>
      <c r="K962" s="78"/>
      <c r="L962" s="647"/>
      <c r="M962" s="33"/>
      <c r="N962" s="33"/>
      <c r="O962" s="78"/>
      <c r="P962" s="647"/>
      <c r="Q962" s="78"/>
      <c r="R962" s="647"/>
    </row>
    <row r="963" spans="2:21">
      <c r="C963" s="11">
        <v>4</v>
      </c>
      <c r="F963" s="78"/>
      <c r="G963" s="33"/>
      <c r="H963" s="33"/>
      <c r="I963" s="33"/>
      <c r="J963" s="33"/>
      <c r="K963" s="86"/>
      <c r="L963" s="189"/>
      <c r="M963" s="334"/>
      <c r="N963" s="334"/>
      <c r="O963" s="86"/>
      <c r="P963" s="189"/>
      <c r="Q963" s="86"/>
      <c r="R963" s="189"/>
      <c r="S963" s="335"/>
      <c r="T963" s="335"/>
      <c r="U963" s="335"/>
    </row>
    <row r="964" spans="2:21" s="29" customFormat="1">
      <c r="B964" s="11"/>
      <c r="C964" s="11">
        <v>5</v>
      </c>
      <c r="D964" s="692"/>
      <c r="E964" s="692"/>
      <c r="F964" s="693"/>
      <c r="G964" s="33"/>
      <c r="H964" s="33"/>
      <c r="I964" s="33"/>
      <c r="J964" s="33"/>
      <c r="K964" s="86"/>
      <c r="L964" s="813"/>
      <c r="M964" s="33"/>
      <c r="N964" s="33"/>
      <c r="O964" s="86"/>
      <c r="P964" s="813"/>
      <c r="Q964" s="86"/>
      <c r="R964" s="813"/>
    </row>
    <row r="965" spans="2:21" s="29" customFormat="1">
      <c r="B965" s="11"/>
      <c r="C965" s="11">
        <v>6</v>
      </c>
      <c r="D965" s="46"/>
      <c r="E965" s="46"/>
      <c r="F965" s="693"/>
      <c r="G965" s="33"/>
      <c r="H965" s="33"/>
      <c r="I965" s="33"/>
      <c r="J965" s="33"/>
      <c r="K965" s="86"/>
      <c r="L965" s="813"/>
      <c r="M965" s="33"/>
      <c r="N965" s="33"/>
      <c r="O965" s="86"/>
      <c r="P965" s="813"/>
      <c r="Q965" s="86"/>
      <c r="R965" s="813"/>
    </row>
    <row r="966" spans="2:21" s="29" customFormat="1">
      <c r="B966" s="11"/>
      <c r="C966" s="11">
        <v>7</v>
      </c>
      <c r="D966" s="46"/>
      <c r="E966" s="46"/>
      <c r="F966" s="693"/>
      <c r="G966" s="33"/>
      <c r="H966" s="33"/>
      <c r="I966" s="33"/>
      <c r="J966" s="33"/>
      <c r="K966" s="86"/>
      <c r="L966" s="814"/>
      <c r="M966" s="33"/>
      <c r="N966" s="33"/>
      <c r="O966" s="86"/>
      <c r="P966" s="814"/>
      <c r="Q966" s="86"/>
      <c r="R966" s="814"/>
    </row>
    <row r="967" spans="2:21" s="29" customFormat="1">
      <c r="B967" s="11"/>
      <c r="C967" s="11">
        <v>8</v>
      </c>
      <c r="D967" s="46"/>
      <c r="E967" s="46"/>
      <c r="F967" s="693"/>
      <c r="G967" s="33"/>
      <c r="H967" s="33"/>
      <c r="I967" s="33"/>
      <c r="J967" s="33"/>
      <c r="K967" s="86"/>
      <c r="L967" s="813"/>
      <c r="M967" s="33"/>
      <c r="N967" s="33"/>
      <c r="O967" s="86"/>
      <c r="P967" s="813"/>
      <c r="Q967" s="86"/>
      <c r="R967" s="813"/>
    </row>
    <row r="968" spans="2:21" s="29" customFormat="1">
      <c r="B968" s="11"/>
      <c r="C968" s="11">
        <v>9</v>
      </c>
      <c r="D968" s="692"/>
      <c r="E968" s="692"/>
      <c r="F968" s="693"/>
      <c r="G968" s="33"/>
      <c r="H968" s="33"/>
      <c r="I968" s="33"/>
      <c r="J968" s="33"/>
      <c r="K968" s="86"/>
      <c r="L968" s="813"/>
      <c r="M968" s="33"/>
      <c r="N968" s="33"/>
      <c r="O968" s="86"/>
      <c r="P968" s="813"/>
      <c r="Q968" s="86"/>
      <c r="R968" s="813"/>
    </row>
    <row r="969" spans="2:21" s="29" customFormat="1">
      <c r="B969" s="11"/>
      <c r="C969" s="11">
        <v>10</v>
      </c>
      <c r="D969" s="46"/>
      <c r="E969" s="46"/>
      <c r="F969" s="693"/>
      <c r="G969" s="33"/>
      <c r="H969" s="33"/>
      <c r="I969" s="33"/>
      <c r="J969" s="33"/>
      <c r="K969" s="86"/>
      <c r="L969" s="813"/>
      <c r="M969" s="33"/>
      <c r="N969" s="33"/>
      <c r="O969" s="86"/>
      <c r="P969" s="813"/>
      <c r="Q969" s="86"/>
      <c r="R969" s="813"/>
    </row>
    <row r="970" spans="2:21" s="29" customFormat="1">
      <c r="B970" s="11"/>
      <c r="C970" s="11">
        <v>11</v>
      </c>
      <c r="D970" s="46"/>
      <c r="E970" s="46"/>
      <c r="F970" s="693"/>
      <c r="G970" s="33"/>
      <c r="H970" s="33"/>
      <c r="I970" s="33"/>
      <c r="J970" s="33"/>
      <c r="K970" s="86"/>
      <c r="L970" s="814"/>
      <c r="M970" s="33"/>
      <c r="N970" s="33"/>
      <c r="O970" s="86"/>
      <c r="P970" s="814"/>
      <c r="Q970" s="86"/>
      <c r="R970" s="814"/>
    </row>
    <row r="971" spans="2:21" s="29" customFormat="1">
      <c r="B971" s="11"/>
      <c r="C971" s="11">
        <v>12</v>
      </c>
      <c r="D971" s="692"/>
      <c r="E971" s="692"/>
      <c r="F971" s="693"/>
      <c r="G971" s="33"/>
      <c r="H971" s="33"/>
      <c r="I971" s="33"/>
      <c r="J971" s="33"/>
      <c r="K971" s="86"/>
      <c r="L971" s="813"/>
      <c r="M971" s="33"/>
      <c r="N971" s="33"/>
      <c r="O971" s="86"/>
      <c r="P971" s="813"/>
      <c r="Q971" s="86"/>
      <c r="R971" s="813"/>
    </row>
    <row r="972" spans="2:21" s="29" customFormat="1">
      <c r="B972" s="11"/>
      <c r="C972" s="11">
        <v>13</v>
      </c>
      <c r="D972" s="692"/>
      <c r="E972" s="692"/>
      <c r="F972" s="693"/>
      <c r="G972" s="33"/>
      <c r="H972" s="33"/>
      <c r="I972" s="33"/>
      <c r="J972" s="33"/>
      <c r="K972" s="86"/>
      <c r="L972" s="813"/>
      <c r="M972" s="33"/>
      <c r="N972" s="33"/>
      <c r="O972" s="86"/>
      <c r="P972" s="813"/>
      <c r="Q972" s="86"/>
      <c r="R972" s="813"/>
    </row>
    <row r="973" spans="2:21" s="29" customFormat="1">
      <c r="B973" s="11"/>
      <c r="C973" s="11">
        <v>14</v>
      </c>
      <c r="D973" s="692"/>
      <c r="E973" s="692"/>
      <c r="F973" s="693"/>
      <c r="G973" s="33"/>
      <c r="H973" s="33"/>
      <c r="I973" s="33"/>
      <c r="J973" s="33"/>
      <c r="K973" s="86"/>
      <c r="L973" s="651"/>
      <c r="M973" s="33"/>
      <c r="N973" s="33"/>
      <c r="O973" s="86"/>
      <c r="P973" s="651"/>
      <c r="Q973" s="86"/>
      <c r="R973" s="651"/>
    </row>
    <row r="974" spans="2:21" s="29" customFormat="1">
      <c r="B974" s="11"/>
      <c r="C974" s="11">
        <v>15</v>
      </c>
      <c r="D974" s="692"/>
      <c r="E974" s="692"/>
      <c r="F974" s="693"/>
      <c r="G974" s="33"/>
      <c r="H974" s="33"/>
      <c r="I974" s="33"/>
      <c r="J974" s="33"/>
      <c r="K974" s="86"/>
      <c r="L974" s="814"/>
      <c r="M974" s="33"/>
      <c r="N974" s="33"/>
      <c r="O974" s="86"/>
      <c r="P974" s="814"/>
      <c r="Q974" s="86"/>
      <c r="R974" s="814"/>
    </row>
    <row r="975" spans="2:21" s="29" customFormat="1">
      <c r="B975" s="11"/>
      <c r="C975" s="11">
        <v>16</v>
      </c>
      <c r="D975" s="692"/>
      <c r="E975" s="692"/>
      <c r="F975" s="693"/>
      <c r="G975" s="33"/>
      <c r="H975" s="33"/>
      <c r="I975" s="33"/>
      <c r="J975" s="33"/>
      <c r="K975" s="86"/>
      <c r="L975" s="813"/>
      <c r="M975" s="33"/>
      <c r="N975" s="33"/>
      <c r="O975" s="86"/>
      <c r="P975" s="813"/>
      <c r="Q975" s="86"/>
      <c r="R975" s="813"/>
    </row>
    <row r="976" spans="2:21" s="29" customFormat="1">
      <c r="B976" s="11"/>
      <c r="C976" s="11">
        <v>17</v>
      </c>
      <c r="D976" s="692"/>
      <c r="E976" s="692"/>
      <c r="F976" s="693"/>
      <c r="G976" s="33"/>
      <c r="H976" s="33"/>
      <c r="I976" s="33"/>
      <c r="J976" s="33"/>
      <c r="K976" s="86"/>
      <c r="L976" s="651"/>
      <c r="M976" s="33"/>
      <c r="N976" s="33"/>
      <c r="O976" s="86"/>
      <c r="P976" s="651"/>
      <c r="Q976" s="86"/>
      <c r="R976" s="651"/>
    </row>
    <row r="977" spans="2:21" s="29" customFormat="1">
      <c r="B977" s="11"/>
      <c r="C977" s="11">
        <v>18</v>
      </c>
      <c r="D977" s="692"/>
      <c r="E977" s="692"/>
      <c r="F977" s="693"/>
      <c r="G977" s="33"/>
      <c r="H977" s="33"/>
      <c r="I977" s="33"/>
      <c r="J977" s="33"/>
      <c r="K977" s="653"/>
      <c r="L977" s="651"/>
      <c r="M977" s="33"/>
      <c r="N977" s="33"/>
      <c r="O977" s="653"/>
      <c r="P977" s="651"/>
      <c r="Q977" s="653"/>
      <c r="R977" s="651"/>
    </row>
    <row r="978" spans="2:21" s="29" customFormat="1">
      <c r="B978" s="30">
        <v>50</v>
      </c>
      <c r="C978" s="11">
        <v>1</v>
      </c>
      <c r="D978" s="57"/>
      <c r="E978" s="57"/>
      <c r="F978" s="46"/>
      <c r="G978" s="33"/>
      <c r="H978" s="33"/>
      <c r="I978" s="33"/>
      <c r="J978" s="33"/>
      <c r="K978" s="86"/>
      <c r="L978" s="647"/>
      <c r="M978" s="33"/>
      <c r="N978" s="33"/>
      <c r="O978" s="86"/>
      <c r="P978" s="647"/>
      <c r="Q978" s="86"/>
      <c r="R978" s="647"/>
    </row>
    <row r="979" spans="2:21" s="29" customFormat="1">
      <c r="B979" s="11"/>
      <c r="C979" s="11">
        <v>2</v>
      </c>
      <c r="D979" s="655"/>
      <c r="E979" s="655"/>
      <c r="F979" s="11"/>
      <c r="G979" s="334"/>
      <c r="H979" s="334"/>
      <c r="I979" s="334"/>
      <c r="J979" s="334"/>
      <c r="K979" s="78"/>
      <c r="L979" s="647"/>
      <c r="M979" s="33"/>
      <c r="N979" s="33"/>
      <c r="O979" s="78"/>
      <c r="P979" s="647"/>
      <c r="Q979" s="78"/>
      <c r="R979" s="647"/>
    </row>
    <row r="980" spans="2:21" s="29" customFormat="1">
      <c r="B980" s="11"/>
      <c r="C980" s="11">
        <v>3</v>
      </c>
      <c r="D980" s="655"/>
      <c r="E980" s="655"/>
      <c r="F980" s="647"/>
      <c r="G980" s="33"/>
      <c r="H980" s="33"/>
      <c r="I980" s="33"/>
      <c r="J980" s="33"/>
      <c r="K980" s="78"/>
      <c r="L980" s="647"/>
      <c r="M980" s="33"/>
      <c r="N980" s="33"/>
      <c r="O980" s="78"/>
      <c r="P980" s="647"/>
      <c r="Q980" s="78"/>
      <c r="R980" s="647"/>
    </row>
    <row r="981" spans="2:21">
      <c r="C981" s="11">
        <v>4</v>
      </c>
      <c r="F981" s="78"/>
      <c r="G981" s="33"/>
      <c r="H981" s="33"/>
      <c r="I981" s="33"/>
      <c r="J981" s="33"/>
      <c r="K981" s="86"/>
      <c r="L981" s="189"/>
      <c r="M981" s="334"/>
      <c r="N981" s="334"/>
      <c r="O981" s="86"/>
      <c r="P981" s="189"/>
      <c r="Q981" s="86"/>
      <c r="R981" s="189"/>
      <c r="S981" s="335"/>
      <c r="T981" s="335"/>
      <c r="U981" s="335"/>
    </row>
    <row r="982" spans="2:21" s="29" customFormat="1">
      <c r="B982" s="11"/>
      <c r="C982" s="11">
        <v>5</v>
      </c>
      <c r="D982" s="692"/>
      <c r="E982" s="692"/>
      <c r="F982" s="693"/>
      <c r="G982" s="33"/>
      <c r="H982" s="33"/>
      <c r="I982" s="33"/>
      <c r="J982" s="33"/>
      <c r="K982" s="86"/>
      <c r="L982" s="813"/>
      <c r="M982" s="33"/>
      <c r="N982" s="33"/>
      <c r="O982" s="86"/>
      <c r="P982" s="813"/>
      <c r="Q982" s="86"/>
      <c r="R982" s="813"/>
    </row>
    <row r="983" spans="2:21" s="29" customFormat="1">
      <c r="B983" s="11"/>
      <c r="C983" s="11">
        <v>6</v>
      </c>
      <c r="D983" s="46"/>
      <c r="E983" s="46"/>
      <c r="F983" s="693"/>
      <c r="G983" s="33"/>
      <c r="H983" s="33"/>
      <c r="I983" s="33"/>
      <c r="J983" s="33"/>
      <c r="K983" s="86"/>
      <c r="L983" s="813"/>
      <c r="M983" s="33"/>
      <c r="N983" s="33"/>
      <c r="O983" s="86"/>
      <c r="P983" s="813"/>
      <c r="Q983" s="86"/>
      <c r="R983" s="813"/>
    </row>
    <row r="984" spans="2:21" s="29" customFormat="1">
      <c r="B984" s="11"/>
      <c r="C984" s="11">
        <v>7</v>
      </c>
      <c r="D984" s="46"/>
      <c r="E984" s="46"/>
      <c r="F984" s="693"/>
      <c r="G984" s="33"/>
      <c r="H984" s="33"/>
      <c r="I984" s="33"/>
      <c r="J984" s="33"/>
      <c r="K984" s="86"/>
      <c r="L984" s="814"/>
      <c r="M984" s="33"/>
      <c r="N984" s="33"/>
      <c r="O984" s="86"/>
      <c r="P984" s="814"/>
      <c r="Q984" s="86"/>
      <c r="R984" s="814"/>
    </row>
    <row r="985" spans="2:21" s="29" customFormat="1">
      <c r="B985" s="11"/>
      <c r="C985" s="11">
        <v>8</v>
      </c>
      <c r="D985" s="46"/>
      <c r="E985" s="46"/>
      <c r="F985" s="693"/>
      <c r="G985" s="33"/>
      <c r="H985" s="33"/>
      <c r="I985" s="33"/>
      <c r="J985" s="33"/>
      <c r="K985" s="86"/>
      <c r="L985" s="813"/>
      <c r="M985" s="33"/>
      <c r="N985" s="33"/>
      <c r="O985" s="86"/>
      <c r="P985" s="813"/>
      <c r="Q985" s="86"/>
      <c r="R985" s="813"/>
    </row>
    <row r="986" spans="2:21" s="29" customFormat="1">
      <c r="B986" s="11"/>
      <c r="C986" s="11">
        <v>9</v>
      </c>
      <c r="D986" s="692"/>
      <c r="E986" s="692"/>
      <c r="F986" s="693"/>
      <c r="G986" s="33"/>
      <c r="H986" s="33"/>
      <c r="I986" s="33"/>
      <c r="J986" s="33"/>
      <c r="K986" s="86"/>
      <c r="L986" s="813"/>
      <c r="M986" s="33"/>
      <c r="N986" s="33"/>
      <c r="O986" s="86"/>
      <c r="P986" s="813"/>
      <c r="Q986" s="86"/>
      <c r="R986" s="813"/>
    </row>
    <row r="987" spans="2:21" s="29" customFormat="1">
      <c r="B987" s="11"/>
      <c r="C987" s="11">
        <v>10</v>
      </c>
      <c r="D987" s="46"/>
      <c r="E987" s="46"/>
      <c r="F987" s="693"/>
      <c r="G987" s="33"/>
      <c r="H987" s="33"/>
      <c r="I987" s="33"/>
      <c r="J987" s="33"/>
      <c r="K987" s="86"/>
      <c r="L987" s="813"/>
      <c r="M987" s="33"/>
      <c r="N987" s="33"/>
      <c r="O987" s="86"/>
      <c r="P987" s="813"/>
      <c r="Q987" s="86"/>
      <c r="R987" s="813"/>
    </row>
    <row r="988" spans="2:21" s="29" customFormat="1">
      <c r="B988" s="11"/>
      <c r="C988" s="11">
        <v>11</v>
      </c>
      <c r="D988" s="46"/>
      <c r="E988" s="46"/>
      <c r="F988" s="693"/>
      <c r="G988" s="33"/>
      <c r="H988" s="33"/>
      <c r="I988" s="33"/>
      <c r="J988" s="33"/>
      <c r="K988" s="86"/>
      <c r="L988" s="814"/>
      <c r="M988" s="33"/>
      <c r="N988" s="33"/>
      <c r="O988" s="86"/>
      <c r="P988" s="814"/>
      <c r="Q988" s="86"/>
      <c r="R988" s="814"/>
    </row>
    <row r="989" spans="2:21" s="29" customFormat="1">
      <c r="B989" s="11"/>
      <c r="C989" s="11">
        <v>12</v>
      </c>
      <c r="D989" s="692"/>
      <c r="E989" s="692"/>
      <c r="F989" s="693"/>
      <c r="G989" s="33"/>
      <c r="H989" s="33"/>
      <c r="I989" s="33"/>
      <c r="J989" s="33"/>
      <c r="K989" s="86"/>
      <c r="L989" s="813"/>
      <c r="M989" s="33"/>
      <c r="N989" s="33"/>
      <c r="O989" s="86"/>
      <c r="P989" s="813"/>
      <c r="Q989" s="86"/>
      <c r="R989" s="813"/>
    </row>
    <row r="990" spans="2:21" s="29" customFormat="1">
      <c r="B990" s="11"/>
      <c r="C990" s="11">
        <v>13</v>
      </c>
      <c r="D990" s="692"/>
      <c r="E990" s="692"/>
      <c r="F990" s="693"/>
      <c r="G990" s="33"/>
      <c r="H990" s="33"/>
      <c r="I990" s="33"/>
      <c r="J990" s="33"/>
      <c r="K990" s="86"/>
      <c r="L990" s="813"/>
      <c r="M990" s="33"/>
      <c r="N990" s="33"/>
      <c r="O990" s="86"/>
      <c r="P990" s="813"/>
      <c r="Q990" s="86"/>
      <c r="R990" s="813"/>
    </row>
    <row r="991" spans="2:21" s="29" customFormat="1">
      <c r="B991" s="11"/>
      <c r="C991" s="11">
        <v>14</v>
      </c>
      <c r="D991" s="692"/>
      <c r="E991" s="692"/>
      <c r="F991" s="693"/>
      <c r="G991" s="33"/>
      <c r="H991" s="33"/>
      <c r="I991" s="33"/>
      <c r="J991" s="33"/>
      <c r="K991" s="86"/>
      <c r="L991" s="651"/>
      <c r="M991" s="33"/>
      <c r="N991" s="33"/>
      <c r="O991" s="86"/>
      <c r="P991" s="651"/>
      <c r="Q991" s="86"/>
      <c r="R991" s="651"/>
    </row>
    <row r="992" spans="2:21" s="29" customFormat="1">
      <c r="B992" s="11"/>
      <c r="C992" s="11">
        <v>15</v>
      </c>
      <c r="D992" s="692"/>
      <c r="E992" s="692"/>
      <c r="F992" s="693"/>
      <c r="G992" s="33"/>
      <c r="H992" s="33"/>
      <c r="I992" s="33"/>
      <c r="J992" s="33"/>
      <c r="K992" s="86"/>
      <c r="L992" s="814"/>
      <c r="M992" s="33"/>
      <c r="N992" s="33"/>
      <c r="O992" s="86"/>
      <c r="P992" s="814"/>
      <c r="Q992" s="86"/>
      <c r="R992" s="814"/>
    </row>
    <row r="993" spans="2:21" s="29" customFormat="1">
      <c r="B993" s="11"/>
      <c r="C993" s="11">
        <v>16</v>
      </c>
      <c r="D993" s="692"/>
      <c r="E993" s="692"/>
      <c r="F993" s="693"/>
      <c r="G993" s="33"/>
      <c r="H993" s="33"/>
      <c r="I993" s="33"/>
      <c r="J993" s="33"/>
      <c r="K993" s="86"/>
      <c r="L993" s="813"/>
      <c r="M993" s="33"/>
      <c r="N993" s="33"/>
      <c r="O993" s="86"/>
      <c r="P993" s="813"/>
      <c r="Q993" s="86"/>
      <c r="R993" s="813"/>
    </row>
    <row r="994" spans="2:21" s="29" customFormat="1">
      <c r="B994" s="11"/>
      <c r="C994" s="11">
        <v>17</v>
      </c>
      <c r="D994" s="692"/>
      <c r="E994" s="692"/>
      <c r="F994" s="693"/>
      <c r="G994" s="33"/>
      <c r="H994" s="33"/>
      <c r="I994" s="33"/>
      <c r="J994" s="33"/>
      <c r="K994" s="86"/>
      <c r="L994" s="651"/>
      <c r="M994" s="33"/>
      <c r="N994" s="33"/>
      <c r="O994" s="86"/>
      <c r="P994" s="651"/>
      <c r="Q994" s="86"/>
      <c r="R994" s="651"/>
    </row>
    <row r="995" spans="2:21" s="29" customFormat="1">
      <c r="B995" s="11"/>
      <c r="C995" s="11">
        <v>18</v>
      </c>
      <c r="D995" s="692"/>
      <c r="E995" s="692"/>
      <c r="F995" s="693"/>
      <c r="G995" s="33"/>
      <c r="H995" s="33"/>
      <c r="I995" s="33"/>
      <c r="J995" s="33"/>
      <c r="K995" s="653"/>
      <c r="L995" s="651"/>
      <c r="M995" s="33"/>
      <c r="N995" s="33"/>
      <c r="O995" s="653"/>
      <c r="P995" s="651"/>
      <c r="Q995" s="653"/>
      <c r="R995" s="651"/>
    </row>
    <row r="996" spans="2:21" s="29" customFormat="1">
      <c r="B996" s="30">
        <v>51</v>
      </c>
      <c r="C996" s="11">
        <v>1</v>
      </c>
      <c r="D996" s="57"/>
      <c r="E996" s="57"/>
      <c r="F996" s="46"/>
      <c r="G996" s="33"/>
      <c r="H996" s="33"/>
      <c r="I996" s="33"/>
      <c r="J996" s="33"/>
      <c r="K996" s="86"/>
      <c r="L996" s="647"/>
      <c r="M996" s="33"/>
      <c r="N996" s="33"/>
      <c r="O996" s="86"/>
      <c r="P996" s="647"/>
      <c r="Q996" s="86"/>
      <c r="R996" s="647"/>
    </row>
    <row r="997" spans="2:21" s="29" customFormat="1">
      <c r="B997" s="11"/>
      <c r="C997" s="11">
        <v>2</v>
      </c>
      <c r="D997" s="655"/>
      <c r="E997" s="655"/>
      <c r="F997" s="11"/>
      <c r="G997" s="334"/>
      <c r="H997" s="334"/>
      <c r="I997" s="334"/>
      <c r="J997" s="334"/>
      <c r="K997" s="78"/>
      <c r="L997" s="647"/>
      <c r="M997" s="33"/>
      <c r="N997" s="33"/>
      <c r="O997" s="78"/>
      <c r="P997" s="647"/>
      <c r="Q997" s="78"/>
      <c r="R997" s="647"/>
    </row>
    <row r="998" spans="2:21" s="29" customFormat="1">
      <c r="B998" s="30"/>
      <c r="C998" s="11">
        <v>3</v>
      </c>
      <c r="D998" s="655"/>
      <c r="E998" s="655"/>
      <c r="F998" s="647"/>
      <c r="G998" s="33"/>
      <c r="H998" s="33"/>
      <c r="I998" s="33"/>
      <c r="J998" s="33"/>
      <c r="K998" s="78"/>
      <c r="L998" s="647"/>
      <c r="M998" s="33"/>
      <c r="N998" s="33"/>
      <c r="O998" s="78"/>
      <c r="P998" s="647"/>
      <c r="Q998" s="78"/>
      <c r="R998" s="647"/>
    </row>
    <row r="999" spans="2:21">
      <c r="B999" s="30"/>
      <c r="C999" s="11">
        <v>4</v>
      </c>
      <c r="F999" s="78"/>
      <c r="G999" s="33"/>
      <c r="H999" s="33"/>
      <c r="I999" s="33"/>
      <c r="J999" s="33"/>
      <c r="K999" s="86"/>
      <c r="L999" s="189"/>
      <c r="M999" s="334"/>
      <c r="N999" s="334"/>
      <c r="O999" s="86"/>
      <c r="P999" s="189"/>
      <c r="Q999" s="86"/>
      <c r="R999" s="189"/>
      <c r="S999" s="335"/>
      <c r="T999" s="335"/>
      <c r="U999" s="335"/>
    </row>
    <row r="1000" spans="2:21" s="29" customFormat="1">
      <c r="B1000" s="30"/>
      <c r="C1000" s="11">
        <v>5</v>
      </c>
      <c r="D1000" s="692"/>
      <c r="E1000" s="692"/>
      <c r="F1000" s="693"/>
      <c r="G1000" s="33"/>
      <c r="H1000" s="33"/>
      <c r="I1000" s="33"/>
      <c r="J1000" s="33"/>
      <c r="K1000" s="86"/>
      <c r="L1000" s="813"/>
      <c r="M1000" s="33"/>
      <c r="N1000" s="33"/>
      <c r="O1000" s="86"/>
      <c r="P1000" s="813"/>
      <c r="Q1000" s="86"/>
      <c r="R1000" s="813"/>
    </row>
    <row r="1001" spans="2:21" s="29" customFormat="1">
      <c r="B1001" s="30"/>
      <c r="C1001" s="11">
        <v>6</v>
      </c>
      <c r="D1001" s="46"/>
      <c r="E1001" s="46"/>
      <c r="F1001" s="693"/>
      <c r="G1001" s="33"/>
      <c r="H1001" s="33"/>
      <c r="I1001" s="33"/>
      <c r="J1001" s="33"/>
      <c r="K1001" s="86"/>
      <c r="L1001" s="813"/>
      <c r="M1001" s="33"/>
      <c r="N1001" s="33"/>
      <c r="O1001" s="86"/>
      <c r="P1001" s="813"/>
      <c r="Q1001" s="86"/>
      <c r="R1001" s="813"/>
    </row>
    <row r="1002" spans="2:21" s="29" customFormat="1">
      <c r="B1002" s="30"/>
      <c r="C1002" s="11">
        <v>7</v>
      </c>
      <c r="D1002" s="46"/>
      <c r="E1002" s="46"/>
      <c r="F1002" s="693"/>
      <c r="G1002" s="33"/>
      <c r="H1002" s="33"/>
      <c r="I1002" s="33"/>
      <c r="J1002" s="33"/>
      <c r="K1002" s="86"/>
      <c r="L1002" s="814"/>
      <c r="M1002" s="33"/>
      <c r="N1002" s="33"/>
      <c r="O1002" s="86"/>
      <c r="P1002" s="814"/>
      <c r="Q1002" s="86"/>
      <c r="R1002" s="814"/>
    </row>
    <row r="1003" spans="2:21" s="29" customFormat="1">
      <c r="B1003" s="30"/>
      <c r="C1003" s="11">
        <v>8</v>
      </c>
      <c r="D1003" s="46"/>
      <c r="E1003" s="46"/>
      <c r="F1003" s="693"/>
      <c r="G1003" s="33"/>
      <c r="H1003" s="33"/>
      <c r="I1003" s="33"/>
      <c r="J1003" s="33"/>
      <c r="K1003" s="86"/>
      <c r="L1003" s="813"/>
      <c r="M1003" s="33"/>
      <c r="N1003" s="33"/>
      <c r="O1003" s="86"/>
      <c r="P1003" s="813"/>
      <c r="Q1003" s="86"/>
      <c r="R1003" s="813"/>
    </row>
    <row r="1004" spans="2:21" s="29" customFormat="1">
      <c r="B1004" s="30"/>
      <c r="C1004" s="11">
        <v>9</v>
      </c>
      <c r="D1004" s="692"/>
      <c r="E1004" s="692"/>
      <c r="F1004" s="693"/>
      <c r="G1004" s="33"/>
      <c r="H1004" s="33"/>
      <c r="I1004" s="33"/>
      <c r="J1004" s="33"/>
      <c r="K1004" s="86"/>
      <c r="L1004" s="813"/>
      <c r="M1004" s="33"/>
      <c r="N1004" s="33"/>
      <c r="O1004" s="86"/>
      <c r="P1004" s="813"/>
      <c r="Q1004" s="86"/>
      <c r="R1004" s="813"/>
    </row>
    <row r="1005" spans="2:21" s="29" customFormat="1">
      <c r="B1005" s="30"/>
      <c r="C1005" s="11">
        <v>10</v>
      </c>
      <c r="D1005" s="46"/>
      <c r="E1005" s="46"/>
      <c r="F1005" s="693"/>
      <c r="G1005" s="33"/>
      <c r="H1005" s="33"/>
      <c r="I1005" s="33"/>
      <c r="J1005" s="33"/>
      <c r="K1005" s="86"/>
      <c r="L1005" s="813"/>
      <c r="M1005" s="33"/>
      <c r="N1005" s="33"/>
      <c r="O1005" s="86"/>
      <c r="P1005" s="813"/>
      <c r="Q1005" s="86"/>
      <c r="R1005" s="813"/>
    </row>
    <row r="1006" spans="2:21" s="29" customFormat="1">
      <c r="B1006" s="11"/>
      <c r="C1006" s="11">
        <v>11</v>
      </c>
      <c r="D1006" s="46"/>
      <c r="E1006" s="46"/>
      <c r="F1006" s="693"/>
      <c r="G1006" s="33"/>
      <c r="H1006" s="33"/>
      <c r="I1006" s="33"/>
      <c r="J1006" s="33"/>
      <c r="K1006" s="86"/>
      <c r="L1006" s="814"/>
      <c r="M1006" s="33"/>
      <c r="N1006" s="33"/>
      <c r="O1006" s="86"/>
      <c r="P1006" s="814"/>
      <c r="Q1006" s="86"/>
      <c r="R1006" s="814"/>
    </row>
    <row r="1007" spans="2:21" s="29" customFormat="1">
      <c r="B1007" s="11"/>
      <c r="C1007" s="11">
        <v>12</v>
      </c>
      <c r="D1007" s="692"/>
      <c r="E1007" s="692"/>
      <c r="F1007" s="693"/>
      <c r="G1007" s="33"/>
      <c r="H1007" s="33"/>
      <c r="I1007" s="33"/>
      <c r="J1007" s="33"/>
      <c r="K1007" s="86"/>
      <c r="L1007" s="813"/>
      <c r="M1007" s="33"/>
      <c r="N1007" s="33"/>
      <c r="O1007" s="86"/>
      <c r="P1007" s="813"/>
      <c r="Q1007" s="86"/>
      <c r="R1007" s="813"/>
    </row>
    <row r="1008" spans="2:21" s="29" customFormat="1">
      <c r="B1008" s="11"/>
      <c r="C1008" s="11">
        <v>13</v>
      </c>
      <c r="D1008" s="692"/>
      <c r="E1008" s="692"/>
      <c r="F1008" s="693"/>
      <c r="G1008" s="33"/>
      <c r="H1008" s="33"/>
      <c r="I1008" s="33"/>
      <c r="J1008" s="33"/>
      <c r="K1008" s="86"/>
      <c r="L1008" s="813"/>
      <c r="M1008" s="33"/>
      <c r="N1008" s="33"/>
      <c r="O1008" s="86"/>
      <c r="P1008" s="813"/>
      <c r="Q1008" s="86"/>
      <c r="R1008" s="813"/>
    </row>
    <row r="1009" spans="2:21" s="29" customFormat="1">
      <c r="B1009" s="11"/>
      <c r="C1009" s="11">
        <v>14</v>
      </c>
      <c r="D1009" s="692"/>
      <c r="E1009" s="692"/>
      <c r="F1009" s="693"/>
      <c r="G1009" s="33"/>
      <c r="H1009" s="33"/>
      <c r="I1009" s="33"/>
      <c r="J1009" s="33"/>
      <c r="K1009" s="86"/>
      <c r="L1009" s="651"/>
      <c r="M1009" s="33"/>
      <c r="N1009" s="33"/>
      <c r="O1009" s="86"/>
      <c r="P1009" s="651"/>
      <c r="Q1009" s="86"/>
      <c r="R1009" s="651"/>
    </row>
    <row r="1010" spans="2:21" s="29" customFormat="1">
      <c r="B1010" s="11"/>
      <c r="C1010" s="11">
        <v>15</v>
      </c>
      <c r="D1010" s="692"/>
      <c r="E1010" s="692"/>
      <c r="F1010" s="693"/>
      <c r="G1010" s="33"/>
      <c r="H1010" s="33"/>
      <c r="I1010" s="33"/>
      <c r="J1010" s="33"/>
      <c r="K1010" s="86"/>
      <c r="L1010" s="814"/>
      <c r="M1010" s="33"/>
      <c r="N1010" s="33"/>
      <c r="O1010" s="86"/>
      <c r="P1010" s="814"/>
      <c r="Q1010" s="86"/>
      <c r="R1010" s="814"/>
    </row>
    <row r="1011" spans="2:21" s="29" customFormat="1">
      <c r="B1011" s="11"/>
      <c r="C1011" s="11">
        <v>16</v>
      </c>
      <c r="D1011" s="692"/>
      <c r="E1011" s="692"/>
      <c r="F1011" s="693"/>
      <c r="G1011" s="33"/>
      <c r="H1011" s="33"/>
      <c r="I1011" s="33"/>
      <c r="J1011" s="33"/>
      <c r="K1011" s="86"/>
      <c r="L1011" s="813"/>
      <c r="M1011" s="33"/>
      <c r="N1011" s="33"/>
      <c r="O1011" s="86"/>
      <c r="P1011" s="813"/>
      <c r="Q1011" s="86"/>
      <c r="R1011" s="813"/>
    </row>
    <row r="1012" spans="2:21" s="29" customFormat="1">
      <c r="B1012" s="11"/>
      <c r="C1012" s="11">
        <v>17</v>
      </c>
      <c r="D1012" s="692"/>
      <c r="E1012" s="692"/>
      <c r="F1012" s="693"/>
      <c r="G1012" s="33"/>
      <c r="H1012" s="33"/>
      <c r="I1012" s="33"/>
      <c r="J1012" s="33"/>
      <c r="K1012" s="86"/>
      <c r="L1012" s="651"/>
      <c r="M1012" s="33"/>
      <c r="N1012" s="33"/>
      <c r="O1012" s="86"/>
      <c r="P1012" s="651"/>
      <c r="Q1012" s="86"/>
      <c r="R1012" s="651"/>
    </row>
    <row r="1013" spans="2:21" s="29" customFormat="1">
      <c r="B1013" s="11"/>
      <c r="C1013" s="11">
        <v>18</v>
      </c>
      <c r="D1013" s="692"/>
      <c r="E1013" s="692"/>
      <c r="F1013" s="693"/>
      <c r="G1013" s="33"/>
      <c r="H1013" s="33"/>
      <c r="I1013" s="33"/>
      <c r="J1013" s="33"/>
      <c r="K1013" s="653"/>
      <c r="L1013" s="651"/>
      <c r="M1013" s="33"/>
      <c r="N1013" s="33"/>
      <c r="O1013" s="653"/>
      <c r="P1013" s="651"/>
      <c r="Q1013" s="653"/>
      <c r="R1013" s="651"/>
    </row>
    <row r="1014" spans="2:21" s="29" customFormat="1">
      <c r="B1014" s="30">
        <v>52</v>
      </c>
      <c r="C1014" s="11">
        <v>1</v>
      </c>
      <c r="D1014" s="57"/>
      <c r="E1014" s="57"/>
      <c r="F1014" s="46"/>
      <c r="G1014" s="33"/>
      <c r="H1014" s="33"/>
      <c r="I1014" s="33"/>
      <c r="J1014" s="33"/>
      <c r="K1014" s="86"/>
      <c r="L1014" s="647"/>
      <c r="M1014" s="33"/>
      <c r="N1014" s="33"/>
      <c r="O1014" s="86"/>
      <c r="P1014" s="647"/>
      <c r="Q1014" s="86"/>
      <c r="R1014" s="647"/>
    </row>
    <row r="1015" spans="2:21" s="29" customFormat="1">
      <c r="C1015" s="11">
        <v>2</v>
      </c>
      <c r="D1015" s="655"/>
      <c r="E1015" s="655"/>
      <c r="F1015" s="11"/>
      <c r="G1015" s="334"/>
      <c r="H1015" s="334"/>
      <c r="I1015" s="334"/>
      <c r="J1015" s="334"/>
      <c r="K1015" s="78"/>
      <c r="L1015" s="647"/>
      <c r="M1015" s="33"/>
      <c r="N1015" s="33"/>
      <c r="O1015" s="78"/>
      <c r="P1015" s="647"/>
      <c r="Q1015" s="78"/>
      <c r="R1015" s="647"/>
    </row>
    <row r="1016" spans="2:21" s="29" customFormat="1">
      <c r="C1016" s="11">
        <v>3</v>
      </c>
      <c r="D1016" s="655"/>
      <c r="E1016" s="655"/>
      <c r="F1016" s="647"/>
      <c r="G1016" s="33"/>
      <c r="H1016" s="33"/>
      <c r="I1016" s="33"/>
      <c r="J1016" s="33"/>
      <c r="K1016" s="78"/>
      <c r="L1016" s="647"/>
      <c r="M1016" s="33"/>
      <c r="N1016" s="33"/>
      <c r="O1016" s="78"/>
      <c r="P1016" s="647"/>
      <c r="Q1016" s="78"/>
      <c r="R1016" s="647"/>
    </row>
    <row r="1017" spans="2:21">
      <c r="B1017" s="29"/>
      <c r="C1017" s="11">
        <v>4</v>
      </c>
      <c r="F1017" s="78"/>
      <c r="G1017" s="33"/>
      <c r="H1017" s="33"/>
      <c r="I1017" s="33"/>
      <c r="J1017" s="33"/>
      <c r="K1017" s="86"/>
      <c r="L1017" s="189"/>
      <c r="M1017" s="334"/>
      <c r="N1017" s="334"/>
      <c r="O1017" s="86"/>
      <c r="P1017" s="189"/>
      <c r="Q1017" s="86"/>
      <c r="R1017" s="189"/>
      <c r="S1017" s="335"/>
      <c r="T1017" s="335"/>
      <c r="U1017" s="335"/>
    </row>
    <row r="1018" spans="2:21" s="29" customFormat="1">
      <c r="B1018" s="335"/>
      <c r="C1018" s="11">
        <v>5</v>
      </c>
      <c r="D1018" s="692"/>
      <c r="E1018" s="692"/>
      <c r="F1018" s="693"/>
      <c r="G1018" s="33"/>
      <c r="H1018" s="33"/>
      <c r="I1018" s="33"/>
      <c r="J1018" s="33"/>
      <c r="K1018" s="86"/>
      <c r="L1018" s="813"/>
      <c r="M1018" s="33"/>
      <c r="N1018" s="33"/>
      <c r="O1018" s="86"/>
      <c r="P1018" s="813"/>
      <c r="Q1018" s="86"/>
      <c r="R1018" s="813"/>
    </row>
    <row r="1019" spans="2:21" s="29" customFormat="1">
      <c r="C1019" s="11">
        <v>6</v>
      </c>
      <c r="D1019" s="46"/>
      <c r="E1019" s="46"/>
      <c r="F1019" s="693"/>
      <c r="G1019" s="33"/>
      <c r="H1019" s="33"/>
      <c r="I1019" s="33"/>
      <c r="J1019" s="33"/>
      <c r="K1019" s="86"/>
      <c r="L1019" s="813"/>
      <c r="M1019" s="33"/>
      <c r="N1019" s="33"/>
      <c r="O1019" s="86"/>
      <c r="P1019" s="813"/>
      <c r="Q1019" s="86"/>
      <c r="R1019" s="813"/>
    </row>
    <row r="1020" spans="2:21" s="29" customFormat="1">
      <c r="C1020" s="11">
        <v>7</v>
      </c>
      <c r="D1020" s="46"/>
      <c r="E1020" s="46"/>
      <c r="F1020" s="693"/>
      <c r="G1020" s="33"/>
      <c r="H1020" s="33"/>
      <c r="I1020" s="33"/>
      <c r="J1020" s="33"/>
      <c r="K1020" s="86"/>
      <c r="L1020" s="814"/>
      <c r="M1020" s="33"/>
      <c r="N1020" s="33"/>
      <c r="O1020" s="86"/>
      <c r="P1020" s="814"/>
      <c r="Q1020" s="86"/>
      <c r="R1020" s="814"/>
    </row>
    <row r="1021" spans="2:21" s="29" customFormat="1">
      <c r="C1021" s="11">
        <v>8</v>
      </c>
      <c r="D1021" s="46"/>
      <c r="E1021" s="46"/>
      <c r="F1021" s="693"/>
      <c r="G1021" s="33"/>
      <c r="H1021" s="33"/>
      <c r="I1021" s="33"/>
      <c r="J1021" s="33"/>
      <c r="K1021" s="86"/>
      <c r="L1021" s="813"/>
      <c r="M1021" s="33"/>
      <c r="N1021" s="33"/>
      <c r="O1021" s="86"/>
      <c r="P1021" s="813"/>
      <c r="Q1021" s="86"/>
      <c r="R1021" s="813"/>
    </row>
    <row r="1022" spans="2:21" s="29" customFormat="1">
      <c r="C1022" s="11">
        <v>9</v>
      </c>
      <c r="D1022" s="692"/>
      <c r="E1022" s="692"/>
      <c r="F1022" s="693"/>
      <c r="G1022" s="33"/>
      <c r="H1022" s="33"/>
      <c r="I1022" s="33"/>
      <c r="J1022" s="33"/>
      <c r="K1022" s="86"/>
      <c r="L1022" s="813"/>
      <c r="M1022" s="33"/>
      <c r="N1022" s="33"/>
      <c r="O1022" s="86"/>
      <c r="P1022" s="813"/>
      <c r="Q1022" s="86"/>
      <c r="R1022" s="813"/>
    </row>
    <row r="1023" spans="2:21" s="29" customFormat="1">
      <c r="C1023" s="11">
        <v>10</v>
      </c>
      <c r="D1023" s="46"/>
      <c r="E1023" s="46"/>
      <c r="F1023" s="693"/>
      <c r="G1023" s="33"/>
      <c r="H1023" s="33"/>
      <c r="I1023" s="33"/>
      <c r="J1023" s="33"/>
      <c r="K1023" s="86"/>
      <c r="L1023" s="813"/>
      <c r="M1023" s="33"/>
      <c r="N1023" s="33"/>
      <c r="O1023" s="86"/>
      <c r="P1023" s="813"/>
      <c r="Q1023" s="86"/>
      <c r="R1023" s="813"/>
    </row>
    <row r="1024" spans="2:21" s="29" customFormat="1">
      <c r="C1024" s="11">
        <v>11</v>
      </c>
      <c r="D1024" s="46"/>
      <c r="E1024" s="46"/>
      <c r="F1024" s="693"/>
      <c r="G1024" s="33"/>
      <c r="H1024" s="33"/>
      <c r="I1024" s="33"/>
      <c r="J1024" s="33"/>
      <c r="K1024" s="86"/>
      <c r="L1024" s="814"/>
      <c r="M1024" s="33"/>
      <c r="N1024" s="33"/>
      <c r="O1024" s="86"/>
      <c r="P1024" s="814"/>
      <c r="Q1024" s="86"/>
      <c r="R1024" s="814"/>
    </row>
    <row r="1025" spans="2:21" s="29" customFormat="1">
      <c r="C1025" s="11">
        <v>12</v>
      </c>
      <c r="D1025" s="692"/>
      <c r="E1025" s="692"/>
      <c r="F1025" s="693"/>
      <c r="G1025" s="33"/>
      <c r="H1025" s="33"/>
      <c r="I1025" s="33"/>
      <c r="J1025" s="33"/>
      <c r="K1025" s="86"/>
      <c r="L1025" s="813"/>
      <c r="M1025" s="33"/>
      <c r="N1025" s="33"/>
      <c r="O1025" s="86"/>
      <c r="P1025" s="813"/>
      <c r="Q1025" s="86"/>
      <c r="R1025" s="813"/>
    </row>
    <row r="1026" spans="2:21" s="29" customFormat="1">
      <c r="C1026" s="11">
        <v>13</v>
      </c>
      <c r="D1026" s="692"/>
      <c r="E1026" s="692"/>
      <c r="F1026" s="693"/>
      <c r="G1026" s="33"/>
      <c r="H1026" s="33"/>
      <c r="I1026" s="33"/>
      <c r="J1026" s="33"/>
      <c r="K1026" s="86"/>
      <c r="L1026" s="813"/>
      <c r="M1026" s="33"/>
      <c r="N1026" s="33"/>
      <c r="O1026" s="86"/>
      <c r="P1026" s="813"/>
      <c r="Q1026" s="86"/>
      <c r="R1026" s="813"/>
    </row>
    <row r="1027" spans="2:21" s="29" customFormat="1">
      <c r="C1027" s="11">
        <v>14</v>
      </c>
      <c r="D1027" s="692"/>
      <c r="E1027" s="692"/>
      <c r="F1027" s="693"/>
      <c r="G1027" s="33"/>
      <c r="H1027" s="33"/>
      <c r="I1027" s="33"/>
      <c r="J1027" s="33"/>
      <c r="K1027" s="86"/>
      <c r="L1027" s="651"/>
      <c r="M1027" s="33"/>
      <c r="N1027" s="33"/>
      <c r="O1027" s="86"/>
      <c r="P1027" s="651"/>
      <c r="Q1027" s="86"/>
      <c r="R1027" s="651"/>
    </row>
    <row r="1028" spans="2:21" s="29" customFormat="1">
      <c r="C1028" s="11">
        <v>15</v>
      </c>
      <c r="D1028" s="692"/>
      <c r="E1028" s="692"/>
      <c r="F1028" s="693"/>
      <c r="G1028" s="33"/>
      <c r="H1028" s="33"/>
      <c r="I1028" s="33"/>
      <c r="J1028" s="33"/>
      <c r="K1028" s="86"/>
      <c r="L1028" s="814"/>
      <c r="M1028" s="33"/>
      <c r="N1028" s="33"/>
      <c r="O1028" s="86"/>
      <c r="P1028" s="814"/>
      <c r="Q1028" s="86"/>
      <c r="R1028" s="814"/>
    </row>
    <row r="1029" spans="2:21" s="29" customFormat="1">
      <c r="C1029" s="11">
        <v>16</v>
      </c>
      <c r="D1029" s="692"/>
      <c r="E1029" s="692"/>
      <c r="F1029" s="693"/>
      <c r="G1029" s="33"/>
      <c r="H1029" s="33"/>
      <c r="I1029" s="33"/>
      <c r="J1029" s="33"/>
      <c r="K1029" s="86"/>
      <c r="L1029" s="813"/>
      <c r="M1029" s="33"/>
      <c r="N1029" s="33"/>
      <c r="O1029" s="86"/>
      <c r="P1029" s="813"/>
      <c r="Q1029" s="86"/>
      <c r="R1029" s="813"/>
    </row>
    <row r="1030" spans="2:21" s="29" customFormat="1">
      <c r="C1030" s="11">
        <v>17</v>
      </c>
      <c r="D1030" s="692"/>
      <c r="E1030" s="692"/>
      <c r="F1030" s="693"/>
      <c r="G1030" s="33"/>
      <c r="H1030" s="33"/>
      <c r="I1030" s="33"/>
      <c r="J1030" s="33"/>
      <c r="K1030" s="86"/>
      <c r="L1030" s="651"/>
      <c r="M1030" s="33"/>
      <c r="N1030" s="33"/>
      <c r="O1030" s="86"/>
      <c r="P1030" s="651"/>
      <c r="Q1030" s="86"/>
      <c r="R1030" s="651"/>
    </row>
    <row r="1031" spans="2:21" s="29" customFormat="1">
      <c r="B1031" s="11"/>
      <c r="C1031" s="11">
        <v>18</v>
      </c>
      <c r="D1031" s="692"/>
      <c r="E1031" s="692"/>
      <c r="F1031" s="693"/>
      <c r="G1031" s="33"/>
      <c r="H1031" s="33"/>
      <c r="I1031" s="33"/>
      <c r="J1031" s="33"/>
      <c r="K1031" s="653"/>
      <c r="L1031" s="651"/>
      <c r="M1031" s="33"/>
      <c r="N1031" s="33"/>
      <c r="O1031" s="653"/>
      <c r="P1031" s="651"/>
      <c r="Q1031" s="653"/>
      <c r="R1031" s="651"/>
    </row>
    <row r="1032" spans="2:21" s="29" customFormat="1">
      <c r="B1032" s="30">
        <v>53</v>
      </c>
      <c r="C1032" s="11">
        <v>1</v>
      </c>
      <c r="D1032" s="57"/>
      <c r="E1032" s="57"/>
      <c r="F1032" s="46"/>
      <c r="G1032" s="33"/>
      <c r="H1032" s="33"/>
      <c r="I1032" s="33"/>
      <c r="J1032" s="33"/>
      <c r="K1032" s="86"/>
      <c r="L1032" s="647"/>
      <c r="M1032" s="33"/>
      <c r="N1032" s="33"/>
      <c r="O1032" s="86"/>
      <c r="P1032" s="647"/>
      <c r="Q1032" s="86"/>
      <c r="R1032" s="647"/>
    </row>
    <row r="1033" spans="2:21" s="29" customFormat="1">
      <c r="B1033" s="11"/>
      <c r="C1033" s="11">
        <v>2</v>
      </c>
      <c r="D1033" s="655"/>
      <c r="E1033" s="655"/>
      <c r="F1033" s="11"/>
      <c r="G1033" s="334"/>
      <c r="H1033" s="334"/>
      <c r="I1033" s="334"/>
      <c r="J1033" s="334"/>
      <c r="K1033" s="78"/>
      <c r="L1033" s="647"/>
      <c r="M1033" s="33"/>
      <c r="N1033" s="33"/>
      <c r="O1033" s="78"/>
      <c r="P1033" s="647"/>
      <c r="Q1033" s="78"/>
      <c r="R1033" s="647"/>
    </row>
    <row r="1034" spans="2:21" s="29" customFormat="1">
      <c r="B1034" s="11"/>
      <c r="C1034" s="11">
        <v>3</v>
      </c>
      <c r="D1034" s="655"/>
      <c r="E1034" s="655"/>
      <c r="F1034" s="647"/>
      <c r="G1034" s="33"/>
      <c r="H1034" s="33"/>
      <c r="I1034" s="33"/>
      <c r="J1034" s="33"/>
      <c r="K1034" s="78"/>
      <c r="L1034" s="647"/>
      <c r="M1034" s="33"/>
      <c r="N1034" s="33"/>
      <c r="O1034" s="78"/>
      <c r="P1034" s="647"/>
      <c r="Q1034" s="78"/>
      <c r="R1034" s="647"/>
    </row>
    <row r="1035" spans="2:21">
      <c r="C1035" s="11">
        <v>4</v>
      </c>
      <c r="F1035" s="78"/>
      <c r="G1035" s="33"/>
      <c r="H1035" s="33"/>
      <c r="I1035" s="33"/>
      <c r="J1035" s="33"/>
      <c r="K1035" s="86"/>
      <c r="L1035" s="189"/>
      <c r="M1035" s="334"/>
      <c r="N1035" s="334"/>
      <c r="O1035" s="86"/>
      <c r="P1035" s="189"/>
      <c r="Q1035" s="86"/>
      <c r="R1035" s="189"/>
      <c r="S1035" s="335"/>
      <c r="T1035" s="335"/>
      <c r="U1035" s="335"/>
    </row>
    <row r="1036" spans="2:21" s="29" customFormat="1">
      <c r="B1036" s="11"/>
      <c r="C1036" s="11">
        <v>5</v>
      </c>
      <c r="D1036" s="692"/>
      <c r="E1036" s="692"/>
      <c r="F1036" s="693"/>
      <c r="G1036" s="33"/>
      <c r="H1036" s="33"/>
      <c r="I1036" s="33"/>
      <c r="J1036" s="33"/>
      <c r="K1036" s="86"/>
      <c r="L1036" s="813"/>
      <c r="M1036" s="33"/>
      <c r="N1036" s="33"/>
      <c r="O1036" s="86"/>
      <c r="P1036" s="813"/>
      <c r="Q1036" s="86"/>
      <c r="R1036" s="813"/>
    </row>
    <row r="1037" spans="2:21" s="29" customFormat="1">
      <c r="B1037" s="11"/>
      <c r="C1037" s="11">
        <v>6</v>
      </c>
      <c r="D1037" s="46"/>
      <c r="E1037" s="46"/>
      <c r="F1037" s="693"/>
      <c r="G1037" s="33"/>
      <c r="H1037" s="33"/>
      <c r="I1037" s="33"/>
      <c r="J1037" s="33"/>
      <c r="K1037" s="86"/>
      <c r="L1037" s="813"/>
      <c r="M1037" s="33"/>
      <c r="N1037" s="33"/>
      <c r="O1037" s="86"/>
      <c r="P1037" s="813"/>
      <c r="Q1037" s="86"/>
      <c r="R1037" s="813"/>
    </row>
    <row r="1038" spans="2:21" s="29" customFormat="1">
      <c r="B1038" s="11"/>
      <c r="C1038" s="11">
        <v>7</v>
      </c>
      <c r="D1038" s="46"/>
      <c r="E1038" s="46"/>
      <c r="F1038" s="693"/>
      <c r="G1038" s="33"/>
      <c r="H1038" s="33"/>
      <c r="I1038" s="33"/>
      <c r="J1038" s="33"/>
      <c r="K1038" s="86"/>
      <c r="L1038" s="814"/>
      <c r="M1038" s="33"/>
      <c r="N1038" s="33"/>
      <c r="O1038" s="86"/>
      <c r="P1038" s="814"/>
      <c r="Q1038" s="86"/>
      <c r="R1038" s="814"/>
    </row>
    <row r="1039" spans="2:21" s="29" customFormat="1">
      <c r="B1039" s="11"/>
      <c r="C1039" s="11">
        <v>8</v>
      </c>
      <c r="D1039" s="46"/>
      <c r="E1039" s="46"/>
      <c r="F1039" s="693"/>
      <c r="G1039" s="33"/>
      <c r="H1039" s="33"/>
      <c r="I1039" s="33"/>
      <c r="J1039" s="33"/>
      <c r="K1039" s="86"/>
      <c r="L1039" s="813"/>
      <c r="M1039" s="33"/>
      <c r="N1039" s="33"/>
      <c r="O1039" s="86"/>
      <c r="P1039" s="813"/>
      <c r="Q1039" s="86"/>
      <c r="R1039" s="813"/>
    </row>
    <row r="1040" spans="2:21" s="29" customFormat="1">
      <c r="B1040" s="11"/>
      <c r="C1040" s="11">
        <v>9</v>
      </c>
      <c r="D1040" s="692"/>
      <c r="E1040" s="692"/>
      <c r="F1040" s="693"/>
      <c r="G1040" s="33"/>
      <c r="H1040" s="33"/>
      <c r="I1040" s="33"/>
      <c r="J1040" s="33"/>
      <c r="K1040" s="86"/>
      <c r="L1040" s="813"/>
      <c r="M1040" s="33"/>
      <c r="N1040" s="33"/>
      <c r="O1040" s="86"/>
      <c r="P1040" s="813"/>
      <c r="Q1040" s="86"/>
      <c r="R1040" s="813"/>
    </row>
    <row r="1041" spans="2:21" s="29" customFormat="1">
      <c r="B1041" s="11"/>
      <c r="C1041" s="11">
        <v>10</v>
      </c>
      <c r="D1041" s="46"/>
      <c r="E1041" s="46"/>
      <c r="F1041" s="693"/>
      <c r="G1041" s="33"/>
      <c r="H1041" s="33"/>
      <c r="I1041" s="33"/>
      <c r="J1041" s="33"/>
      <c r="K1041" s="86"/>
      <c r="L1041" s="813"/>
      <c r="M1041" s="33"/>
      <c r="N1041" s="33"/>
      <c r="O1041" s="86"/>
      <c r="P1041" s="813"/>
      <c r="Q1041" s="86"/>
      <c r="R1041" s="813"/>
    </row>
    <row r="1042" spans="2:21" s="29" customFormat="1">
      <c r="B1042" s="11"/>
      <c r="C1042" s="11">
        <v>11</v>
      </c>
      <c r="D1042" s="46"/>
      <c r="E1042" s="46"/>
      <c r="F1042" s="693"/>
      <c r="G1042" s="33"/>
      <c r="H1042" s="33"/>
      <c r="I1042" s="33"/>
      <c r="J1042" s="33"/>
      <c r="K1042" s="86"/>
      <c r="L1042" s="814"/>
      <c r="M1042" s="33"/>
      <c r="N1042" s="33"/>
      <c r="O1042" s="86"/>
      <c r="P1042" s="814"/>
      <c r="Q1042" s="86"/>
      <c r="R1042" s="814"/>
    </row>
    <row r="1043" spans="2:21" s="29" customFormat="1">
      <c r="B1043" s="11"/>
      <c r="C1043" s="11">
        <v>12</v>
      </c>
      <c r="D1043" s="692"/>
      <c r="E1043" s="692"/>
      <c r="F1043" s="693"/>
      <c r="G1043" s="33"/>
      <c r="H1043" s="33"/>
      <c r="I1043" s="33"/>
      <c r="J1043" s="33"/>
      <c r="K1043" s="86"/>
      <c r="L1043" s="813"/>
      <c r="M1043" s="33"/>
      <c r="N1043" s="33"/>
      <c r="O1043" s="86"/>
      <c r="P1043" s="813"/>
      <c r="Q1043" s="86"/>
      <c r="R1043" s="813"/>
    </row>
    <row r="1044" spans="2:21" s="29" customFormat="1">
      <c r="B1044" s="11"/>
      <c r="C1044" s="11">
        <v>13</v>
      </c>
      <c r="D1044" s="692"/>
      <c r="E1044" s="692"/>
      <c r="F1044" s="693"/>
      <c r="G1044" s="33"/>
      <c r="H1044" s="33"/>
      <c r="I1044" s="33"/>
      <c r="J1044" s="33"/>
      <c r="K1044" s="86"/>
      <c r="L1044" s="813"/>
      <c r="M1044" s="33"/>
      <c r="N1044" s="33"/>
      <c r="O1044" s="86"/>
      <c r="P1044" s="813"/>
      <c r="Q1044" s="86"/>
      <c r="R1044" s="813"/>
    </row>
    <row r="1045" spans="2:21" s="29" customFormat="1">
      <c r="B1045" s="11"/>
      <c r="C1045" s="11">
        <v>14</v>
      </c>
      <c r="D1045" s="692"/>
      <c r="E1045" s="692"/>
      <c r="F1045" s="693"/>
      <c r="G1045" s="33"/>
      <c r="H1045" s="33"/>
      <c r="I1045" s="33"/>
      <c r="J1045" s="33"/>
      <c r="K1045" s="86"/>
      <c r="L1045" s="651"/>
      <c r="M1045" s="33"/>
      <c r="N1045" s="33"/>
      <c r="O1045" s="86"/>
      <c r="P1045" s="651"/>
      <c r="Q1045" s="86"/>
      <c r="R1045" s="651"/>
    </row>
    <row r="1046" spans="2:21" s="29" customFormat="1">
      <c r="B1046" s="11"/>
      <c r="C1046" s="11">
        <v>15</v>
      </c>
      <c r="D1046" s="692"/>
      <c r="E1046" s="692"/>
      <c r="F1046" s="693"/>
      <c r="G1046" s="33"/>
      <c r="H1046" s="33"/>
      <c r="I1046" s="33"/>
      <c r="J1046" s="33"/>
      <c r="K1046" s="86"/>
      <c r="L1046" s="814"/>
      <c r="M1046" s="33"/>
      <c r="N1046" s="33"/>
      <c r="O1046" s="86"/>
      <c r="P1046" s="814"/>
      <c r="Q1046" s="86"/>
      <c r="R1046" s="814"/>
    </row>
    <row r="1047" spans="2:21" s="29" customFormat="1">
      <c r="B1047" s="11"/>
      <c r="C1047" s="11">
        <v>16</v>
      </c>
      <c r="D1047" s="692"/>
      <c r="E1047" s="692"/>
      <c r="F1047" s="693"/>
      <c r="G1047" s="33"/>
      <c r="H1047" s="33"/>
      <c r="I1047" s="33"/>
      <c r="J1047" s="33"/>
      <c r="K1047" s="86"/>
      <c r="L1047" s="813"/>
      <c r="M1047" s="33"/>
      <c r="N1047" s="33"/>
      <c r="O1047" s="86"/>
      <c r="P1047" s="813"/>
      <c r="Q1047" s="86"/>
      <c r="R1047" s="813"/>
    </row>
    <row r="1048" spans="2:21" s="29" customFormat="1">
      <c r="B1048" s="11"/>
      <c r="C1048" s="11">
        <v>17</v>
      </c>
      <c r="D1048" s="692"/>
      <c r="E1048" s="692"/>
      <c r="F1048" s="693"/>
      <c r="G1048" s="33"/>
      <c r="H1048" s="33"/>
      <c r="I1048" s="33"/>
      <c r="J1048" s="33"/>
      <c r="K1048" s="86"/>
      <c r="L1048" s="651"/>
      <c r="M1048" s="33"/>
      <c r="N1048" s="33"/>
      <c r="O1048" s="86"/>
      <c r="P1048" s="651"/>
      <c r="Q1048" s="86"/>
      <c r="R1048" s="651"/>
    </row>
    <row r="1049" spans="2:21" s="29" customFormat="1">
      <c r="B1049" s="11"/>
      <c r="C1049" s="11">
        <v>18</v>
      </c>
      <c r="D1049" s="692"/>
      <c r="E1049" s="692"/>
      <c r="F1049" s="693"/>
      <c r="G1049" s="33"/>
      <c r="H1049" s="33"/>
      <c r="I1049" s="33"/>
      <c r="J1049" s="33"/>
      <c r="K1049" s="653"/>
      <c r="L1049" s="651"/>
      <c r="M1049" s="33"/>
      <c r="N1049" s="33"/>
      <c r="O1049" s="653"/>
      <c r="P1049" s="651"/>
      <c r="Q1049" s="653"/>
      <c r="R1049" s="651"/>
    </row>
    <row r="1050" spans="2:21" s="29" customFormat="1">
      <c r="B1050" s="30">
        <v>54</v>
      </c>
      <c r="C1050" s="11">
        <v>1</v>
      </c>
      <c r="D1050" s="57"/>
      <c r="E1050" s="57"/>
      <c r="F1050" s="46"/>
      <c r="G1050" s="33"/>
      <c r="H1050" s="33"/>
      <c r="I1050" s="33"/>
      <c r="J1050" s="33"/>
      <c r="K1050" s="86"/>
      <c r="L1050" s="647"/>
      <c r="M1050" s="33"/>
      <c r="N1050" s="33"/>
      <c r="O1050" s="86"/>
      <c r="P1050" s="647"/>
      <c r="Q1050" s="86"/>
      <c r="R1050" s="647"/>
    </row>
    <row r="1051" spans="2:21" s="29" customFormat="1">
      <c r="B1051" s="11"/>
      <c r="C1051" s="11">
        <v>2</v>
      </c>
      <c r="D1051" s="655"/>
      <c r="E1051" s="655"/>
      <c r="F1051" s="11"/>
      <c r="G1051" s="334"/>
      <c r="H1051" s="334"/>
      <c r="I1051" s="334"/>
      <c r="J1051" s="334"/>
      <c r="K1051" s="78"/>
      <c r="L1051" s="647"/>
      <c r="M1051" s="33"/>
      <c r="N1051" s="33"/>
      <c r="O1051" s="78"/>
      <c r="P1051" s="647"/>
      <c r="Q1051" s="78"/>
      <c r="R1051" s="647"/>
    </row>
    <row r="1052" spans="2:21" s="29" customFormat="1">
      <c r="B1052" s="11"/>
      <c r="C1052" s="11">
        <v>3</v>
      </c>
      <c r="D1052" s="655"/>
      <c r="E1052" s="655"/>
      <c r="F1052" s="647"/>
      <c r="G1052" s="33"/>
      <c r="H1052" s="33"/>
      <c r="I1052" s="33"/>
      <c r="J1052" s="33"/>
      <c r="K1052" s="78"/>
      <c r="L1052" s="647"/>
      <c r="M1052" s="33"/>
      <c r="N1052" s="33"/>
      <c r="O1052" s="78"/>
      <c r="P1052" s="647"/>
      <c r="Q1052" s="78"/>
      <c r="R1052" s="647"/>
    </row>
    <row r="1053" spans="2:21">
      <c r="C1053" s="11">
        <v>4</v>
      </c>
      <c r="F1053" s="78"/>
      <c r="G1053" s="33"/>
      <c r="H1053" s="33"/>
      <c r="I1053" s="33"/>
      <c r="J1053" s="33"/>
      <c r="K1053" s="86"/>
      <c r="L1053" s="189"/>
      <c r="M1053" s="334"/>
      <c r="N1053" s="334"/>
      <c r="O1053" s="86"/>
      <c r="P1053" s="189"/>
      <c r="Q1053" s="86"/>
      <c r="R1053" s="189"/>
      <c r="S1053" s="335"/>
      <c r="T1053" s="335"/>
      <c r="U1053" s="335"/>
    </row>
    <row r="1054" spans="2:21" s="29" customFormat="1">
      <c r="B1054" s="11"/>
      <c r="C1054" s="11">
        <v>5</v>
      </c>
      <c r="D1054" s="692"/>
      <c r="E1054" s="692"/>
      <c r="F1054" s="693"/>
      <c r="G1054" s="33"/>
      <c r="H1054" s="33"/>
      <c r="I1054" s="33"/>
      <c r="J1054" s="33"/>
      <c r="K1054" s="86"/>
      <c r="L1054" s="813"/>
      <c r="M1054" s="33"/>
      <c r="N1054" s="33"/>
      <c r="O1054" s="86"/>
      <c r="P1054" s="813"/>
      <c r="Q1054" s="86"/>
      <c r="R1054" s="813"/>
    </row>
    <row r="1055" spans="2:21" s="29" customFormat="1">
      <c r="B1055" s="11"/>
      <c r="C1055" s="11">
        <v>6</v>
      </c>
      <c r="D1055" s="46"/>
      <c r="E1055" s="46"/>
      <c r="F1055" s="693"/>
      <c r="G1055" s="33"/>
      <c r="H1055" s="33"/>
      <c r="I1055" s="33"/>
      <c r="J1055" s="33"/>
      <c r="K1055" s="86"/>
      <c r="L1055" s="813"/>
      <c r="M1055" s="33"/>
      <c r="N1055" s="33"/>
      <c r="O1055" s="86"/>
      <c r="P1055" s="813"/>
      <c r="Q1055" s="86"/>
      <c r="R1055" s="813"/>
    </row>
    <row r="1056" spans="2:21" s="29" customFormat="1">
      <c r="B1056" s="11"/>
      <c r="C1056" s="11">
        <v>7</v>
      </c>
      <c r="D1056" s="46"/>
      <c r="E1056" s="46"/>
      <c r="F1056" s="693"/>
      <c r="G1056" s="33"/>
      <c r="H1056" s="33"/>
      <c r="I1056" s="33"/>
      <c r="J1056" s="33"/>
      <c r="K1056" s="86"/>
      <c r="L1056" s="814"/>
      <c r="M1056" s="33"/>
      <c r="N1056" s="33"/>
      <c r="O1056" s="86"/>
      <c r="P1056" s="814"/>
      <c r="Q1056" s="86"/>
      <c r="R1056" s="814"/>
    </row>
    <row r="1057" spans="2:21" s="29" customFormat="1">
      <c r="B1057" s="11"/>
      <c r="C1057" s="11">
        <v>8</v>
      </c>
      <c r="D1057" s="46"/>
      <c r="E1057" s="46"/>
      <c r="F1057" s="693"/>
      <c r="G1057" s="33"/>
      <c r="H1057" s="33"/>
      <c r="I1057" s="33"/>
      <c r="J1057" s="33"/>
      <c r="K1057" s="86"/>
      <c r="L1057" s="813"/>
      <c r="M1057" s="33"/>
      <c r="N1057" s="33"/>
      <c r="O1057" s="86"/>
      <c r="P1057" s="813"/>
      <c r="Q1057" s="86"/>
      <c r="R1057" s="813"/>
    </row>
    <row r="1058" spans="2:21" s="29" customFormat="1">
      <c r="B1058" s="11"/>
      <c r="C1058" s="11">
        <v>9</v>
      </c>
      <c r="D1058" s="692"/>
      <c r="E1058" s="692"/>
      <c r="F1058" s="693"/>
      <c r="G1058" s="33"/>
      <c r="H1058" s="33"/>
      <c r="I1058" s="33"/>
      <c r="J1058" s="33"/>
      <c r="K1058" s="86"/>
      <c r="L1058" s="813"/>
      <c r="M1058" s="33"/>
      <c r="N1058" s="33"/>
      <c r="O1058" s="86"/>
      <c r="P1058" s="813"/>
      <c r="Q1058" s="86"/>
      <c r="R1058" s="813"/>
    </row>
    <row r="1059" spans="2:21" s="29" customFormat="1">
      <c r="B1059" s="11"/>
      <c r="C1059" s="11">
        <v>10</v>
      </c>
      <c r="D1059" s="46"/>
      <c r="E1059" s="46"/>
      <c r="F1059" s="693"/>
      <c r="G1059" s="33"/>
      <c r="H1059" s="33"/>
      <c r="I1059" s="33"/>
      <c r="J1059" s="33"/>
      <c r="K1059" s="86"/>
      <c r="L1059" s="813"/>
      <c r="M1059" s="33"/>
      <c r="N1059" s="33"/>
      <c r="O1059" s="86"/>
      <c r="P1059" s="813"/>
      <c r="Q1059" s="86"/>
      <c r="R1059" s="813"/>
    </row>
    <row r="1060" spans="2:21" s="29" customFormat="1">
      <c r="B1060" s="11"/>
      <c r="C1060" s="11">
        <v>11</v>
      </c>
      <c r="D1060" s="46"/>
      <c r="E1060" s="46"/>
      <c r="F1060" s="693"/>
      <c r="G1060" s="33"/>
      <c r="H1060" s="33"/>
      <c r="I1060" s="33"/>
      <c r="J1060" s="33"/>
      <c r="K1060" s="86"/>
      <c r="L1060" s="814"/>
      <c r="M1060" s="33"/>
      <c r="N1060" s="33"/>
      <c r="O1060" s="86"/>
      <c r="P1060" s="814"/>
      <c r="Q1060" s="86"/>
      <c r="R1060" s="814"/>
    </row>
    <row r="1061" spans="2:21" s="29" customFormat="1">
      <c r="B1061" s="11"/>
      <c r="C1061" s="11">
        <v>12</v>
      </c>
      <c r="D1061" s="692"/>
      <c r="E1061" s="692"/>
      <c r="F1061" s="693"/>
      <c r="G1061" s="33"/>
      <c r="H1061" s="33"/>
      <c r="I1061" s="33"/>
      <c r="J1061" s="33"/>
      <c r="K1061" s="86"/>
      <c r="L1061" s="813"/>
      <c r="M1061" s="33"/>
      <c r="N1061" s="33"/>
      <c r="O1061" s="86"/>
      <c r="P1061" s="813"/>
      <c r="Q1061" s="86"/>
      <c r="R1061" s="813"/>
    </row>
    <row r="1062" spans="2:21" s="29" customFormat="1">
      <c r="B1062" s="11"/>
      <c r="C1062" s="11">
        <v>13</v>
      </c>
      <c r="D1062" s="692"/>
      <c r="E1062" s="692"/>
      <c r="F1062" s="693"/>
      <c r="G1062" s="33"/>
      <c r="H1062" s="33"/>
      <c r="I1062" s="33"/>
      <c r="J1062" s="33"/>
      <c r="K1062" s="86"/>
      <c r="L1062" s="813"/>
      <c r="M1062" s="33"/>
      <c r="N1062" s="33"/>
      <c r="O1062" s="86"/>
      <c r="P1062" s="813"/>
      <c r="Q1062" s="86"/>
      <c r="R1062" s="813"/>
    </row>
    <row r="1063" spans="2:21" s="29" customFormat="1">
      <c r="B1063" s="11"/>
      <c r="C1063" s="11">
        <v>14</v>
      </c>
      <c r="D1063" s="692"/>
      <c r="E1063" s="692"/>
      <c r="F1063" s="693"/>
      <c r="G1063" s="33"/>
      <c r="H1063" s="33"/>
      <c r="I1063" s="33"/>
      <c r="J1063" s="33"/>
      <c r="K1063" s="86"/>
      <c r="L1063" s="651"/>
      <c r="M1063" s="33"/>
      <c r="N1063" s="33"/>
      <c r="O1063" s="86"/>
      <c r="P1063" s="651"/>
      <c r="Q1063" s="86"/>
      <c r="R1063" s="651"/>
    </row>
    <row r="1064" spans="2:21" s="29" customFormat="1">
      <c r="B1064" s="11"/>
      <c r="C1064" s="11">
        <v>15</v>
      </c>
      <c r="D1064" s="692"/>
      <c r="E1064" s="692"/>
      <c r="F1064" s="693"/>
      <c r="G1064" s="33"/>
      <c r="H1064" s="33"/>
      <c r="I1064" s="33"/>
      <c r="J1064" s="33"/>
      <c r="K1064" s="86"/>
      <c r="L1064" s="814"/>
      <c r="M1064" s="33"/>
      <c r="N1064" s="33"/>
      <c r="O1064" s="86"/>
      <c r="P1064" s="814"/>
      <c r="Q1064" s="86"/>
      <c r="R1064" s="814"/>
    </row>
    <row r="1065" spans="2:21" s="29" customFormat="1">
      <c r="B1065" s="11"/>
      <c r="C1065" s="11">
        <v>16</v>
      </c>
      <c r="D1065" s="692"/>
      <c r="E1065" s="692"/>
      <c r="F1065" s="693"/>
      <c r="G1065" s="33"/>
      <c r="H1065" s="33"/>
      <c r="I1065" s="33"/>
      <c r="J1065" s="33"/>
      <c r="K1065" s="86"/>
      <c r="L1065" s="813"/>
      <c r="M1065" s="33"/>
      <c r="N1065" s="33"/>
      <c r="O1065" s="86"/>
      <c r="P1065" s="813"/>
      <c r="Q1065" s="86"/>
      <c r="R1065" s="813"/>
    </row>
    <row r="1066" spans="2:21" s="29" customFormat="1">
      <c r="B1066" s="11"/>
      <c r="C1066" s="11">
        <v>17</v>
      </c>
      <c r="D1066" s="692"/>
      <c r="E1066" s="692"/>
      <c r="F1066" s="693"/>
      <c r="G1066" s="33"/>
      <c r="H1066" s="33"/>
      <c r="I1066" s="33"/>
      <c r="J1066" s="33"/>
      <c r="K1066" s="86"/>
      <c r="L1066" s="651"/>
      <c r="M1066" s="33"/>
      <c r="N1066" s="33"/>
      <c r="O1066" s="86"/>
      <c r="P1066" s="651"/>
      <c r="Q1066" s="86"/>
      <c r="R1066" s="651"/>
    </row>
    <row r="1067" spans="2:21" s="29" customFormat="1">
      <c r="B1067" s="11"/>
      <c r="C1067" s="11">
        <v>18</v>
      </c>
      <c r="D1067" s="692"/>
      <c r="E1067" s="692"/>
      <c r="F1067" s="693"/>
      <c r="G1067" s="33"/>
      <c r="H1067" s="33"/>
      <c r="I1067" s="33"/>
      <c r="J1067" s="33"/>
      <c r="K1067" s="653"/>
      <c r="L1067" s="651"/>
      <c r="M1067" s="33"/>
      <c r="N1067" s="33"/>
      <c r="O1067" s="653"/>
      <c r="P1067" s="651"/>
      <c r="Q1067" s="653"/>
      <c r="R1067" s="651"/>
    </row>
    <row r="1068" spans="2:21" s="29" customFormat="1">
      <c r="B1068" s="30">
        <v>55</v>
      </c>
      <c r="C1068" s="11">
        <v>1</v>
      </c>
      <c r="D1068" s="57"/>
      <c r="E1068" s="57"/>
      <c r="F1068" s="46"/>
      <c r="G1068" s="33"/>
      <c r="H1068" s="33"/>
      <c r="I1068" s="33"/>
      <c r="J1068" s="33"/>
      <c r="K1068" s="86"/>
      <c r="L1068" s="647"/>
      <c r="M1068" s="33"/>
      <c r="N1068" s="33"/>
      <c r="O1068" s="86"/>
      <c r="P1068" s="647"/>
      <c r="Q1068" s="86"/>
      <c r="R1068" s="647"/>
    </row>
    <row r="1069" spans="2:21" s="29" customFormat="1">
      <c r="B1069" s="11"/>
      <c r="C1069" s="11">
        <v>2</v>
      </c>
      <c r="D1069" s="655"/>
      <c r="E1069" s="655"/>
      <c r="F1069" s="11"/>
      <c r="G1069" s="334"/>
      <c r="H1069" s="334"/>
      <c r="I1069" s="334"/>
      <c r="J1069" s="334"/>
      <c r="K1069" s="78"/>
      <c r="L1069" s="647"/>
      <c r="M1069" s="33"/>
      <c r="N1069" s="33"/>
      <c r="O1069" s="78"/>
      <c r="P1069" s="647"/>
      <c r="Q1069" s="78"/>
      <c r="R1069" s="647"/>
    </row>
    <row r="1070" spans="2:21" s="29" customFormat="1">
      <c r="B1070" s="11"/>
      <c r="C1070" s="11">
        <v>3</v>
      </c>
      <c r="D1070" s="655"/>
      <c r="E1070" s="655"/>
      <c r="F1070" s="647"/>
      <c r="G1070" s="33"/>
      <c r="H1070" s="33"/>
      <c r="I1070" s="33"/>
      <c r="J1070" s="33"/>
      <c r="K1070" s="78"/>
      <c r="L1070" s="647"/>
      <c r="M1070" s="33"/>
      <c r="N1070" s="33"/>
      <c r="O1070" s="78"/>
      <c r="P1070" s="647"/>
      <c r="Q1070" s="78"/>
      <c r="R1070" s="647"/>
    </row>
    <row r="1071" spans="2:21">
      <c r="C1071" s="11">
        <v>4</v>
      </c>
      <c r="F1071" s="78"/>
      <c r="G1071" s="33"/>
      <c r="H1071" s="33"/>
      <c r="I1071" s="33"/>
      <c r="J1071" s="33"/>
      <c r="K1071" s="86"/>
      <c r="L1071" s="189"/>
      <c r="M1071" s="334"/>
      <c r="N1071" s="334"/>
      <c r="O1071" s="86"/>
      <c r="P1071" s="189"/>
      <c r="Q1071" s="86"/>
      <c r="R1071" s="189"/>
      <c r="S1071" s="335"/>
      <c r="T1071" s="335"/>
      <c r="U1071" s="335"/>
    </row>
    <row r="1072" spans="2:21" s="29" customFormat="1">
      <c r="B1072" s="11"/>
      <c r="C1072" s="11">
        <v>5</v>
      </c>
      <c r="D1072" s="692"/>
      <c r="E1072" s="692"/>
      <c r="F1072" s="693"/>
      <c r="G1072" s="33"/>
      <c r="H1072" s="33"/>
      <c r="I1072" s="33"/>
      <c r="J1072" s="33"/>
      <c r="K1072" s="86"/>
      <c r="L1072" s="813"/>
      <c r="M1072" s="33"/>
      <c r="N1072" s="33"/>
      <c r="O1072" s="86"/>
      <c r="P1072" s="813"/>
      <c r="Q1072" s="86"/>
      <c r="R1072" s="813"/>
    </row>
    <row r="1073" spans="2:18" s="29" customFormat="1">
      <c r="B1073" s="11"/>
      <c r="C1073" s="11">
        <v>6</v>
      </c>
      <c r="D1073" s="46"/>
      <c r="E1073" s="46"/>
      <c r="F1073" s="693"/>
      <c r="G1073" s="33"/>
      <c r="H1073" s="33"/>
      <c r="I1073" s="33"/>
      <c r="J1073" s="33"/>
      <c r="K1073" s="86"/>
      <c r="L1073" s="813"/>
      <c r="M1073" s="33"/>
      <c r="N1073" s="33"/>
      <c r="O1073" s="86"/>
      <c r="P1073" s="813"/>
      <c r="Q1073" s="86"/>
      <c r="R1073" s="813"/>
    </row>
    <row r="1074" spans="2:18" s="29" customFormat="1">
      <c r="B1074" s="11"/>
      <c r="C1074" s="11">
        <v>7</v>
      </c>
      <c r="D1074" s="46"/>
      <c r="E1074" s="46"/>
      <c r="F1074" s="693"/>
      <c r="G1074" s="33"/>
      <c r="H1074" s="33"/>
      <c r="I1074" s="33"/>
      <c r="J1074" s="33"/>
      <c r="K1074" s="86"/>
      <c r="L1074" s="814"/>
      <c r="M1074" s="33"/>
      <c r="N1074" s="33"/>
      <c r="O1074" s="86"/>
      <c r="P1074" s="814"/>
      <c r="Q1074" s="86"/>
      <c r="R1074" s="814"/>
    </row>
    <row r="1075" spans="2:18" s="29" customFormat="1">
      <c r="B1075" s="11"/>
      <c r="C1075" s="11">
        <v>8</v>
      </c>
      <c r="D1075" s="46"/>
      <c r="E1075" s="46"/>
      <c r="F1075" s="693"/>
      <c r="G1075" s="33"/>
      <c r="H1075" s="33"/>
      <c r="I1075" s="33"/>
      <c r="J1075" s="33"/>
      <c r="K1075" s="86"/>
      <c r="L1075" s="813"/>
      <c r="M1075" s="33"/>
      <c r="N1075" s="33"/>
      <c r="O1075" s="86"/>
      <c r="P1075" s="813"/>
      <c r="Q1075" s="86"/>
      <c r="R1075" s="813"/>
    </row>
    <row r="1076" spans="2:18" s="29" customFormat="1">
      <c r="B1076" s="11"/>
      <c r="C1076" s="11">
        <v>9</v>
      </c>
      <c r="D1076" s="692"/>
      <c r="E1076" s="692"/>
      <c r="F1076" s="693"/>
      <c r="G1076" s="33"/>
      <c r="H1076" s="33"/>
      <c r="I1076" s="33"/>
      <c r="J1076" s="33"/>
      <c r="K1076" s="86"/>
      <c r="L1076" s="813"/>
      <c r="M1076" s="33"/>
      <c r="N1076" s="33"/>
      <c r="O1076" s="86"/>
      <c r="P1076" s="813"/>
      <c r="Q1076" s="86"/>
      <c r="R1076" s="813"/>
    </row>
    <row r="1077" spans="2:18" s="29" customFormat="1">
      <c r="B1077" s="11"/>
      <c r="C1077" s="11">
        <v>10</v>
      </c>
      <c r="D1077" s="46"/>
      <c r="E1077" s="46"/>
      <c r="F1077" s="693"/>
      <c r="G1077" s="33"/>
      <c r="H1077" s="33"/>
      <c r="I1077" s="33"/>
      <c r="J1077" s="33"/>
      <c r="K1077" s="86"/>
      <c r="L1077" s="813"/>
      <c r="M1077" s="33"/>
      <c r="N1077" s="33"/>
      <c r="O1077" s="86"/>
      <c r="P1077" s="813"/>
      <c r="Q1077" s="86"/>
      <c r="R1077" s="813"/>
    </row>
    <row r="1078" spans="2:18" s="29" customFormat="1">
      <c r="B1078" s="11"/>
      <c r="C1078" s="11">
        <v>11</v>
      </c>
      <c r="D1078" s="46"/>
      <c r="E1078" s="46"/>
      <c r="F1078" s="693"/>
      <c r="G1078" s="33"/>
      <c r="H1078" s="33"/>
      <c r="I1078" s="33"/>
      <c r="J1078" s="33"/>
      <c r="K1078" s="86"/>
      <c r="L1078" s="814"/>
      <c r="M1078" s="33"/>
      <c r="N1078" s="33"/>
      <c r="O1078" s="86"/>
      <c r="P1078" s="814"/>
      <c r="Q1078" s="86"/>
      <c r="R1078" s="814"/>
    </row>
    <row r="1079" spans="2:18" s="29" customFormat="1">
      <c r="B1079" s="11"/>
      <c r="C1079" s="11">
        <v>12</v>
      </c>
      <c r="D1079" s="692"/>
      <c r="E1079" s="692"/>
      <c r="F1079" s="693"/>
      <c r="G1079" s="33"/>
      <c r="H1079" s="33"/>
      <c r="I1079" s="33"/>
      <c r="J1079" s="33"/>
      <c r="K1079" s="86"/>
      <c r="L1079" s="813"/>
      <c r="M1079" s="33"/>
      <c r="N1079" s="33"/>
      <c r="O1079" s="86"/>
      <c r="P1079" s="813"/>
      <c r="Q1079" s="86"/>
      <c r="R1079" s="813"/>
    </row>
    <row r="1080" spans="2:18" s="29" customFormat="1">
      <c r="B1080" s="11"/>
      <c r="C1080" s="11">
        <v>13</v>
      </c>
      <c r="D1080" s="692"/>
      <c r="E1080" s="692"/>
      <c r="F1080" s="693"/>
      <c r="G1080" s="33"/>
      <c r="H1080" s="33"/>
      <c r="I1080" s="33"/>
      <c r="J1080" s="33"/>
      <c r="K1080" s="86"/>
      <c r="L1080" s="813"/>
      <c r="M1080" s="33"/>
      <c r="N1080" s="33"/>
      <c r="O1080" s="86"/>
      <c r="P1080" s="813"/>
      <c r="Q1080" s="86"/>
      <c r="R1080" s="813"/>
    </row>
    <row r="1081" spans="2:18" s="29" customFormat="1">
      <c r="B1081" s="11"/>
      <c r="C1081" s="11">
        <v>14</v>
      </c>
      <c r="D1081" s="692"/>
      <c r="E1081" s="692"/>
      <c r="F1081" s="693"/>
      <c r="G1081" s="33"/>
      <c r="H1081" s="33"/>
      <c r="I1081" s="33"/>
      <c r="J1081" s="33"/>
      <c r="K1081" s="86"/>
      <c r="L1081" s="651"/>
      <c r="M1081" s="33"/>
      <c r="N1081" s="33"/>
      <c r="O1081" s="86"/>
      <c r="P1081" s="651"/>
      <c r="Q1081" s="86"/>
      <c r="R1081" s="651"/>
    </row>
    <row r="1082" spans="2:18" s="29" customFormat="1">
      <c r="B1082" s="11"/>
      <c r="C1082" s="11">
        <v>15</v>
      </c>
      <c r="D1082" s="692"/>
      <c r="E1082" s="692"/>
      <c r="F1082" s="693"/>
      <c r="G1082" s="33"/>
      <c r="H1082" s="33"/>
      <c r="I1082" s="33"/>
      <c r="J1082" s="33"/>
      <c r="K1082" s="86"/>
      <c r="L1082" s="814"/>
      <c r="M1082" s="33"/>
      <c r="N1082" s="33"/>
      <c r="O1082" s="86"/>
      <c r="P1082" s="814"/>
      <c r="Q1082" s="86"/>
      <c r="R1082" s="814"/>
    </row>
    <row r="1083" spans="2:18" s="29" customFormat="1">
      <c r="B1083" s="11"/>
      <c r="C1083" s="11">
        <v>16</v>
      </c>
      <c r="D1083" s="692"/>
      <c r="E1083" s="692"/>
      <c r="F1083" s="693"/>
      <c r="G1083" s="33"/>
      <c r="H1083" s="33"/>
      <c r="I1083" s="33"/>
      <c r="J1083" s="33"/>
      <c r="K1083" s="86"/>
      <c r="L1083" s="813"/>
      <c r="M1083" s="33"/>
      <c r="N1083" s="33"/>
      <c r="O1083" s="86"/>
      <c r="P1083" s="813"/>
      <c r="Q1083" s="86"/>
      <c r="R1083" s="813"/>
    </row>
    <row r="1084" spans="2:18" s="29" customFormat="1">
      <c r="B1084" s="11"/>
      <c r="C1084" s="11">
        <v>17</v>
      </c>
      <c r="D1084" s="692"/>
      <c r="E1084" s="692"/>
      <c r="F1084" s="693"/>
      <c r="G1084" s="33"/>
      <c r="H1084" s="33"/>
      <c r="I1084" s="33"/>
      <c r="J1084" s="33"/>
      <c r="K1084" s="86"/>
      <c r="L1084" s="651"/>
      <c r="M1084" s="33"/>
      <c r="N1084" s="33"/>
      <c r="O1084" s="86"/>
      <c r="P1084" s="651"/>
      <c r="Q1084" s="86"/>
      <c r="R1084" s="651"/>
    </row>
    <row r="1085" spans="2:18" s="29" customFormat="1">
      <c r="B1085" s="11"/>
      <c r="C1085" s="11">
        <v>18</v>
      </c>
      <c r="D1085" s="692"/>
      <c r="E1085" s="692"/>
      <c r="F1085" s="693"/>
      <c r="G1085" s="33"/>
      <c r="H1085" s="33"/>
      <c r="I1085" s="33"/>
      <c r="J1085" s="33"/>
      <c r="K1085" s="653"/>
      <c r="L1085" s="651"/>
      <c r="M1085" s="33"/>
      <c r="N1085" s="33"/>
      <c r="O1085" s="653"/>
      <c r="P1085" s="651"/>
      <c r="Q1085" s="653"/>
      <c r="R1085" s="651"/>
    </row>
    <row r="1086" spans="2:18" s="29" customFormat="1">
      <c r="B1086" s="30">
        <v>56</v>
      </c>
      <c r="C1086" s="11">
        <v>1</v>
      </c>
      <c r="D1086" s="57"/>
      <c r="E1086" s="57"/>
      <c r="F1086" s="46"/>
      <c r="G1086" s="33"/>
      <c r="H1086" s="33"/>
      <c r="I1086" s="33"/>
      <c r="J1086" s="33"/>
      <c r="K1086" s="86"/>
      <c r="L1086" s="647"/>
      <c r="M1086" s="33"/>
      <c r="N1086" s="33"/>
      <c r="O1086" s="86"/>
      <c r="P1086" s="647"/>
      <c r="Q1086" s="86"/>
      <c r="R1086" s="647"/>
    </row>
    <row r="1087" spans="2:18" s="29" customFormat="1">
      <c r="B1087" s="11"/>
      <c r="C1087" s="11">
        <v>2</v>
      </c>
      <c r="D1087" s="655"/>
      <c r="E1087" s="655"/>
      <c r="F1087" s="11"/>
      <c r="G1087" s="334"/>
      <c r="H1087" s="334"/>
      <c r="I1087" s="334"/>
      <c r="J1087" s="334"/>
      <c r="K1087" s="78"/>
      <c r="L1087" s="647"/>
      <c r="M1087" s="33"/>
      <c r="N1087" s="33"/>
      <c r="O1087" s="78"/>
      <c r="P1087" s="647"/>
      <c r="Q1087" s="78"/>
      <c r="R1087" s="647"/>
    </row>
    <row r="1088" spans="2:18" s="29" customFormat="1">
      <c r="B1088" s="11"/>
      <c r="C1088" s="11">
        <v>3</v>
      </c>
      <c r="D1088" s="655"/>
      <c r="E1088" s="655"/>
      <c r="F1088" s="647"/>
      <c r="G1088" s="33"/>
      <c r="H1088" s="33"/>
      <c r="I1088" s="33"/>
      <c r="J1088" s="33"/>
      <c r="K1088" s="78"/>
      <c r="L1088" s="647"/>
      <c r="M1088" s="33"/>
      <c r="N1088" s="33"/>
      <c r="O1088" s="78"/>
      <c r="P1088" s="647"/>
      <c r="Q1088" s="78"/>
      <c r="R1088" s="647"/>
    </row>
    <row r="1089" spans="2:21">
      <c r="C1089" s="11">
        <v>4</v>
      </c>
      <c r="F1089" s="78"/>
      <c r="G1089" s="33"/>
      <c r="H1089" s="33"/>
      <c r="I1089" s="33"/>
      <c r="J1089" s="33"/>
      <c r="K1089" s="86"/>
      <c r="L1089" s="189"/>
      <c r="M1089" s="334"/>
      <c r="N1089" s="334"/>
      <c r="O1089" s="86"/>
      <c r="P1089" s="189"/>
      <c r="Q1089" s="86"/>
      <c r="R1089" s="189"/>
      <c r="S1089" s="335"/>
      <c r="T1089" s="335"/>
      <c r="U1089" s="335"/>
    </row>
    <row r="1090" spans="2:21" s="29" customFormat="1">
      <c r="B1090" s="11"/>
      <c r="C1090" s="11">
        <v>5</v>
      </c>
      <c r="D1090" s="692"/>
      <c r="E1090" s="692"/>
      <c r="F1090" s="693"/>
      <c r="G1090" s="33"/>
      <c r="H1090" s="33"/>
      <c r="I1090" s="33"/>
      <c r="J1090" s="33"/>
      <c r="K1090" s="86"/>
      <c r="L1090" s="813"/>
      <c r="M1090" s="33"/>
      <c r="N1090" s="33"/>
      <c r="O1090" s="86"/>
      <c r="P1090" s="813"/>
      <c r="Q1090" s="86"/>
      <c r="R1090" s="813"/>
    </row>
    <row r="1091" spans="2:21" s="29" customFormat="1">
      <c r="B1091" s="11"/>
      <c r="C1091" s="11">
        <v>6</v>
      </c>
      <c r="D1091" s="46"/>
      <c r="E1091" s="46"/>
      <c r="F1091" s="693"/>
      <c r="G1091" s="33"/>
      <c r="H1091" s="33"/>
      <c r="I1091" s="33"/>
      <c r="J1091" s="33"/>
      <c r="K1091" s="86"/>
      <c r="L1091" s="813"/>
      <c r="M1091" s="33"/>
      <c r="N1091" s="33"/>
      <c r="O1091" s="86"/>
      <c r="P1091" s="813"/>
      <c r="Q1091" s="86"/>
      <c r="R1091" s="813"/>
    </row>
    <row r="1092" spans="2:21" s="29" customFormat="1">
      <c r="B1092" s="11"/>
      <c r="C1092" s="11">
        <v>7</v>
      </c>
      <c r="D1092" s="46"/>
      <c r="E1092" s="46"/>
      <c r="F1092" s="693"/>
      <c r="G1092" s="33"/>
      <c r="H1092" s="33"/>
      <c r="I1092" s="33"/>
      <c r="J1092" s="33"/>
      <c r="K1092" s="86"/>
      <c r="L1092" s="814"/>
      <c r="M1092" s="33"/>
      <c r="N1092" s="33"/>
      <c r="O1092" s="86"/>
      <c r="P1092" s="814"/>
      <c r="Q1092" s="86"/>
      <c r="R1092" s="814"/>
    </row>
    <row r="1093" spans="2:21" s="29" customFormat="1">
      <c r="B1093" s="11"/>
      <c r="C1093" s="11">
        <v>8</v>
      </c>
      <c r="D1093" s="46"/>
      <c r="E1093" s="46"/>
      <c r="F1093" s="693"/>
      <c r="G1093" s="33"/>
      <c r="H1093" s="33"/>
      <c r="I1093" s="33"/>
      <c r="J1093" s="33"/>
      <c r="K1093" s="86"/>
      <c r="L1093" s="813"/>
      <c r="M1093" s="33"/>
      <c r="N1093" s="33"/>
      <c r="O1093" s="86"/>
      <c r="P1093" s="813"/>
      <c r="Q1093" s="86"/>
      <c r="R1093" s="813"/>
    </row>
    <row r="1094" spans="2:21" s="29" customFormat="1">
      <c r="B1094" s="11"/>
      <c r="C1094" s="11">
        <v>9</v>
      </c>
      <c r="D1094" s="692"/>
      <c r="E1094" s="692"/>
      <c r="F1094" s="693"/>
      <c r="G1094" s="33"/>
      <c r="H1094" s="33"/>
      <c r="I1094" s="33"/>
      <c r="J1094" s="33"/>
      <c r="K1094" s="86"/>
      <c r="L1094" s="813"/>
      <c r="M1094" s="33"/>
      <c r="N1094" s="33"/>
      <c r="O1094" s="86"/>
      <c r="P1094" s="813"/>
      <c r="Q1094" s="86"/>
      <c r="R1094" s="813"/>
    </row>
    <row r="1095" spans="2:21" s="29" customFormat="1">
      <c r="B1095" s="11"/>
      <c r="C1095" s="11">
        <v>10</v>
      </c>
      <c r="D1095" s="46"/>
      <c r="E1095" s="46"/>
      <c r="F1095" s="693"/>
      <c r="G1095" s="33"/>
      <c r="H1095" s="33"/>
      <c r="I1095" s="33"/>
      <c r="J1095" s="33"/>
      <c r="K1095" s="86"/>
      <c r="L1095" s="813"/>
      <c r="M1095" s="33"/>
      <c r="N1095" s="33"/>
      <c r="O1095" s="86"/>
      <c r="P1095" s="813"/>
      <c r="Q1095" s="86"/>
      <c r="R1095" s="813"/>
    </row>
    <row r="1096" spans="2:21" s="29" customFormat="1">
      <c r="B1096" s="11"/>
      <c r="C1096" s="11">
        <v>11</v>
      </c>
      <c r="D1096" s="46"/>
      <c r="E1096" s="46"/>
      <c r="F1096" s="693"/>
      <c r="G1096" s="33"/>
      <c r="H1096" s="33"/>
      <c r="I1096" s="33"/>
      <c r="J1096" s="33"/>
      <c r="K1096" s="86"/>
      <c r="L1096" s="814"/>
      <c r="M1096" s="33"/>
      <c r="N1096" s="33"/>
      <c r="O1096" s="86"/>
      <c r="P1096" s="814"/>
      <c r="Q1096" s="86"/>
      <c r="R1096" s="814"/>
    </row>
    <row r="1097" spans="2:21" s="29" customFormat="1">
      <c r="B1097" s="11"/>
      <c r="C1097" s="11">
        <v>12</v>
      </c>
      <c r="D1097" s="692"/>
      <c r="E1097" s="692"/>
      <c r="F1097" s="693"/>
      <c r="G1097" s="33"/>
      <c r="H1097" s="33"/>
      <c r="I1097" s="33"/>
      <c r="J1097" s="33"/>
      <c r="K1097" s="86"/>
      <c r="L1097" s="813"/>
      <c r="M1097" s="33"/>
      <c r="N1097" s="33"/>
      <c r="O1097" s="86"/>
      <c r="P1097" s="813"/>
      <c r="Q1097" s="86"/>
      <c r="R1097" s="813"/>
    </row>
    <row r="1098" spans="2:21" s="29" customFormat="1">
      <c r="B1098" s="11"/>
      <c r="C1098" s="11">
        <v>13</v>
      </c>
      <c r="D1098" s="692"/>
      <c r="E1098" s="692"/>
      <c r="F1098" s="693"/>
      <c r="G1098" s="33"/>
      <c r="H1098" s="33"/>
      <c r="I1098" s="33"/>
      <c r="J1098" s="33"/>
      <c r="K1098" s="86"/>
      <c r="L1098" s="813"/>
      <c r="M1098" s="33"/>
      <c r="N1098" s="33"/>
      <c r="O1098" s="86"/>
      <c r="P1098" s="813"/>
      <c r="Q1098" s="86"/>
      <c r="R1098" s="813"/>
    </row>
    <row r="1099" spans="2:21" s="29" customFormat="1">
      <c r="B1099" s="11"/>
      <c r="C1099" s="11">
        <v>14</v>
      </c>
      <c r="D1099" s="692"/>
      <c r="E1099" s="692"/>
      <c r="F1099" s="693"/>
      <c r="G1099" s="33"/>
      <c r="H1099" s="33"/>
      <c r="I1099" s="33"/>
      <c r="J1099" s="33"/>
      <c r="K1099" s="86"/>
      <c r="L1099" s="651"/>
      <c r="M1099" s="33"/>
      <c r="N1099" s="33"/>
      <c r="O1099" s="86"/>
      <c r="P1099" s="651"/>
      <c r="Q1099" s="86"/>
      <c r="R1099" s="651"/>
    </row>
    <row r="1100" spans="2:21" s="29" customFormat="1">
      <c r="B1100" s="11"/>
      <c r="C1100" s="11">
        <v>15</v>
      </c>
      <c r="D1100" s="692"/>
      <c r="E1100" s="692"/>
      <c r="F1100" s="693"/>
      <c r="G1100" s="33"/>
      <c r="H1100" s="33"/>
      <c r="I1100" s="33"/>
      <c r="J1100" s="33"/>
      <c r="K1100" s="86"/>
      <c r="L1100" s="814"/>
      <c r="M1100" s="33"/>
      <c r="N1100" s="33"/>
      <c r="O1100" s="86"/>
      <c r="P1100" s="814"/>
      <c r="Q1100" s="86"/>
      <c r="R1100" s="814"/>
    </row>
    <row r="1101" spans="2:21" s="29" customFormat="1">
      <c r="B1101" s="11"/>
      <c r="C1101" s="11">
        <v>16</v>
      </c>
      <c r="D1101" s="692"/>
      <c r="E1101" s="692"/>
      <c r="F1101" s="693"/>
      <c r="G1101" s="33"/>
      <c r="H1101" s="33"/>
      <c r="I1101" s="33"/>
      <c r="J1101" s="33"/>
      <c r="K1101" s="86"/>
      <c r="L1101" s="813"/>
      <c r="M1101" s="33"/>
      <c r="N1101" s="33"/>
      <c r="O1101" s="86"/>
      <c r="P1101" s="813"/>
      <c r="Q1101" s="86"/>
      <c r="R1101" s="813"/>
    </row>
    <row r="1102" spans="2:21" s="29" customFormat="1">
      <c r="B1102" s="11"/>
      <c r="C1102" s="11">
        <v>17</v>
      </c>
      <c r="D1102" s="692"/>
      <c r="E1102" s="692"/>
      <c r="F1102" s="693"/>
      <c r="G1102" s="33"/>
      <c r="H1102" s="33"/>
      <c r="I1102" s="33"/>
      <c r="J1102" s="33"/>
      <c r="K1102" s="86"/>
      <c r="L1102" s="651"/>
      <c r="M1102" s="33"/>
      <c r="N1102" s="33"/>
      <c r="O1102" s="86"/>
      <c r="P1102" s="651"/>
      <c r="Q1102" s="86"/>
      <c r="R1102" s="651"/>
    </row>
    <row r="1103" spans="2:21" s="29" customFormat="1">
      <c r="B1103" s="11"/>
      <c r="C1103" s="11">
        <v>18</v>
      </c>
      <c r="D1103" s="692"/>
      <c r="E1103" s="692"/>
      <c r="F1103" s="693"/>
      <c r="G1103" s="33"/>
      <c r="H1103" s="33"/>
      <c r="I1103" s="33"/>
      <c r="J1103" s="33"/>
      <c r="K1103" s="653"/>
      <c r="L1103" s="651"/>
      <c r="M1103" s="33"/>
      <c r="N1103" s="33"/>
      <c r="O1103" s="653"/>
      <c r="P1103" s="651"/>
      <c r="Q1103" s="653"/>
      <c r="R1103" s="651"/>
    </row>
    <row r="1104" spans="2:21" s="29" customFormat="1">
      <c r="B1104" s="30">
        <v>57</v>
      </c>
      <c r="C1104" s="11">
        <v>1</v>
      </c>
      <c r="D1104" s="57"/>
      <c r="E1104" s="57"/>
      <c r="F1104" s="46"/>
      <c r="G1104" s="33"/>
      <c r="H1104" s="33"/>
      <c r="I1104" s="33"/>
      <c r="J1104" s="33"/>
      <c r="K1104" s="86"/>
      <c r="L1104" s="647"/>
      <c r="M1104" s="33"/>
      <c r="N1104" s="33"/>
      <c r="O1104" s="86"/>
      <c r="P1104" s="647"/>
      <c r="Q1104" s="86"/>
      <c r="R1104" s="647"/>
    </row>
    <row r="1105" spans="2:21" s="29" customFormat="1">
      <c r="B1105" s="11"/>
      <c r="C1105" s="11">
        <v>2</v>
      </c>
      <c r="D1105" s="655"/>
      <c r="E1105" s="655"/>
      <c r="F1105" s="11"/>
      <c r="G1105" s="334"/>
      <c r="H1105" s="334"/>
      <c r="I1105" s="334"/>
      <c r="J1105" s="334"/>
      <c r="K1105" s="78"/>
      <c r="L1105" s="647"/>
      <c r="M1105" s="33"/>
      <c r="N1105" s="33"/>
      <c r="O1105" s="78"/>
      <c r="P1105" s="647"/>
      <c r="Q1105" s="78"/>
      <c r="R1105" s="647"/>
    </row>
    <row r="1106" spans="2:21" s="29" customFormat="1">
      <c r="B1106" s="11"/>
      <c r="C1106" s="11">
        <v>3</v>
      </c>
      <c r="D1106" s="655"/>
      <c r="E1106" s="655"/>
      <c r="F1106" s="647"/>
      <c r="G1106" s="33"/>
      <c r="H1106" s="33"/>
      <c r="I1106" s="33"/>
      <c r="J1106" s="33"/>
      <c r="K1106" s="78"/>
      <c r="L1106" s="647"/>
      <c r="M1106" s="33"/>
      <c r="N1106" s="33"/>
      <c r="O1106" s="78"/>
      <c r="P1106" s="647"/>
      <c r="Q1106" s="78"/>
      <c r="R1106" s="647"/>
    </row>
    <row r="1107" spans="2:21">
      <c r="C1107" s="11">
        <v>4</v>
      </c>
      <c r="F1107" s="78"/>
      <c r="G1107" s="33"/>
      <c r="H1107" s="33"/>
      <c r="I1107" s="33"/>
      <c r="J1107" s="33"/>
      <c r="K1107" s="86"/>
      <c r="L1107" s="189"/>
      <c r="M1107" s="334"/>
      <c r="N1107" s="334"/>
      <c r="O1107" s="86"/>
      <c r="P1107" s="189"/>
      <c r="Q1107" s="86"/>
      <c r="R1107" s="189"/>
      <c r="S1107" s="335"/>
      <c r="T1107" s="335"/>
      <c r="U1107" s="335"/>
    </row>
    <row r="1108" spans="2:21" s="29" customFormat="1">
      <c r="B1108" s="11"/>
      <c r="C1108" s="11">
        <v>5</v>
      </c>
      <c r="D1108" s="692"/>
      <c r="E1108" s="692"/>
      <c r="F1108" s="693"/>
      <c r="G1108" s="33"/>
      <c r="H1108" s="33"/>
      <c r="I1108" s="33"/>
      <c r="J1108" s="33"/>
      <c r="K1108" s="86"/>
      <c r="L1108" s="813"/>
      <c r="M1108" s="33"/>
      <c r="N1108" s="33"/>
      <c r="O1108" s="86"/>
      <c r="P1108" s="813"/>
      <c r="Q1108" s="86"/>
      <c r="R1108" s="813"/>
    </row>
    <row r="1109" spans="2:21" s="29" customFormat="1">
      <c r="B1109" s="11"/>
      <c r="C1109" s="11">
        <v>6</v>
      </c>
      <c r="D1109" s="46"/>
      <c r="E1109" s="46"/>
      <c r="F1109" s="693"/>
      <c r="G1109" s="33"/>
      <c r="H1109" s="33"/>
      <c r="I1109" s="33"/>
      <c r="J1109" s="33"/>
      <c r="K1109" s="86"/>
      <c r="L1109" s="813"/>
      <c r="M1109" s="33"/>
      <c r="N1109" s="33"/>
      <c r="O1109" s="86"/>
      <c r="P1109" s="813"/>
      <c r="Q1109" s="86"/>
      <c r="R1109" s="813"/>
    </row>
    <row r="1110" spans="2:21" s="29" customFormat="1">
      <c r="B1110" s="11"/>
      <c r="C1110" s="11">
        <v>7</v>
      </c>
      <c r="D1110" s="46"/>
      <c r="E1110" s="46"/>
      <c r="F1110" s="693"/>
      <c r="G1110" s="33"/>
      <c r="H1110" s="33"/>
      <c r="I1110" s="33"/>
      <c r="J1110" s="33"/>
      <c r="K1110" s="86"/>
      <c r="L1110" s="814"/>
      <c r="M1110" s="33"/>
      <c r="N1110" s="33"/>
      <c r="O1110" s="86"/>
      <c r="P1110" s="814"/>
      <c r="Q1110" s="86"/>
      <c r="R1110" s="814"/>
    </row>
    <row r="1111" spans="2:21" s="29" customFormat="1">
      <c r="B1111" s="11"/>
      <c r="C1111" s="11">
        <v>8</v>
      </c>
      <c r="D1111" s="46"/>
      <c r="E1111" s="46"/>
      <c r="F1111" s="693"/>
      <c r="G1111" s="33"/>
      <c r="H1111" s="33"/>
      <c r="I1111" s="33"/>
      <c r="J1111" s="33"/>
      <c r="K1111" s="86"/>
      <c r="L1111" s="813"/>
      <c r="M1111" s="33"/>
      <c r="N1111" s="33"/>
      <c r="O1111" s="86"/>
      <c r="P1111" s="813"/>
      <c r="Q1111" s="86"/>
      <c r="R1111" s="813"/>
    </row>
    <row r="1112" spans="2:21" s="29" customFormat="1">
      <c r="B1112" s="11"/>
      <c r="C1112" s="11">
        <v>9</v>
      </c>
      <c r="D1112" s="692"/>
      <c r="E1112" s="692"/>
      <c r="F1112" s="693"/>
      <c r="G1112" s="33"/>
      <c r="H1112" s="33"/>
      <c r="I1112" s="33"/>
      <c r="J1112" s="33"/>
      <c r="K1112" s="86"/>
      <c r="L1112" s="813"/>
      <c r="M1112" s="33"/>
      <c r="N1112" s="33"/>
      <c r="O1112" s="86"/>
      <c r="P1112" s="813"/>
      <c r="Q1112" s="86"/>
      <c r="R1112" s="813"/>
    </row>
    <row r="1113" spans="2:21" s="29" customFormat="1">
      <c r="B1113" s="11"/>
      <c r="C1113" s="11">
        <v>10</v>
      </c>
      <c r="D1113" s="46"/>
      <c r="E1113" s="46"/>
      <c r="F1113" s="693"/>
      <c r="G1113" s="33"/>
      <c r="H1113" s="33"/>
      <c r="I1113" s="33"/>
      <c r="J1113" s="33"/>
      <c r="K1113" s="86"/>
      <c r="L1113" s="813"/>
      <c r="M1113" s="33"/>
      <c r="N1113" s="33"/>
      <c r="O1113" s="86"/>
      <c r="P1113" s="813"/>
      <c r="Q1113" s="86"/>
      <c r="R1113" s="813"/>
    </row>
    <row r="1114" spans="2:21" s="29" customFormat="1">
      <c r="B1114" s="11"/>
      <c r="C1114" s="11">
        <v>11</v>
      </c>
      <c r="D1114" s="46"/>
      <c r="E1114" s="46"/>
      <c r="F1114" s="693"/>
      <c r="G1114" s="33"/>
      <c r="H1114" s="33"/>
      <c r="I1114" s="33"/>
      <c r="J1114" s="33"/>
      <c r="K1114" s="86"/>
      <c r="L1114" s="814"/>
      <c r="M1114" s="33"/>
      <c r="N1114" s="33"/>
      <c r="O1114" s="86"/>
      <c r="P1114" s="814"/>
      <c r="Q1114" s="86"/>
      <c r="R1114" s="814"/>
    </row>
    <row r="1115" spans="2:21" s="29" customFormat="1">
      <c r="B1115" s="11"/>
      <c r="C1115" s="11">
        <v>12</v>
      </c>
      <c r="D1115" s="692"/>
      <c r="E1115" s="692"/>
      <c r="F1115" s="693"/>
      <c r="G1115" s="33"/>
      <c r="H1115" s="33"/>
      <c r="I1115" s="33"/>
      <c r="J1115" s="33"/>
      <c r="K1115" s="86"/>
      <c r="L1115" s="813"/>
      <c r="M1115" s="33"/>
      <c r="N1115" s="33"/>
      <c r="O1115" s="86"/>
      <c r="P1115" s="813"/>
      <c r="Q1115" s="86"/>
      <c r="R1115" s="813"/>
    </row>
    <row r="1116" spans="2:21" s="29" customFormat="1">
      <c r="B1116" s="11"/>
      <c r="C1116" s="11">
        <v>13</v>
      </c>
      <c r="D1116" s="692"/>
      <c r="E1116" s="692"/>
      <c r="F1116" s="693"/>
      <c r="G1116" s="33"/>
      <c r="H1116" s="33"/>
      <c r="I1116" s="33"/>
      <c r="J1116" s="33"/>
      <c r="K1116" s="86"/>
      <c r="L1116" s="813"/>
      <c r="M1116" s="33"/>
      <c r="N1116" s="33"/>
      <c r="O1116" s="86"/>
      <c r="P1116" s="813"/>
      <c r="Q1116" s="86"/>
      <c r="R1116" s="813"/>
    </row>
    <row r="1117" spans="2:21" s="29" customFormat="1">
      <c r="B1117" s="11"/>
      <c r="C1117" s="11">
        <v>14</v>
      </c>
      <c r="D1117" s="692"/>
      <c r="E1117" s="692"/>
      <c r="F1117" s="693"/>
      <c r="G1117" s="33"/>
      <c r="H1117" s="33"/>
      <c r="I1117" s="33"/>
      <c r="J1117" s="33"/>
      <c r="K1117" s="86"/>
      <c r="L1117" s="651"/>
      <c r="M1117" s="33"/>
      <c r="N1117" s="33"/>
      <c r="O1117" s="86"/>
      <c r="P1117" s="651"/>
      <c r="Q1117" s="86"/>
      <c r="R1117" s="651"/>
    </row>
    <row r="1118" spans="2:21" s="29" customFormat="1">
      <c r="B1118" s="11"/>
      <c r="C1118" s="11">
        <v>15</v>
      </c>
      <c r="D1118" s="692"/>
      <c r="E1118" s="692"/>
      <c r="F1118" s="693"/>
      <c r="G1118" s="33"/>
      <c r="H1118" s="33"/>
      <c r="I1118" s="33"/>
      <c r="J1118" s="33"/>
      <c r="K1118" s="86"/>
      <c r="L1118" s="814"/>
      <c r="M1118" s="33"/>
      <c r="N1118" s="33"/>
      <c r="O1118" s="86"/>
      <c r="P1118" s="814"/>
      <c r="Q1118" s="86"/>
      <c r="R1118" s="814"/>
    </row>
    <row r="1119" spans="2:21" s="29" customFormat="1">
      <c r="B1119" s="11"/>
      <c r="C1119" s="11">
        <v>16</v>
      </c>
      <c r="D1119" s="692"/>
      <c r="E1119" s="692"/>
      <c r="F1119" s="693"/>
      <c r="G1119" s="33"/>
      <c r="H1119" s="33"/>
      <c r="I1119" s="33"/>
      <c r="J1119" s="33"/>
      <c r="K1119" s="86"/>
      <c r="L1119" s="813"/>
      <c r="M1119" s="33"/>
      <c r="N1119" s="33"/>
      <c r="O1119" s="86"/>
      <c r="P1119" s="813"/>
      <c r="Q1119" s="86"/>
      <c r="R1119" s="813"/>
    </row>
    <row r="1120" spans="2:21" s="29" customFormat="1">
      <c r="B1120" s="11"/>
      <c r="C1120" s="11">
        <v>17</v>
      </c>
      <c r="D1120" s="692"/>
      <c r="E1120" s="692"/>
      <c r="F1120" s="693"/>
      <c r="G1120" s="33"/>
      <c r="H1120" s="33"/>
      <c r="I1120" s="33"/>
      <c r="J1120" s="33"/>
      <c r="K1120" s="86"/>
      <c r="L1120" s="651"/>
      <c r="M1120" s="33"/>
      <c r="N1120" s="33"/>
      <c r="O1120" s="86"/>
      <c r="P1120" s="651"/>
      <c r="Q1120" s="86"/>
      <c r="R1120" s="651"/>
    </row>
    <row r="1121" spans="2:21" s="29" customFormat="1">
      <c r="B1121" s="11"/>
      <c r="C1121" s="11">
        <v>18</v>
      </c>
      <c r="D1121" s="692"/>
      <c r="E1121" s="692"/>
      <c r="F1121" s="693"/>
      <c r="G1121" s="33"/>
      <c r="H1121" s="33"/>
      <c r="I1121" s="33"/>
      <c r="J1121" s="33"/>
      <c r="K1121" s="653"/>
      <c r="L1121" s="651"/>
      <c r="M1121" s="33"/>
      <c r="N1121" s="33"/>
      <c r="O1121" s="653"/>
      <c r="P1121" s="651"/>
      <c r="Q1121" s="653"/>
      <c r="R1121" s="651"/>
    </row>
    <row r="1122" spans="2:21" s="29" customFormat="1">
      <c r="B1122" s="30">
        <v>58</v>
      </c>
      <c r="C1122" s="11">
        <v>1</v>
      </c>
      <c r="D1122" s="57"/>
      <c r="E1122" s="57"/>
      <c r="F1122" s="46"/>
      <c r="G1122" s="33"/>
      <c r="H1122" s="33"/>
      <c r="I1122" s="33"/>
      <c r="J1122" s="33"/>
      <c r="K1122" s="86"/>
      <c r="L1122" s="647"/>
      <c r="M1122" s="33"/>
      <c r="N1122" s="33"/>
      <c r="O1122" s="86"/>
      <c r="P1122" s="647"/>
      <c r="Q1122" s="86"/>
      <c r="R1122" s="647"/>
    </row>
    <row r="1123" spans="2:21" s="29" customFormat="1">
      <c r="B1123" s="11"/>
      <c r="C1123" s="11">
        <v>2</v>
      </c>
      <c r="D1123" s="655"/>
      <c r="E1123" s="655"/>
      <c r="F1123" s="11"/>
      <c r="G1123" s="334"/>
      <c r="H1123" s="334"/>
      <c r="I1123" s="334"/>
      <c r="J1123" s="334"/>
      <c r="K1123" s="78"/>
      <c r="L1123" s="647"/>
      <c r="M1123" s="33"/>
      <c r="N1123" s="33"/>
      <c r="O1123" s="78"/>
      <c r="P1123" s="647"/>
      <c r="Q1123" s="78"/>
      <c r="R1123" s="647"/>
    </row>
    <row r="1124" spans="2:21" s="29" customFormat="1">
      <c r="B1124" s="11"/>
      <c r="C1124" s="11">
        <v>3</v>
      </c>
      <c r="D1124" s="655"/>
      <c r="E1124" s="655"/>
      <c r="F1124" s="647"/>
      <c r="G1124" s="33"/>
      <c r="H1124" s="33"/>
      <c r="I1124" s="33"/>
      <c r="J1124" s="33"/>
      <c r="K1124" s="78"/>
      <c r="L1124" s="647"/>
      <c r="M1124" s="33"/>
      <c r="N1124" s="33"/>
      <c r="O1124" s="78"/>
      <c r="P1124" s="647"/>
      <c r="Q1124" s="78"/>
      <c r="R1124" s="647"/>
    </row>
    <row r="1125" spans="2:21">
      <c r="C1125" s="11">
        <v>4</v>
      </c>
      <c r="F1125" s="78"/>
      <c r="G1125" s="33"/>
      <c r="H1125" s="33"/>
      <c r="I1125" s="33"/>
      <c r="J1125" s="33"/>
      <c r="K1125" s="86"/>
      <c r="L1125" s="189"/>
      <c r="M1125" s="334"/>
      <c r="N1125" s="334"/>
      <c r="O1125" s="86"/>
      <c r="P1125" s="189"/>
      <c r="Q1125" s="86"/>
      <c r="R1125" s="189"/>
      <c r="S1125" s="335"/>
      <c r="T1125" s="335"/>
      <c r="U1125" s="335"/>
    </row>
    <row r="1126" spans="2:21" s="29" customFormat="1">
      <c r="B1126" s="11"/>
      <c r="C1126" s="11">
        <v>5</v>
      </c>
      <c r="D1126" s="692"/>
      <c r="E1126" s="692"/>
      <c r="F1126" s="693"/>
      <c r="G1126" s="33"/>
      <c r="H1126" s="33"/>
      <c r="I1126" s="33"/>
      <c r="J1126" s="33"/>
      <c r="K1126" s="86"/>
      <c r="L1126" s="813"/>
      <c r="M1126" s="33"/>
      <c r="N1126" s="33"/>
      <c r="O1126" s="86"/>
      <c r="P1126" s="813"/>
      <c r="Q1126" s="86"/>
      <c r="R1126" s="813"/>
    </row>
    <row r="1127" spans="2:21" s="29" customFormat="1">
      <c r="B1127" s="11"/>
      <c r="C1127" s="11">
        <v>6</v>
      </c>
      <c r="D1127" s="46"/>
      <c r="E1127" s="46"/>
      <c r="F1127" s="693"/>
      <c r="G1127" s="33"/>
      <c r="H1127" s="33"/>
      <c r="I1127" s="33"/>
      <c r="J1127" s="33"/>
      <c r="K1127" s="86"/>
      <c r="L1127" s="813"/>
      <c r="M1127" s="33"/>
      <c r="N1127" s="33"/>
      <c r="O1127" s="86"/>
      <c r="P1127" s="813"/>
      <c r="Q1127" s="86"/>
      <c r="R1127" s="813"/>
    </row>
    <row r="1128" spans="2:21" s="29" customFormat="1">
      <c r="B1128" s="11"/>
      <c r="C1128" s="11">
        <v>7</v>
      </c>
      <c r="D1128" s="46"/>
      <c r="E1128" s="46"/>
      <c r="F1128" s="693"/>
      <c r="G1128" s="33"/>
      <c r="H1128" s="33"/>
      <c r="I1128" s="33"/>
      <c r="J1128" s="33"/>
      <c r="K1128" s="86"/>
      <c r="L1128" s="814"/>
      <c r="M1128" s="33"/>
      <c r="N1128" s="33"/>
      <c r="O1128" s="86"/>
      <c r="P1128" s="814"/>
      <c r="Q1128" s="86"/>
      <c r="R1128" s="814"/>
    </row>
    <row r="1129" spans="2:21" s="29" customFormat="1">
      <c r="B1129" s="11"/>
      <c r="C1129" s="11">
        <v>8</v>
      </c>
      <c r="D1129" s="46"/>
      <c r="E1129" s="46"/>
      <c r="F1129" s="693"/>
      <c r="G1129" s="33"/>
      <c r="H1129" s="33"/>
      <c r="I1129" s="33"/>
      <c r="J1129" s="33"/>
      <c r="K1129" s="86"/>
      <c r="L1129" s="813"/>
      <c r="M1129" s="33"/>
      <c r="N1129" s="33"/>
      <c r="O1129" s="86"/>
      <c r="P1129" s="813"/>
      <c r="Q1129" s="86"/>
      <c r="R1129" s="813"/>
    </row>
    <row r="1130" spans="2:21" s="29" customFormat="1">
      <c r="B1130" s="11"/>
      <c r="C1130" s="11">
        <v>9</v>
      </c>
      <c r="D1130" s="692"/>
      <c r="E1130" s="692"/>
      <c r="F1130" s="693"/>
      <c r="G1130" s="33"/>
      <c r="H1130" s="33"/>
      <c r="I1130" s="33"/>
      <c r="J1130" s="33"/>
      <c r="K1130" s="86"/>
      <c r="L1130" s="813"/>
      <c r="M1130" s="33"/>
      <c r="N1130" s="33"/>
      <c r="O1130" s="86"/>
      <c r="P1130" s="813"/>
      <c r="Q1130" s="86"/>
      <c r="R1130" s="813"/>
    </row>
    <row r="1131" spans="2:21" s="29" customFormat="1">
      <c r="B1131" s="11"/>
      <c r="C1131" s="11">
        <v>10</v>
      </c>
      <c r="D1131" s="46"/>
      <c r="E1131" s="46"/>
      <c r="F1131" s="693"/>
      <c r="G1131" s="33"/>
      <c r="H1131" s="33"/>
      <c r="I1131" s="33"/>
      <c r="J1131" s="33"/>
      <c r="K1131" s="86"/>
      <c r="L1131" s="813"/>
      <c r="M1131" s="33"/>
      <c r="N1131" s="33"/>
      <c r="O1131" s="86"/>
      <c r="P1131" s="813"/>
      <c r="Q1131" s="86"/>
      <c r="R1131" s="813"/>
    </row>
    <row r="1132" spans="2:21" s="29" customFormat="1">
      <c r="B1132" s="11"/>
      <c r="C1132" s="11">
        <v>11</v>
      </c>
      <c r="D1132" s="46"/>
      <c r="E1132" s="46"/>
      <c r="F1132" s="693"/>
      <c r="G1132" s="33"/>
      <c r="H1132" s="33"/>
      <c r="I1132" s="33"/>
      <c r="J1132" s="33"/>
      <c r="K1132" s="86"/>
      <c r="L1132" s="814"/>
      <c r="M1132" s="33"/>
      <c r="N1132" s="33"/>
      <c r="O1132" s="86"/>
      <c r="P1132" s="814"/>
      <c r="Q1132" s="86"/>
      <c r="R1132" s="814"/>
    </row>
    <row r="1133" spans="2:21" s="29" customFormat="1">
      <c r="B1133" s="11"/>
      <c r="C1133" s="11">
        <v>12</v>
      </c>
      <c r="D1133" s="692"/>
      <c r="E1133" s="692"/>
      <c r="F1133" s="693"/>
      <c r="G1133" s="33"/>
      <c r="H1133" s="33"/>
      <c r="I1133" s="33"/>
      <c r="J1133" s="33"/>
      <c r="K1133" s="86"/>
      <c r="L1133" s="813"/>
      <c r="M1133" s="33"/>
      <c r="N1133" s="33"/>
      <c r="O1133" s="86"/>
      <c r="P1133" s="813"/>
      <c r="Q1133" s="86"/>
      <c r="R1133" s="813"/>
    </row>
    <row r="1134" spans="2:21" s="29" customFormat="1">
      <c r="B1134" s="11"/>
      <c r="C1134" s="11">
        <v>13</v>
      </c>
      <c r="D1134" s="692"/>
      <c r="E1134" s="692"/>
      <c r="F1134" s="693"/>
      <c r="G1134" s="33"/>
      <c r="H1134" s="33"/>
      <c r="I1134" s="33"/>
      <c r="J1134" s="33"/>
      <c r="K1134" s="86"/>
      <c r="L1134" s="813"/>
      <c r="M1134" s="33"/>
      <c r="N1134" s="33"/>
      <c r="O1134" s="86"/>
      <c r="P1134" s="813"/>
      <c r="Q1134" s="86"/>
      <c r="R1134" s="813"/>
    </row>
    <row r="1135" spans="2:21" s="29" customFormat="1">
      <c r="B1135" s="11"/>
      <c r="C1135" s="11">
        <v>14</v>
      </c>
      <c r="D1135" s="692"/>
      <c r="E1135" s="692"/>
      <c r="F1135" s="693"/>
      <c r="G1135" s="33"/>
      <c r="H1135" s="33"/>
      <c r="I1135" s="33"/>
      <c r="J1135" s="33"/>
      <c r="K1135" s="86"/>
      <c r="L1135" s="651"/>
      <c r="M1135" s="33"/>
      <c r="N1135" s="33"/>
      <c r="O1135" s="86"/>
      <c r="P1135" s="651"/>
      <c r="Q1135" s="86"/>
      <c r="R1135" s="651"/>
    </row>
    <row r="1136" spans="2:21" s="29" customFormat="1">
      <c r="B1136" s="11"/>
      <c r="C1136" s="11">
        <v>15</v>
      </c>
      <c r="D1136" s="692"/>
      <c r="E1136" s="692"/>
      <c r="F1136" s="693"/>
      <c r="G1136" s="33"/>
      <c r="H1136" s="33"/>
      <c r="I1136" s="33"/>
      <c r="J1136" s="33"/>
      <c r="K1136" s="86"/>
      <c r="L1136" s="814"/>
      <c r="M1136" s="33"/>
      <c r="N1136" s="33"/>
      <c r="O1136" s="86"/>
      <c r="P1136" s="814"/>
      <c r="Q1136" s="86"/>
      <c r="R1136" s="814"/>
    </row>
    <row r="1137" spans="2:21" s="29" customFormat="1">
      <c r="B1137" s="11"/>
      <c r="C1137" s="11">
        <v>16</v>
      </c>
      <c r="D1137" s="692"/>
      <c r="E1137" s="692"/>
      <c r="F1137" s="693"/>
      <c r="G1137" s="33"/>
      <c r="H1137" s="33"/>
      <c r="I1137" s="33"/>
      <c r="J1137" s="33"/>
      <c r="K1137" s="86"/>
      <c r="L1137" s="813"/>
      <c r="M1137" s="33"/>
      <c r="N1137" s="33"/>
      <c r="O1137" s="86"/>
      <c r="P1137" s="813"/>
      <c r="Q1137" s="86"/>
      <c r="R1137" s="813"/>
    </row>
    <row r="1138" spans="2:21" s="29" customFormat="1">
      <c r="B1138" s="11"/>
      <c r="C1138" s="11">
        <v>17</v>
      </c>
      <c r="D1138" s="692"/>
      <c r="E1138" s="692"/>
      <c r="F1138" s="693"/>
      <c r="G1138" s="33"/>
      <c r="H1138" s="33"/>
      <c r="I1138" s="33"/>
      <c r="J1138" s="33"/>
      <c r="K1138" s="86"/>
      <c r="L1138" s="651"/>
      <c r="M1138" s="33"/>
      <c r="N1138" s="33"/>
      <c r="O1138" s="86"/>
      <c r="P1138" s="651"/>
      <c r="Q1138" s="86"/>
      <c r="R1138" s="651"/>
    </row>
    <row r="1139" spans="2:21" s="29" customFormat="1">
      <c r="B1139" s="11"/>
      <c r="C1139" s="11">
        <v>18</v>
      </c>
      <c r="D1139" s="692"/>
      <c r="E1139" s="692"/>
      <c r="F1139" s="693"/>
      <c r="G1139" s="33"/>
      <c r="H1139" s="33"/>
      <c r="I1139" s="33"/>
      <c r="J1139" s="33"/>
      <c r="K1139" s="653"/>
      <c r="L1139" s="651"/>
      <c r="M1139" s="33"/>
      <c r="N1139" s="33"/>
      <c r="O1139" s="653"/>
      <c r="P1139" s="651"/>
      <c r="Q1139" s="653"/>
      <c r="R1139" s="651"/>
    </row>
    <row r="1140" spans="2:21" s="29" customFormat="1">
      <c r="B1140" s="30">
        <v>59</v>
      </c>
      <c r="C1140" s="11">
        <v>1</v>
      </c>
      <c r="D1140" s="57"/>
      <c r="E1140" s="57"/>
      <c r="F1140" s="46"/>
      <c r="G1140" s="33"/>
      <c r="H1140" s="33"/>
      <c r="I1140" s="33"/>
      <c r="J1140" s="33"/>
      <c r="K1140" s="86"/>
      <c r="L1140" s="647"/>
      <c r="M1140" s="33"/>
      <c r="N1140" s="33"/>
      <c r="O1140" s="86"/>
      <c r="P1140" s="647"/>
      <c r="Q1140" s="86"/>
      <c r="R1140" s="647"/>
    </row>
    <row r="1141" spans="2:21" s="29" customFormat="1">
      <c r="B1141" s="11"/>
      <c r="C1141" s="11">
        <v>2</v>
      </c>
      <c r="D1141" s="655"/>
      <c r="E1141" s="655"/>
      <c r="F1141" s="11"/>
      <c r="G1141" s="334"/>
      <c r="H1141" s="334"/>
      <c r="I1141" s="334"/>
      <c r="J1141" s="334"/>
      <c r="K1141" s="78"/>
      <c r="L1141" s="647"/>
      <c r="M1141" s="33"/>
      <c r="N1141" s="33"/>
      <c r="O1141" s="78"/>
      <c r="P1141" s="647"/>
      <c r="Q1141" s="78"/>
      <c r="R1141" s="647"/>
    </row>
    <row r="1142" spans="2:21" s="29" customFormat="1">
      <c r="B1142" s="11"/>
      <c r="C1142" s="11">
        <v>3</v>
      </c>
      <c r="D1142" s="655"/>
      <c r="E1142" s="655"/>
      <c r="F1142" s="647"/>
      <c r="G1142" s="33"/>
      <c r="H1142" s="33"/>
      <c r="I1142" s="33"/>
      <c r="J1142" s="33"/>
      <c r="K1142" s="78"/>
      <c r="L1142" s="647"/>
      <c r="M1142" s="33"/>
      <c r="N1142" s="33"/>
      <c r="O1142" s="78"/>
      <c r="P1142" s="647"/>
      <c r="Q1142" s="78"/>
      <c r="R1142" s="647"/>
    </row>
    <row r="1143" spans="2:21">
      <c r="C1143" s="11">
        <v>4</v>
      </c>
      <c r="F1143" s="78"/>
      <c r="G1143" s="33"/>
      <c r="H1143" s="33"/>
      <c r="I1143" s="33"/>
      <c r="J1143" s="33"/>
      <c r="K1143" s="86"/>
      <c r="L1143" s="189"/>
      <c r="M1143" s="334"/>
      <c r="N1143" s="334"/>
      <c r="O1143" s="86"/>
      <c r="P1143" s="189"/>
      <c r="Q1143" s="86"/>
      <c r="R1143" s="189"/>
      <c r="S1143" s="335"/>
      <c r="T1143" s="335"/>
      <c r="U1143" s="335"/>
    </row>
    <row r="1144" spans="2:21" s="29" customFormat="1">
      <c r="B1144" s="11"/>
      <c r="C1144" s="11">
        <v>5</v>
      </c>
      <c r="D1144" s="692"/>
      <c r="E1144" s="692"/>
      <c r="F1144" s="693"/>
      <c r="G1144" s="33"/>
      <c r="H1144" s="33"/>
      <c r="I1144" s="33"/>
      <c r="J1144" s="33"/>
      <c r="K1144" s="86"/>
      <c r="L1144" s="813"/>
      <c r="M1144" s="33"/>
      <c r="N1144" s="33"/>
      <c r="O1144" s="86"/>
      <c r="P1144" s="813"/>
      <c r="Q1144" s="86"/>
      <c r="R1144" s="813"/>
    </row>
    <row r="1145" spans="2:21" s="29" customFormat="1">
      <c r="B1145" s="11"/>
      <c r="C1145" s="11">
        <v>6</v>
      </c>
      <c r="D1145" s="46"/>
      <c r="E1145" s="46"/>
      <c r="F1145" s="693"/>
      <c r="G1145" s="33"/>
      <c r="H1145" s="33"/>
      <c r="I1145" s="33"/>
      <c r="J1145" s="33"/>
      <c r="K1145" s="86"/>
      <c r="L1145" s="813"/>
      <c r="M1145" s="33"/>
      <c r="N1145" s="33"/>
      <c r="O1145" s="86"/>
      <c r="P1145" s="813"/>
      <c r="Q1145" s="86"/>
      <c r="R1145" s="813"/>
    </row>
    <row r="1146" spans="2:21" s="29" customFormat="1">
      <c r="B1146" s="11"/>
      <c r="C1146" s="11">
        <v>7</v>
      </c>
      <c r="D1146" s="46"/>
      <c r="E1146" s="46"/>
      <c r="F1146" s="693"/>
      <c r="G1146" s="33"/>
      <c r="H1146" s="33"/>
      <c r="I1146" s="33"/>
      <c r="J1146" s="33"/>
      <c r="K1146" s="86"/>
      <c r="L1146" s="814"/>
      <c r="M1146" s="33"/>
      <c r="N1146" s="33"/>
      <c r="O1146" s="86"/>
      <c r="P1146" s="814"/>
      <c r="Q1146" s="86"/>
      <c r="R1146" s="814"/>
    </row>
    <row r="1147" spans="2:21" s="29" customFormat="1">
      <c r="B1147" s="11"/>
      <c r="C1147" s="11">
        <v>8</v>
      </c>
      <c r="D1147" s="46"/>
      <c r="E1147" s="46"/>
      <c r="F1147" s="693"/>
      <c r="G1147" s="33"/>
      <c r="H1147" s="33"/>
      <c r="I1147" s="33"/>
      <c r="J1147" s="33"/>
      <c r="K1147" s="86"/>
      <c r="L1147" s="813"/>
      <c r="M1147" s="33"/>
      <c r="N1147" s="33"/>
      <c r="O1147" s="86"/>
      <c r="P1147" s="813"/>
      <c r="Q1147" s="86"/>
      <c r="R1147" s="813"/>
    </row>
    <row r="1148" spans="2:21" s="29" customFormat="1">
      <c r="B1148" s="11"/>
      <c r="C1148" s="11">
        <v>9</v>
      </c>
      <c r="D1148" s="692"/>
      <c r="E1148" s="692"/>
      <c r="F1148" s="693"/>
      <c r="G1148" s="33"/>
      <c r="H1148" s="33"/>
      <c r="I1148" s="33"/>
      <c r="J1148" s="33"/>
      <c r="K1148" s="86"/>
      <c r="L1148" s="813"/>
      <c r="M1148" s="33"/>
      <c r="N1148" s="33"/>
      <c r="O1148" s="86"/>
      <c r="P1148" s="813"/>
      <c r="Q1148" s="86"/>
      <c r="R1148" s="813"/>
    </row>
    <row r="1149" spans="2:21" s="29" customFormat="1">
      <c r="B1149" s="11"/>
      <c r="C1149" s="11">
        <v>10</v>
      </c>
      <c r="D1149" s="46"/>
      <c r="E1149" s="46"/>
      <c r="F1149" s="693"/>
      <c r="G1149" s="33"/>
      <c r="H1149" s="33"/>
      <c r="I1149" s="33"/>
      <c r="J1149" s="33"/>
      <c r="K1149" s="86"/>
      <c r="L1149" s="813"/>
      <c r="M1149" s="33"/>
      <c r="N1149" s="33"/>
      <c r="O1149" s="86"/>
      <c r="P1149" s="813"/>
      <c r="Q1149" s="86"/>
      <c r="R1149" s="813"/>
    </row>
    <row r="1150" spans="2:21" s="29" customFormat="1">
      <c r="B1150" s="11"/>
      <c r="C1150" s="11">
        <v>11</v>
      </c>
      <c r="D1150" s="46"/>
      <c r="E1150" s="46"/>
      <c r="F1150" s="693"/>
      <c r="G1150" s="33"/>
      <c r="H1150" s="33"/>
      <c r="I1150" s="33"/>
      <c r="J1150" s="33"/>
      <c r="K1150" s="86"/>
      <c r="L1150" s="814"/>
      <c r="M1150" s="33"/>
      <c r="N1150" s="33"/>
      <c r="O1150" s="86"/>
      <c r="P1150" s="814"/>
      <c r="Q1150" s="86"/>
      <c r="R1150" s="814"/>
    </row>
    <row r="1151" spans="2:21" s="29" customFormat="1">
      <c r="B1151" s="11"/>
      <c r="C1151" s="11">
        <v>12</v>
      </c>
      <c r="D1151" s="692"/>
      <c r="E1151" s="692"/>
      <c r="F1151" s="693"/>
      <c r="G1151" s="33"/>
      <c r="H1151" s="33"/>
      <c r="I1151" s="33"/>
      <c r="J1151" s="33"/>
      <c r="K1151" s="86"/>
      <c r="L1151" s="813"/>
      <c r="M1151" s="33"/>
      <c r="N1151" s="33"/>
      <c r="O1151" s="86"/>
      <c r="P1151" s="813"/>
      <c r="Q1151" s="86"/>
      <c r="R1151" s="813"/>
    </row>
    <row r="1152" spans="2:21" s="29" customFormat="1">
      <c r="B1152" s="11"/>
      <c r="C1152" s="11">
        <v>13</v>
      </c>
      <c r="D1152" s="692"/>
      <c r="E1152" s="692"/>
      <c r="F1152" s="693"/>
      <c r="G1152" s="33"/>
      <c r="H1152" s="33"/>
      <c r="I1152" s="33"/>
      <c r="J1152" s="33"/>
      <c r="K1152" s="86"/>
      <c r="L1152" s="813"/>
      <c r="M1152" s="33"/>
      <c r="N1152" s="33"/>
      <c r="O1152" s="86"/>
      <c r="P1152" s="813"/>
      <c r="Q1152" s="86"/>
      <c r="R1152" s="813"/>
    </row>
    <row r="1153" spans="2:21" s="29" customFormat="1">
      <c r="B1153" s="11"/>
      <c r="C1153" s="11">
        <v>14</v>
      </c>
      <c r="D1153" s="692"/>
      <c r="E1153" s="692"/>
      <c r="F1153" s="693"/>
      <c r="G1153" s="33"/>
      <c r="H1153" s="33"/>
      <c r="I1153" s="33"/>
      <c r="J1153" s="33"/>
      <c r="K1153" s="86"/>
      <c r="L1153" s="651"/>
      <c r="M1153" s="33"/>
      <c r="N1153" s="33"/>
      <c r="O1153" s="86"/>
      <c r="P1153" s="651"/>
      <c r="Q1153" s="86"/>
      <c r="R1153" s="651"/>
    </row>
    <row r="1154" spans="2:21" s="29" customFormat="1">
      <c r="B1154" s="11"/>
      <c r="C1154" s="11">
        <v>15</v>
      </c>
      <c r="D1154" s="692"/>
      <c r="E1154" s="692"/>
      <c r="F1154" s="693"/>
      <c r="G1154" s="33"/>
      <c r="H1154" s="33"/>
      <c r="I1154" s="33"/>
      <c r="J1154" s="33"/>
      <c r="K1154" s="86"/>
      <c r="L1154" s="814"/>
      <c r="M1154" s="33"/>
      <c r="N1154" s="33"/>
      <c r="O1154" s="86"/>
      <c r="P1154" s="814"/>
      <c r="Q1154" s="86"/>
      <c r="R1154" s="814"/>
    </row>
    <row r="1155" spans="2:21" s="29" customFormat="1">
      <c r="B1155" s="11"/>
      <c r="C1155" s="11">
        <v>16</v>
      </c>
      <c r="D1155" s="692"/>
      <c r="E1155" s="692"/>
      <c r="F1155" s="693"/>
      <c r="G1155" s="33"/>
      <c r="H1155" s="33"/>
      <c r="I1155" s="33"/>
      <c r="J1155" s="33"/>
      <c r="K1155" s="86"/>
      <c r="L1155" s="813"/>
      <c r="M1155" s="33"/>
      <c r="N1155" s="33"/>
      <c r="O1155" s="86"/>
      <c r="P1155" s="813"/>
      <c r="Q1155" s="86"/>
      <c r="R1155" s="813"/>
    </row>
    <row r="1156" spans="2:21" s="29" customFormat="1">
      <c r="B1156" s="11"/>
      <c r="C1156" s="11">
        <v>17</v>
      </c>
      <c r="D1156" s="692"/>
      <c r="E1156" s="692"/>
      <c r="F1156" s="693"/>
      <c r="G1156" s="33"/>
      <c r="H1156" s="33"/>
      <c r="I1156" s="33"/>
      <c r="J1156" s="33"/>
      <c r="K1156" s="86"/>
      <c r="L1156" s="651"/>
      <c r="M1156" s="33"/>
      <c r="N1156" s="33"/>
      <c r="O1156" s="86"/>
      <c r="P1156" s="651"/>
      <c r="Q1156" s="86"/>
      <c r="R1156" s="651"/>
    </row>
    <row r="1157" spans="2:21" s="29" customFormat="1">
      <c r="B1157" s="11"/>
      <c r="C1157" s="11">
        <v>18</v>
      </c>
      <c r="D1157" s="692"/>
      <c r="E1157" s="692"/>
      <c r="F1157" s="693"/>
      <c r="G1157" s="33"/>
      <c r="H1157" s="33"/>
      <c r="I1157" s="33"/>
      <c r="J1157" s="33"/>
      <c r="K1157" s="653"/>
      <c r="L1157" s="651"/>
      <c r="M1157" s="33"/>
      <c r="N1157" s="33"/>
      <c r="O1157" s="653"/>
      <c r="P1157" s="651"/>
      <c r="Q1157" s="653"/>
      <c r="R1157" s="651"/>
    </row>
    <row r="1158" spans="2:21" s="29" customFormat="1">
      <c r="B1158" s="30">
        <v>60</v>
      </c>
      <c r="C1158" s="11">
        <v>1</v>
      </c>
      <c r="D1158" s="57"/>
      <c r="E1158" s="57"/>
      <c r="F1158" s="46"/>
      <c r="G1158" s="33"/>
      <c r="H1158" s="33"/>
      <c r="I1158" s="33"/>
      <c r="J1158" s="33"/>
      <c r="K1158" s="86"/>
      <c r="L1158" s="647"/>
      <c r="M1158" s="33"/>
      <c r="N1158" s="33"/>
      <c r="O1158" s="86"/>
      <c r="P1158" s="647"/>
      <c r="Q1158" s="86"/>
      <c r="R1158" s="647"/>
    </row>
    <row r="1159" spans="2:21" s="29" customFormat="1">
      <c r="C1159" s="11">
        <v>2</v>
      </c>
      <c r="D1159" s="655"/>
      <c r="E1159" s="655"/>
      <c r="F1159" s="11"/>
      <c r="G1159" s="334"/>
      <c r="H1159" s="334"/>
      <c r="I1159" s="334"/>
      <c r="J1159" s="334"/>
      <c r="K1159" s="78"/>
      <c r="L1159" s="647"/>
      <c r="M1159" s="33"/>
      <c r="N1159" s="33"/>
      <c r="O1159" s="78"/>
      <c r="P1159" s="647"/>
      <c r="Q1159" s="78"/>
      <c r="R1159" s="647"/>
    </row>
    <row r="1160" spans="2:21" s="29" customFormat="1">
      <c r="C1160" s="11">
        <v>3</v>
      </c>
      <c r="D1160" s="655"/>
      <c r="E1160" s="655"/>
      <c r="F1160" s="647"/>
      <c r="G1160" s="33"/>
      <c r="H1160" s="33"/>
      <c r="I1160" s="33"/>
      <c r="J1160" s="33"/>
      <c r="K1160" s="78"/>
      <c r="L1160" s="647"/>
      <c r="M1160" s="33"/>
      <c r="N1160" s="33"/>
      <c r="O1160" s="78"/>
      <c r="P1160" s="647"/>
      <c r="Q1160" s="78"/>
      <c r="R1160" s="647"/>
    </row>
    <row r="1161" spans="2:21">
      <c r="B1161" s="29"/>
      <c r="C1161" s="11">
        <v>4</v>
      </c>
      <c r="F1161" s="78"/>
      <c r="G1161" s="33"/>
      <c r="H1161" s="33"/>
      <c r="I1161" s="33"/>
      <c r="J1161" s="33"/>
      <c r="K1161" s="86"/>
      <c r="L1161" s="189"/>
      <c r="M1161" s="334"/>
      <c r="N1161" s="334"/>
      <c r="O1161" s="86"/>
      <c r="P1161" s="189"/>
      <c r="Q1161" s="86"/>
      <c r="R1161" s="189"/>
      <c r="S1161" s="335"/>
      <c r="T1161" s="335"/>
      <c r="U1161" s="335"/>
    </row>
    <row r="1162" spans="2:21" s="29" customFormat="1">
      <c r="B1162" s="335"/>
      <c r="C1162" s="11">
        <v>5</v>
      </c>
      <c r="D1162" s="692"/>
      <c r="E1162" s="692"/>
      <c r="F1162" s="693"/>
      <c r="G1162" s="33"/>
      <c r="H1162" s="33"/>
      <c r="I1162" s="33"/>
      <c r="J1162" s="33"/>
      <c r="K1162" s="86"/>
      <c r="L1162" s="813"/>
      <c r="M1162" s="33"/>
      <c r="N1162" s="33"/>
      <c r="O1162" s="86"/>
      <c r="P1162" s="813"/>
      <c r="Q1162" s="86"/>
      <c r="R1162" s="813"/>
    </row>
    <row r="1163" spans="2:21" s="29" customFormat="1">
      <c r="C1163" s="11">
        <v>6</v>
      </c>
      <c r="D1163" s="46"/>
      <c r="E1163" s="46"/>
      <c r="F1163" s="693"/>
      <c r="G1163" s="33"/>
      <c r="H1163" s="33"/>
      <c r="I1163" s="33"/>
      <c r="J1163" s="33"/>
      <c r="K1163" s="86"/>
      <c r="L1163" s="813"/>
      <c r="M1163" s="33"/>
      <c r="N1163" s="33"/>
      <c r="O1163" s="86"/>
      <c r="P1163" s="813"/>
      <c r="Q1163" s="86"/>
      <c r="R1163" s="813"/>
    </row>
    <row r="1164" spans="2:21" s="29" customFormat="1">
      <c r="C1164" s="11">
        <v>7</v>
      </c>
      <c r="D1164" s="46"/>
      <c r="E1164" s="46"/>
      <c r="F1164" s="693"/>
      <c r="G1164" s="33"/>
      <c r="H1164" s="33"/>
      <c r="I1164" s="33"/>
      <c r="J1164" s="33"/>
      <c r="K1164" s="86"/>
      <c r="L1164" s="814"/>
      <c r="M1164" s="33"/>
      <c r="N1164" s="33"/>
      <c r="O1164" s="86"/>
      <c r="P1164" s="814"/>
      <c r="Q1164" s="86"/>
      <c r="R1164" s="814"/>
    </row>
    <row r="1165" spans="2:21" s="29" customFormat="1">
      <c r="C1165" s="11">
        <v>8</v>
      </c>
      <c r="D1165" s="46"/>
      <c r="E1165" s="46"/>
      <c r="F1165" s="693"/>
      <c r="G1165" s="33"/>
      <c r="H1165" s="33"/>
      <c r="I1165" s="33"/>
      <c r="J1165" s="33"/>
      <c r="K1165" s="86"/>
      <c r="L1165" s="813"/>
      <c r="M1165" s="33"/>
      <c r="N1165" s="33"/>
      <c r="O1165" s="86"/>
      <c r="P1165" s="813"/>
      <c r="Q1165" s="86"/>
      <c r="R1165" s="813"/>
    </row>
    <row r="1166" spans="2:21" s="29" customFormat="1">
      <c r="C1166" s="11">
        <v>9</v>
      </c>
      <c r="D1166" s="692"/>
      <c r="E1166" s="692"/>
      <c r="F1166" s="693"/>
      <c r="G1166" s="33"/>
      <c r="H1166" s="33"/>
      <c r="I1166" s="33"/>
      <c r="J1166" s="33"/>
      <c r="K1166" s="86"/>
      <c r="L1166" s="813"/>
      <c r="M1166" s="33"/>
      <c r="N1166" s="33"/>
      <c r="O1166" s="86"/>
      <c r="P1166" s="813"/>
      <c r="Q1166" s="86"/>
      <c r="R1166" s="813"/>
    </row>
    <row r="1167" spans="2:21" s="29" customFormat="1">
      <c r="C1167" s="11">
        <v>10</v>
      </c>
      <c r="D1167" s="46"/>
      <c r="E1167" s="46"/>
      <c r="F1167" s="693"/>
      <c r="G1167" s="33"/>
      <c r="H1167" s="33"/>
      <c r="I1167" s="33"/>
      <c r="J1167" s="33"/>
      <c r="K1167" s="86"/>
      <c r="L1167" s="813"/>
      <c r="M1167" s="33"/>
      <c r="N1167" s="33"/>
      <c r="O1167" s="86"/>
      <c r="P1167" s="813"/>
      <c r="Q1167" s="86"/>
      <c r="R1167" s="813"/>
    </row>
    <row r="1168" spans="2:21" s="29" customFormat="1">
      <c r="C1168" s="11">
        <v>11</v>
      </c>
      <c r="D1168" s="46"/>
      <c r="E1168" s="46"/>
      <c r="F1168" s="693"/>
      <c r="G1168" s="33"/>
      <c r="H1168" s="33"/>
      <c r="I1168" s="33"/>
      <c r="J1168" s="33"/>
      <c r="K1168" s="86"/>
      <c r="L1168" s="814"/>
      <c r="M1168" s="33"/>
      <c r="N1168" s="33"/>
      <c r="O1168" s="86"/>
      <c r="P1168" s="814"/>
      <c r="Q1168" s="86"/>
      <c r="R1168" s="814"/>
    </row>
    <row r="1169" spans="2:21" s="29" customFormat="1">
      <c r="C1169" s="11">
        <v>12</v>
      </c>
      <c r="D1169" s="692"/>
      <c r="E1169" s="692"/>
      <c r="F1169" s="693"/>
      <c r="G1169" s="33"/>
      <c r="H1169" s="33"/>
      <c r="I1169" s="33"/>
      <c r="J1169" s="33"/>
      <c r="K1169" s="86"/>
      <c r="L1169" s="813"/>
      <c r="M1169" s="33"/>
      <c r="N1169" s="33"/>
      <c r="O1169" s="86"/>
      <c r="P1169" s="813"/>
      <c r="Q1169" s="86"/>
      <c r="R1169" s="813"/>
    </row>
    <row r="1170" spans="2:21" s="29" customFormat="1">
      <c r="C1170" s="11">
        <v>13</v>
      </c>
      <c r="D1170" s="692"/>
      <c r="E1170" s="692"/>
      <c r="F1170" s="693"/>
      <c r="G1170" s="33"/>
      <c r="H1170" s="33"/>
      <c r="I1170" s="33"/>
      <c r="J1170" s="33"/>
      <c r="K1170" s="86"/>
      <c r="L1170" s="813"/>
      <c r="M1170" s="33"/>
      <c r="N1170" s="33"/>
      <c r="O1170" s="86"/>
      <c r="P1170" s="813"/>
      <c r="Q1170" s="86"/>
      <c r="R1170" s="813"/>
    </row>
    <row r="1171" spans="2:21" s="29" customFormat="1">
      <c r="C1171" s="11">
        <v>14</v>
      </c>
      <c r="D1171" s="692"/>
      <c r="E1171" s="692"/>
      <c r="F1171" s="693"/>
      <c r="G1171" s="33"/>
      <c r="H1171" s="33"/>
      <c r="I1171" s="33"/>
      <c r="J1171" s="33"/>
      <c r="K1171" s="86"/>
      <c r="L1171" s="651"/>
      <c r="M1171" s="33"/>
      <c r="N1171" s="33"/>
      <c r="O1171" s="86"/>
      <c r="P1171" s="651"/>
      <c r="Q1171" s="86"/>
      <c r="R1171" s="651"/>
    </row>
    <row r="1172" spans="2:21" s="29" customFormat="1">
      <c r="C1172" s="11">
        <v>15</v>
      </c>
      <c r="D1172" s="692"/>
      <c r="E1172" s="692"/>
      <c r="F1172" s="693"/>
      <c r="G1172" s="33"/>
      <c r="H1172" s="33"/>
      <c r="I1172" s="33"/>
      <c r="J1172" s="33"/>
      <c r="K1172" s="86"/>
      <c r="L1172" s="814"/>
      <c r="M1172" s="33"/>
      <c r="N1172" s="33"/>
      <c r="O1172" s="86"/>
      <c r="P1172" s="814"/>
      <c r="Q1172" s="86"/>
      <c r="R1172" s="814"/>
    </row>
    <row r="1173" spans="2:21" s="29" customFormat="1">
      <c r="C1173" s="11">
        <v>16</v>
      </c>
      <c r="D1173" s="692"/>
      <c r="E1173" s="692"/>
      <c r="F1173" s="693"/>
      <c r="G1173" s="33"/>
      <c r="H1173" s="33"/>
      <c r="I1173" s="33"/>
      <c r="J1173" s="33"/>
      <c r="K1173" s="86"/>
      <c r="L1173" s="813"/>
      <c r="M1173" s="33"/>
      <c r="N1173" s="33"/>
      <c r="O1173" s="86"/>
      <c r="P1173" s="813"/>
      <c r="Q1173" s="86"/>
      <c r="R1173" s="813"/>
    </row>
    <row r="1174" spans="2:21" s="29" customFormat="1">
      <c r="C1174" s="11">
        <v>17</v>
      </c>
      <c r="D1174" s="692"/>
      <c r="E1174" s="692"/>
      <c r="F1174" s="693"/>
      <c r="G1174" s="33"/>
      <c r="H1174" s="33"/>
      <c r="I1174" s="33"/>
      <c r="J1174" s="33"/>
      <c r="K1174" s="86"/>
      <c r="L1174" s="651"/>
      <c r="M1174" s="33"/>
      <c r="N1174" s="33"/>
      <c r="O1174" s="86"/>
      <c r="P1174" s="651"/>
      <c r="Q1174" s="86"/>
      <c r="R1174" s="651"/>
    </row>
    <row r="1175" spans="2:21" s="29" customFormat="1">
      <c r="B1175" s="11"/>
      <c r="C1175" s="11">
        <v>18</v>
      </c>
      <c r="D1175" s="692"/>
      <c r="E1175" s="692"/>
      <c r="F1175" s="693"/>
      <c r="G1175" s="33"/>
      <c r="H1175" s="33"/>
      <c r="I1175" s="33"/>
      <c r="J1175" s="33"/>
      <c r="K1175" s="653"/>
      <c r="L1175" s="651"/>
      <c r="M1175" s="33"/>
      <c r="N1175" s="33"/>
      <c r="O1175" s="653"/>
      <c r="P1175" s="651"/>
      <c r="Q1175" s="653"/>
      <c r="R1175" s="651"/>
    </row>
    <row r="1176" spans="2:21" s="29" customFormat="1">
      <c r="B1176" s="30">
        <v>61</v>
      </c>
      <c r="C1176" s="11">
        <v>1</v>
      </c>
      <c r="D1176" s="57"/>
      <c r="E1176" s="57"/>
      <c r="F1176" s="46"/>
      <c r="G1176" s="33"/>
      <c r="H1176" s="33"/>
      <c r="I1176" s="33"/>
      <c r="J1176" s="33"/>
      <c r="K1176" s="86"/>
      <c r="L1176" s="647"/>
      <c r="M1176" s="33"/>
      <c r="N1176" s="33"/>
      <c r="O1176" s="86"/>
      <c r="P1176" s="647"/>
      <c r="Q1176" s="86"/>
      <c r="R1176" s="647"/>
    </row>
    <row r="1177" spans="2:21" s="29" customFormat="1">
      <c r="B1177" s="11"/>
      <c r="C1177" s="11">
        <v>2</v>
      </c>
      <c r="D1177" s="655"/>
      <c r="E1177" s="655"/>
      <c r="F1177" s="11"/>
      <c r="G1177" s="334"/>
      <c r="H1177" s="334"/>
      <c r="I1177" s="334"/>
      <c r="J1177" s="334"/>
      <c r="K1177" s="78"/>
      <c r="L1177" s="647"/>
      <c r="M1177" s="33"/>
      <c r="N1177" s="33"/>
      <c r="O1177" s="78"/>
      <c r="P1177" s="647"/>
      <c r="Q1177" s="78"/>
      <c r="R1177" s="647"/>
    </row>
    <row r="1178" spans="2:21" s="29" customFormat="1">
      <c r="B1178" s="30"/>
      <c r="C1178" s="11">
        <v>3</v>
      </c>
      <c r="D1178" s="655"/>
      <c r="E1178" s="655"/>
      <c r="F1178" s="647"/>
      <c r="G1178" s="33"/>
      <c r="H1178" s="33"/>
      <c r="I1178" s="33"/>
      <c r="J1178" s="33"/>
      <c r="K1178" s="78"/>
      <c r="L1178" s="647"/>
      <c r="M1178" s="33"/>
      <c r="N1178" s="33"/>
      <c r="O1178" s="78"/>
      <c r="P1178" s="647"/>
      <c r="Q1178" s="78"/>
      <c r="R1178" s="647"/>
    </row>
    <row r="1179" spans="2:21">
      <c r="B1179" s="30"/>
      <c r="C1179" s="11">
        <v>4</v>
      </c>
      <c r="F1179" s="78"/>
      <c r="G1179" s="33"/>
      <c r="H1179" s="33"/>
      <c r="I1179" s="33"/>
      <c r="J1179" s="33"/>
      <c r="K1179" s="86"/>
      <c r="L1179" s="189"/>
      <c r="M1179" s="334"/>
      <c r="N1179" s="334"/>
      <c r="O1179" s="86"/>
      <c r="P1179" s="189"/>
      <c r="Q1179" s="86"/>
      <c r="R1179" s="189"/>
      <c r="S1179" s="335"/>
      <c r="T1179" s="335"/>
      <c r="U1179" s="335"/>
    </row>
    <row r="1180" spans="2:21" s="29" customFormat="1">
      <c r="B1180" s="30"/>
      <c r="C1180" s="11">
        <v>5</v>
      </c>
      <c r="D1180" s="692"/>
      <c r="E1180" s="692"/>
      <c r="F1180" s="693"/>
      <c r="G1180" s="33"/>
      <c r="H1180" s="33"/>
      <c r="I1180" s="33"/>
      <c r="J1180" s="33"/>
      <c r="K1180" s="86"/>
      <c r="L1180" s="813"/>
      <c r="M1180" s="33"/>
      <c r="N1180" s="33"/>
      <c r="O1180" s="86"/>
      <c r="P1180" s="813"/>
      <c r="Q1180" s="86"/>
      <c r="R1180" s="813"/>
    </row>
    <row r="1181" spans="2:21" s="29" customFormat="1">
      <c r="B1181" s="30"/>
      <c r="C1181" s="11">
        <v>6</v>
      </c>
      <c r="D1181" s="46"/>
      <c r="E1181" s="46"/>
      <c r="F1181" s="693"/>
      <c r="G1181" s="33"/>
      <c r="H1181" s="33"/>
      <c r="I1181" s="33"/>
      <c r="J1181" s="33"/>
      <c r="K1181" s="86"/>
      <c r="L1181" s="813"/>
      <c r="M1181" s="33"/>
      <c r="N1181" s="33"/>
      <c r="O1181" s="86"/>
      <c r="P1181" s="813"/>
      <c r="Q1181" s="86"/>
      <c r="R1181" s="813"/>
    </row>
    <row r="1182" spans="2:21" s="29" customFormat="1">
      <c r="B1182" s="30"/>
      <c r="C1182" s="11">
        <v>7</v>
      </c>
      <c r="D1182" s="46"/>
      <c r="E1182" s="46"/>
      <c r="F1182" s="693"/>
      <c r="G1182" s="33"/>
      <c r="H1182" s="33"/>
      <c r="I1182" s="33"/>
      <c r="J1182" s="33"/>
      <c r="K1182" s="86"/>
      <c r="L1182" s="814"/>
      <c r="M1182" s="33"/>
      <c r="N1182" s="33"/>
      <c r="O1182" s="86"/>
      <c r="P1182" s="814"/>
      <c r="Q1182" s="86"/>
      <c r="R1182" s="814"/>
    </row>
    <row r="1183" spans="2:21" s="29" customFormat="1">
      <c r="B1183" s="30"/>
      <c r="C1183" s="11">
        <v>8</v>
      </c>
      <c r="D1183" s="46"/>
      <c r="E1183" s="46"/>
      <c r="F1183" s="693"/>
      <c r="G1183" s="33"/>
      <c r="H1183" s="33"/>
      <c r="I1183" s="33"/>
      <c r="J1183" s="33"/>
      <c r="K1183" s="86"/>
      <c r="L1183" s="813"/>
      <c r="M1183" s="33"/>
      <c r="N1183" s="33"/>
      <c r="O1183" s="86"/>
      <c r="P1183" s="813"/>
      <c r="Q1183" s="86"/>
      <c r="R1183" s="813"/>
    </row>
    <row r="1184" spans="2:21" s="29" customFormat="1">
      <c r="B1184" s="30"/>
      <c r="C1184" s="11">
        <v>9</v>
      </c>
      <c r="D1184" s="692"/>
      <c r="E1184" s="692"/>
      <c r="F1184" s="693"/>
      <c r="G1184" s="33"/>
      <c r="H1184" s="33"/>
      <c r="I1184" s="33"/>
      <c r="J1184" s="33"/>
      <c r="K1184" s="86"/>
      <c r="L1184" s="813"/>
      <c r="M1184" s="33"/>
      <c r="N1184" s="33"/>
      <c r="O1184" s="86"/>
      <c r="P1184" s="813"/>
      <c r="Q1184" s="86"/>
      <c r="R1184" s="813"/>
    </row>
    <row r="1185" spans="2:21" s="29" customFormat="1">
      <c r="B1185" s="30"/>
      <c r="C1185" s="11">
        <v>10</v>
      </c>
      <c r="D1185" s="46"/>
      <c r="E1185" s="46"/>
      <c r="F1185" s="693"/>
      <c r="G1185" s="33"/>
      <c r="H1185" s="33"/>
      <c r="I1185" s="33"/>
      <c r="J1185" s="33"/>
      <c r="K1185" s="86"/>
      <c r="L1185" s="813"/>
      <c r="M1185" s="33"/>
      <c r="N1185" s="33"/>
      <c r="O1185" s="86"/>
      <c r="P1185" s="813"/>
      <c r="Q1185" s="86"/>
      <c r="R1185" s="813"/>
    </row>
    <row r="1186" spans="2:21" s="29" customFormat="1">
      <c r="B1186" s="11"/>
      <c r="C1186" s="11">
        <v>11</v>
      </c>
      <c r="D1186" s="46"/>
      <c r="E1186" s="46"/>
      <c r="F1186" s="693"/>
      <c r="G1186" s="33"/>
      <c r="H1186" s="33"/>
      <c r="I1186" s="33"/>
      <c r="J1186" s="33"/>
      <c r="K1186" s="86"/>
      <c r="L1186" s="814"/>
      <c r="M1186" s="33"/>
      <c r="N1186" s="33"/>
      <c r="O1186" s="86"/>
      <c r="P1186" s="814"/>
      <c r="Q1186" s="86"/>
      <c r="R1186" s="814"/>
    </row>
    <row r="1187" spans="2:21" s="29" customFormat="1">
      <c r="B1187" s="11"/>
      <c r="C1187" s="11">
        <v>12</v>
      </c>
      <c r="D1187" s="692"/>
      <c r="E1187" s="692"/>
      <c r="F1187" s="693"/>
      <c r="G1187" s="33"/>
      <c r="H1187" s="33"/>
      <c r="I1187" s="33"/>
      <c r="J1187" s="33"/>
      <c r="K1187" s="86"/>
      <c r="L1187" s="813"/>
      <c r="M1187" s="33"/>
      <c r="N1187" s="33"/>
      <c r="O1187" s="86"/>
      <c r="P1187" s="813"/>
      <c r="Q1187" s="86"/>
      <c r="R1187" s="813"/>
    </row>
    <row r="1188" spans="2:21" s="29" customFormat="1">
      <c r="B1188" s="11"/>
      <c r="C1188" s="11">
        <v>13</v>
      </c>
      <c r="D1188" s="692"/>
      <c r="E1188" s="692"/>
      <c r="F1188" s="693"/>
      <c r="G1188" s="33"/>
      <c r="H1188" s="33"/>
      <c r="I1188" s="33"/>
      <c r="J1188" s="33"/>
      <c r="K1188" s="86"/>
      <c r="L1188" s="813"/>
      <c r="M1188" s="33"/>
      <c r="N1188" s="33"/>
      <c r="O1188" s="86"/>
      <c r="P1188" s="813"/>
      <c r="Q1188" s="86"/>
      <c r="R1188" s="813"/>
    </row>
    <row r="1189" spans="2:21" s="29" customFormat="1">
      <c r="B1189" s="11"/>
      <c r="C1189" s="11">
        <v>14</v>
      </c>
      <c r="D1189" s="692"/>
      <c r="E1189" s="692"/>
      <c r="F1189" s="693"/>
      <c r="G1189" s="33"/>
      <c r="H1189" s="33"/>
      <c r="I1189" s="33"/>
      <c r="J1189" s="33"/>
      <c r="K1189" s="86"/>
      <c r="L1189" s="651"/>
      <c r="M1189" s="33"/>
      <c r="N1189" s="33"/>
      <c r="O1189" s="86"/>
      <c r="P1189" s="651"/>
      <c r="Q1189" s="86"/>
      <c r="R1189" s="651"/>
    </row>
    <row r="1190" spans="2:21" s="29" customFormat="1">
      <c r="B1190" s="11"/>
      <c r="C1190" s="11">
        <v>15</v>
      </c>
      <c r="D1190" s="692"/>
      <c r="E1190" s="692"/>
      <c r="F1190" s="693"/>
      <c r="G1190" s="33"/>
      <c r="H1190" s="33"/>
      <c r="I1190" s="33"/>
      <c r="J1190" s="33"/>
      <c r="K1190" s="86"/>
      <c r="L1190" s="814"/>
      <c r="M1190" s="33"/>
      <c r="N1190" s="33"/>
      <c r="O1190" s="86"/>
      <c r="P1190" s="814"/>
      <c r="Q1190" s="86"/>
      <c r="R1190" s="814"/>
    </row>
    <row r="1191" spans="2:21" s="29" customFormat="1">
      <c r="B1191" s="11"/>
      <c r="C1191" s="11">
        <v>16</v>
      </c>
      <c r="D1191" s="692"/>
      <c r="E1191" s="692"/>
      <c r="F1191" s="693"/>
      <c r="G1191" s="33"/>
      <c r="H1191" s="33"/>
      <c r="I1191" s="33"/>
      <c r="J1191" s="33"/>
      <c r="K1191" s="86"/>
      <c r="L1191" s="813"/>
      <c r="M1191" s="33"/>
      <c r="N1191" s="33"/>
      <c r="O1191" s="86"/>
      <c r="P1191" s="813"/>
      <c r="Q1191" s="86"/>
      <c r="R1191" s="813"/>
    </row>
    <row r="1192" spans="2:21" s="29" customFormat="1">
      <c r="B1192" s="11"/>
      <c r="C1192" s="11">
        <v>17</v>
      </c>
      <c r="D1192" s="692"/>
      <c r="E1192" s="692"/>
      <c r="F1192" s="693"/>
      <c r="G1192" s="33"/>
      <c r="H1192" s="33"/>
      <c r="I1192" s="33"/>
      <c r="J1192" s="33"/>
      <c r="K1192" s="86"/>
      <c r="L1192" s="651"/>
      <c r="M1192" s="33"/>
      <c r="N1192" s="33"/>
      <c r="O1192" s="86"/>
      <c r="P1192" s="651"/>
      <c r="Q1192" s="86"/>
      <c r="R1192" s="651"/>
    </row>
    <row r="1193" spans="2:21" s="29" customFormat="1">
      <c r="B1193" s="11"/>
      <c r="C1193" s="11">
        <v>18</v>
      </c>
      <c r="D1193" s="692"/>
      <c r="E1193" s="692"/>
      <c r="F1193" s="693"/>
      <c r="G1193" s="33"/>
      <c r="H1193" s="33"/>
      <c r="I1193" s="33"/>
      <c r="J1193" s="33"/>
      <c r="K1193" s="653"/>
      <c r="L1193" s="651"/>
      <c r="M1193" s="33"/>
      <c r="N1193" s="33"/>
      <c r="O1193" s="653"/>
      <c r="P1193" s="651"/>
      <c r="Q1193" s="653"/>
      <c r="R1193" s="651"/>
    </row>
    <row r="1194" spans="2:21" s="29" customFormat="1">
      <c r="B1194" s="30">
        <v>62</v>
      </c>
      <c r="C1194" s="11">
        <v>1</v>
      </c>
      <c r="D1194" s="57"/>
      <c r="E1194" s="57"/>
      <c r="F1194" s="46"/>
      <c r="G1194" s="33"/>
      <c r="H1194" s="33"/>
      <c r="I1194" s="33"/>
      <c r="J1194" s="33"/>
      <c r="K1194" s="86"/>
      <c r="L1194" s="647"/>
      <c r="M1194" s="33"/>
      <c r="N1194" s="33"/>
      <c r="O1194" s="86"/>
      <c r="P1194" s="647"/>
      <c r="Q1194" s="86"/>
      <c r="R1194" s="647"/>
    </row>
    <row r="1195" spans="2:21" s="29" customFormat="1">
      <c r="B1195" s="11"/>
      <c r="C1195" s="11">
        <v>2</v>
      </c>
      <c r="D1195" s="655"/>
      <c r="E1195" s="655"/>
      <c r="F1195" s="11"/>
      <c r="G1195" s="334"/>
      <c r="H1195" s="334"/>
      <c r="I1195" s="334"/>
      <c r="J1195" s="334"/>
      <c r="K1195" s="78"/>
      <c r="L1195" s="647"/>
      <c r="M1195" s="33"/>
      <c r="N1195" s="33"/>
      <c r="O1195" s="78"/>
      <c r="P1195" s="647"/>
      <c r="Q1195" s="78"/>
      <c r="R1195" s="647"/>
    </row>
    <row r="1196" spans="2:21" s="29" customFormat="1">
      <c r="B1196" s="11"/>
      <c r="C1196" s="11">
        <v>3</v>
      </c>
      <c r="D1196" s="655"/>
      <c r="E1196" s="655"/>
      <c r="F1196" s="647"/>
      <c r="G1196" s="33"/>
      <c r="H1196" s="33"/>
      <c r="I1196" s="33"/>
      <c r="J1196" s="33"/>
      <c r="K1196" s="78"/>
      <c r="L1196" s="647"/>
      <c r="M1196" s="33"/>
      <c r="N1196" s="33"/>
      <c r="O1196" s="78"/>
      <c r="P1196" s="647"/>
      <c r="Q1196" s="78"/>
      <c r="R1196" s="647"/>
    </row>
    <row r="1197" spans="2:21">
      <c r="C1197" s="11">
        <v>4</v>
      </c>
      <c r="F1197" s="78"/>
      <c r="G1197" s="33"/>
      <c r="H1197" s="33"/>
      <c r="I1197" s="33"/>
      <c r="J1197" s="33"/>
      <c r="K1197" s="86"/>
      <c r="L1197" s="189"/>
      <c r="M1197" s="334"/>
      <c r="N1197" s="334"/>
      <c r="O1197" s="86"/>
      <c r="P1197" s="189"/>
      <c r="Q1197" s="86"/>
      <c r="R1197" s="189"/>
      <c r="S1197" s="335"/>
      <c r="T1197" s="335"/>
      <c r="U1197" s="335"/>
    </row>
    <row r="1198" spans="2:21" s="29" customFormat="1">
      <c r="B1198" s="11"/>
      <c r="C1198" s="11">
        <v>5</v>
      </c>
      <c r="D1198" s="692"/>
      <c r="E1198" s="692"/>
      <c r="F1198" s="693"/>
      <c r="G1198" s="33"/>
      <c r="H1198" s="33"/>
      <c r="I1198" s="33"/>
      <c r="J1198" s="33"/>
      <c r="K1198" s="86"/>
      <c r="L1198" s="813"/>
      <c r="M1198" s="33"/>
      <c r="N1198" s="33"/>
      <c r="O1198" s="86"/>
      <c r="P1198" s="813"/>
      <c r="Q1198" s="86"/>
      <c r="R1198" s="813"/>
    </row>
    <row r="1199" spans="2:21" s="29" customFormat="1">
      <c r="B1199" s="11"/>
      <c r="C1199" s="11">
        <v>6</v>
      </c>
      <c r="D1199" s="46"/>
      <c r="E1199" s="46"/>
      <c r="F1199" s="693"/>
      <c r="G1199" s="33"/>
      <c r="H1199" s="33"/>
      <c r="I1199" s="33"/>
      <c r="J1199" s="33"/>
      <c r="K1199" s="86"/>
      <c r="L1199" s="813"/>
      <c r="M1199" s="33"/>
      <c r="N1199" s="33"/>
      <c r="O1199" s="86"/>
      <c r="P1199" s="813"/>
      <c r="Q1199" s="86"/>
      <c r="R1199" s="813"/>
    </row>
    <row r="1200" spans="2:21" s="29" customFormat="1">
      <c r="B1200" s="11"/>
      <c r="C1200" s="11">
        <v>7</v>
      </c>
      <c r="D1200" s="46"/>
      <c r="E1200" s="46"/>
      <c r="F1200" s="693"/>
      <c r="G1200" s="33"/>
      <c r="H1200" s="33"/>
      <c r="I1200" s="33"/>
      <c r="J1200" s="33"/>
      <c r="K1200" s="86"/>
      <c r="L1200" s="814"/>
      <c r="M1200" s="33"/>
      <c r="N1200" s="33"/>
      <c r="O1200" s="86"/>
      <c r="P1200" s="814"/>
      <c r="Q1200" s="86"/>
      <c r="R1200" s="814"/>
    </row>
    <row r="1201" spans="2:21" s="29" customFormat="1">
      <c r="B1201" s="11"/>
      <c r="C1201" s="11">
        <v>8</v>
      </c>
      <c r="D1201" s="46"/>
      <c r="E1201" s="46"/>
      <c r="F1201" s="693"/>
      <c r="G1201" s="33"/>
      <c r="H1201" s="33"/>
      <c r="I1201" s="33"/>
      <c r="J1201" s="33"/>
      <c r="K1201" s="86"/>
      <c r="L1201" s="813"/>
      <c r="M1201" s="33"/>
      <c r="N1201" s="33"/>
      <c r="O1201" s="86"/>
      <c r="P1201" s="813"/>
      <c r="Q1201" s="86"/>
      <c r="R1201" s="813"/>
    </row>
    <row r="1202" spans="2:21" s="29" customFormat="1">
      <c r="B1202" s="11"/>
      <c r="C1202" s="11">
        <v>9</v>
      </c>
      <c r="D1202" s="692"/>
      <c r="E1202" s="692"/>
      <c r="F1202" s="693"/>
      <c r="G1202" s="33"/>
      <c r="H1202" s="33"/>
      <c r="I1202" s="33"/>
      <c r="J1202" s="33"/>
      <c r="K1202" s="86"/>
      <c r="L1202" s="813"/>
      <c r="M1202" s="33"/>
      <c r="N1202" s="33"/>
      <c r="O1202" s="86"/>
      <c r="P1202" s="813"/>
      <c r="Q1202" s="86"/>
      <c r="R1202" s="813"/>
    </row>
    <row r="1203" spans="2:21" s="29" customFormat="1">
      <c r="B1203" s="11"/>
      <c r="C1203" s="11">
        <v>10</v>
      </c>
      <c r="D1203" s="46"/>
      <c r="E1203" s="46"/>
      <c r="F1203" s="693"/>
      <c r="G1203" s="33"/>
      <c r="H1203" s="33"/>
      <c r="I1203" s="33"/>
      <c r="J1203" s="33"/>
      <c r="K1203" s="86"/>
      <c r="L1203" s="813"/>
      <c r="M1203" s="33"/>
      <c r="N1203" s="33"/>
      <c r="O1203" s="86"/>
      <c r="P1203" s="813"/>
      <c r="Q1203" s="86"/>
      <c r="R1203" s="813"/>
    </row>
    <row r="1204" spans="2:21" s="29" customFormat="1">
      <c r="B1204" s="11"/>
      <c r="C1204" s="11">
        <v>11</v>
      </c>
      <c r="D1204" s="46"/>
      <c r="E1204" s="46"/>
      <c r="F1204" s="693"/>
      <c r="G1204" s="33"/>
      <c r="H1204" s="33"/>
      <c r="I1204" s="33"/>
      <c r="J1204" s="33"/>
      <c r="K1204" s="86"/>
      <c r="L1204" s="814"/>
      <c r="M1204" s="33"/>
      <c r="N1204" s="33"/>
      <c r="O1204" s="86"/>
      <c r="P1204" s="814"/>
      <c r="Q1204" s="86"/>
      <c r="R1204" s="814"/>
    </row>
    <row r="1205" spans="2:21" s="29" customFormat="1">
      <c r="B1205" s="11"/>
      <c r="C1205" s="11">
        <v>12</v>
      </c>
      <c r="D1205" s="692"/>
      <c r="E1205" s="692"/>
      <c r="F1205" s="693"/>
      <c r="G1205" s="33"/>
      <c r="H1205" s="33"/>
      <c r="I1205" s="33"/>
      <c r="J1205" s="33"/>
      <c r="K1205" s="86"/>
      <c r="L1205" s="813"/>
      <c r="M1205" s="33"/>
      <c r="N1205" s="33"/>
      <c r="O1205" s="86"/>
      <c r="P1205" s="813"/>
      <c r="Q1205" s="86"/>
      <c r="R1205" s="813"/>
    </row>
    <row r="1206" spans="2:21" s="29" customFormat="1">
      <c r="B1206" s="11"/>
      <c r="C1206" s="11">
        <v>13</v>
      </c>
      <c r="D1206" s="692"/>
      <c r="E1206" s="692"/>
      <c r="F1206" s="693"/>
      <c r="G1206" s="33"/>
      <c r="H1206" s="33"/>
      <c r="I1206" s="33"/>
      <c r="J1206" s="33"/>
      <c r="K1206" s="86"/>
      <c r="L1206" s="813"/>
      <c r="M1206" s="33"/>
      <c r="N1206" s="33"/>
      <c r="O1206" s="86"/>
      <c r="P1206" s="813"/>
      <c r="Q1206" s="86"/>
      <c r="R1206" s="813"/>
    </row>
    <row r="1207" spans="2:21" s="29" customFormat="1">
      <c r="B1207" s="11"/>
      <c r="C1207" s="11">
        <v>14</v>
      </c>
      <c r="D1207" s="692"/>
      <c r="E1207" s="692"/>
      <c r="F1207" s="693"/>
      <c r="G1207" s="33"/>
      <c r="H1207" s="33"/>
      <c r="I1207" s="33"/>
      <c r="J1207" s="33"/>
      <c r="K1207" s="86"/>
      <c r="L1207" s="651"/>
      <c r="M1207" s="33"/>
      <c r="N1207" s="33"/>
      <c r="O1207" s="86"/>
      <c r="P1207" s="651"/>
      <c r="Q1207" s="86"/>
      <c r="R1207" s="651"/>
    </row>
    <row r="1208" spans="2:21" s="29" customFormat="1">
      <c r="B1208" s="11"/>
      <c r="C1208" s="11">
        <v>15</v>
      </c>
      <c r="D1208" s="692"/>
      <c r="E1208" s="692"/>
      <c r="F1208" s="693"/>
      <c r="G1208" s="33"/>
      <c r="H1208" s="33"/>
      <c r="I1208" s="33"/>
      <c r="J1208" s="33"/>
      <c r="K1208" s="86"/>
      <c r="L1208" s="814"/>
      <c r="M1208" s="33"/>
      <c r="N1208" s="33"/>
      <c r="O1208" s="86"/>
      <c r="P1208" s="814"/>
      <c r="Q1208" s="86"/>
      <c r="R1208" s="814"/>
    </row>
    <row r="1209" spans="2:21" s="29" customFormat="1">
      <c r="B1209" s="11"/>
      <c r="C1209" s="11">
        <v>16</v>
      </c>
      <c r="D1209" s="692"/>
      <c r="E1209" s="692"/>
      <c r="F1209" s="693"/>
      <c r="G1209" s="33"/>
      <c r="H1209" s="33"/>
      <c r="I1209" s="33"/>
      <c r="J1209" s="33"/>
      <c r="K1209" s="86"/>
      <c r="L1209" s="813"/>
      <c r="M1209" s="33"/>
      <c r="N1209" s="33"/>
      <c r="O1209" s="86"/>
      <c r="P1209" s="813"/>
      <c r="Q1209" s="86"/>
      <c r="R1209" s="813"/>
    </row>
    <row r="1210" spans="2:21" s="29" customFormat="1">
      <c r="B1210" s="11"/>
      <c r="C1210" s="11">
        <v>17</v>
      </c>
      <c r="D1210" s="692"/>
      <c r="E1210" s="692"/>
      <c r="F1210" s="693"/>
      <c r="G1210" s="33"/>
      <c r="H1210" s="33"/>
      <c r="I1210" s="33"/>
      <c r="J1210" s="33"/>
      <c r="K1210" s="86"/>
      <c r="L1210" s="651"/>
      <c r="M1210" s="33"/>
      <c r="N1210" s="33"/>
      <c r="O1210" s="86"/>
      <c r="P1210" s="651"/>
      <c r="Q1210" s="86"/>
      <c r="R1210" s="651"/>
    </row>
    <row r="1211" spans="2:21" s="29" customFormat="1">
      <c r="B1211" s="11"/>
      <c r="C1211" s="11">
        <v>18</v>
      </c>
      <c r="D1211" s="692"/>
      <c r="E1211" s="692"/>
      <c r="F1211" s="693"/>
      <c r="G1211" s="33"/>
      <c r="H1211" s="33"/>
      <c r="I1211" s="33"/>
      <c r="J1211" s="33"/>
      <c r="K1211" s="653"/>
      <c r="L1211" s="651"/>
      <c r="M1211" s="33"/>
      <c r="N1211" s="33"/>
      <c r="O1211" s="653"/>
      <c r="P1211" s="651"/>
      <c r="Q1211" s="653"/>
      <c r="R1211" s="651"/>
    </row>
    <row r="1212" spans="2:21" s="29" customFormat="1">
      <c r="B1212" s="30">
        <v>63</v>
      </c>
      <c r="C1212" s="11">
        <v>1</v>
      </c>
      <c r="D1212" s="57"/>
      <c r="E1212" s="57"/>
      <c r="F1212" s="46"/>
      <c r="G1212" s="33"/>
      <c r="H1212" s="33"/>
      <c r="I1212" s="33"/>
      <c r="J1212" s="33"/>
      <c r="K1212" s="86"/>
      <c r="L1212" s="647"/>
      <c r="M1212" s="33"/>
      <c r="N1212" s="33"/>
      <c r="O1212" s="86"/>
      <c r="P1212" s="647"/>
      <c r="Q1212" s="86"/>
      <c r="R1212" s="647"/>
    </row>
    <row r="1213" spans="2:21" s="29" customFormat="1">
      <c r="B1213" s="11"/>
      <c r="C1213" s="11">
        <v>2</v>
      </c>
      <c r="D1213" s="655"/>
      <c r="E1213" s="655"/>
      <c r="F1213" s="11"/>
      <c r="G1213" s="334"/>
      <c r="H1213" s="334"/>
      <c r="I1213" s="334"/>
      <c r="J1213" s="334"/>
      <c r="K1213" s="78"/>
      <c r="L1213" s="647"/>
      <c r="M1213" s="33"/>
      <c r="N1213" s="33"/>
      <c r="O1213" s="78"/>
      <c r="P1213" s="647"/>
      <c r="Q1213" s="78"/>
      <c r="R1213" s="647"/>
    </row>
    <row r="1214" spans="2:21" s="29" customFormat="1">
      <c r="B1214" s="11"/>
      <c r="C1214" s="11">
        <v>3</v>
      </c>
      <c r="D1214" s="655"/>
      <c r="E1214" s="655"/>
      <c r="F1214" s="647"/>
      <c r="G1214" s="33"/>
      <c r="H1214" s="33"/>
      <c r="I1214" s="33"/>
      <c r="J1214" s="33"/>
      <c r="K1214" s="78"/>
      <c r="L1214" s="647"/>
      <c r="M1214" s="33"/>
      <c r="N1214" s="33"/>
      <c r="O1214" s="78"/>
      <c r="P1214" s="647"/>
      <c r="Q1214" s="78"/>
      <c r="R1214" s="647"/>
    </row>
    <row r="1215" spans="2:21">
      <c r="C1215" s="11">
        <v>4</v>
      </c>
      <c r="F1215" s="78"/>
      <c r="G1215" s="33"/>
      <c r="H1215" s="33"/>
      <c r="I1215" s="33"/>
      <c r="J1215" s="33"/>
      <c r="K1215" s="86"/>
      <c r="L1215" s="189"/>
      <c r="M1215" s="334"/>
      <c r="N1215" s="334"/>
      <c r="O1215" s="86"/>
      <c r="P1215" s="189"/>
      <c r="Q1215" s="86"/>
      <c r="R1215" s="189"/>
      <c r="S1215" s="335"/>
      <c r="T1215" s="335"/>
      <c r="U1215" s="335"/>
    </row>
    <row r="1216" spans="2:21" s="29" customFormat="1">
      <c r="B1216" s="11"/>
      <c r="C1216" s="11">
        <v>5</v>
      </c>
      <c r="D1216" s="692"/>
      <c r="E1216" s="692"/>
      <c r="F1216" s="693"/>
      <c r="G1216" s="33"/>
      <c r="H1216" s="33"/>
      <c r="I1216" s="33"/>
      <c r="J1216" s="33"/>
      <c r="K1216" s="86"/>
      <c r="L1216" s="813"/>
      <c r="M1216" s="33"/>
      <c r="N1216" s="33"/>
      <c r="O1216" s="86"/>
      <c r="P1216" s="813"/>
      <c r="Q1216" s="86"/>
      <c r="R1216" s="813"/>
    </row>
    <row r="1217" spans="2:18" s="29" customFormat="1">
      <c r="B1217" s="11"/>
      <c r="C1217" s="11">
        <v>6</v>
      </c>
      <c r="D1217" s="46"/>
      <c r="E1217" s="46"/>
      <c r="F1217" s="693"/>
      <c r="G1217" s="33"/>
      <c r="H1217" s="33"/>
      <c r="I1217" s="33"/>
      <c r="J1217" s="33"/>
      <c r="K1217" s="86"/>
      <c r="L1217" s="813"/>
      <c r="M1217" s="33"/>
      <c r="N1217" s="33"/>
      <c r="O1217" s="86"/>
      <c r="P1217" s="813"/>
      <c r="Q1217" s="86"/>
      <c r="R1217" s="813"/>
    </row>
    <row r="1218" spans="2:18" s="29" customFormat="1">
      <c r="B1218" s="11"/>
      <c r="C1218" s="11">
        <v>7</v>
      </c>
      <c r="D1218" s="46"/>
      <c r="E1218" s="46"/>
      <c r="F1218" s="693"/>
      <c r="G1218" s="33"/>
      <c r="H1218" s="33"/>
      <c r="I1218" s="33"/>
      <c r="J1218" s="33"/>
      <c r="K1218" s="86"/>
      <c r="L1218" s="814"/>
      <c r="M1218" s="33"/>
      <c r="N1218" s="33"/>
      <c r="O1218" s="86"/>
      <c r="P1218" s="814"/>
      <c r="Q1218" s="86"/>
      <c r="R1218" s="814"/>
    </row>
    <row r="1219" spans="2:18" s="29" customFormat="1">
      <c r="B1219" s="11"/>
      <c r="C1219" s="11">
        <v>8</v>
      </c>
      <c r="D1219" s="46"/>
      <c r="E1219" s="46"/>
      <c r="F1219" s="693"/>
      <c r="G1219" s="33"/>
      <c r="H1219" s="33"/>
      <c r="I1219" s="33"/>
      <c r="J1219" s="33"/>
      <c r="K1219" s="86"/>
      <c r="L1219" s="813"/>
      <c r="M1219" s="33"/>
      <c r="N1219" s="33"/>
      <c r="O1219" s="86"/>
      <c r="P1219" s="813"/>
      <c r="Q1219" s="86"/>
      <c r="R1219" s="813"/>
    </row>
    <row r="1220" spans="2:18" s="29" customFormat="1">
      <c r="B1220" s="11"/>
      <c r="C1220" s="11">
        <v>9</v>
      </c>
      <c r="D1220" s="692"/>
      <c r="E1220" s="692"/>
      <c r="F1220" s="693"/>
      <c r="G1220" s="33"/>
      <c r="H1220" s="33"/>
      <c r="I1220" s="33"/>
      <c r="J1220" s="33"/>
      <c r="K1220" s="86"/>
      <c r="L1220" s="813"/>
      <c r="M1220" s="33"/>
      <c r="N1220" s="33"/>
      <c r="O1220" s="86"/>
      <c r="P1220" s="813"/>
      <c r="Q1220" s="86"/>
      <c r="R1220" s="813"/>
    </row>
    <row r="1221" spans="2:18" s="29" customFormat="1">
      <c r="B1221" s="11"/>
      <c r="C1221" s="11">
        <v>10</v>
      </c>
      <c r="D1221" s="46"/>
      <c r="E1221" s="46"/>
      <c r="F1221" s="693"/>
      <c r="G1221" s="33"/>
      <c r="H1221" s="33"/>
      <c r="I1221" s="33"/>
      <c r="J1221" s="33"/>
      <c r="K1221" s="86"/>
      <c r="L1221" s="813"/>
      <c r="M1221" s="33"/>
      <c r="N1221" s="33"/>
      <c r="O1221" s="86"/>
      <c r="P1221" s="813"/>
      <c r="Q1221" s="86"/>
      <c r="R1221" s="813"/>
    </row>
    <row r="1222" spans="2:18" s="29" customFormat="1">
      <c r="B1222" s="11"/>
      <c r="C1222" s="11">
        <v>11</v>
      </c>
      <c r="D1222" s="46"/>
      <c r="E1222" s="46"/>
      <c r="F1222" s="693"/>
      <c r="G1222" s="33"/>
      <c r="H1222" s="33"/>
      <c r="I1222" s="33"/>
      <c r="J1222" s="33"/>
      <c r="K1222" s="86"/>
      <c r="L1222" s="814"/>
      <c r="M1222" s="33"/>
      <c r="N1222" s="33"/>
      <c r="O1222" s="86"/>
      <c r="P1222" s="814"/>
      <c r="Q1222" s="86"/>
      <c r="R1222" s="814"/>
    </row>
    <row r="1223" spans="2:18" s="29" customFormat="1">
      <c r="B1223" s="11"/>
      <c r="C1223" s="11">
        <v>12</v>
      </c>
      <c r="D1223" s="692"/>
      <c r="E1223" s="692"/>
      <c r="F1223" s="693"/>
      <c r="G1223" s="33"/>
      <c r="H1223" s="33"/>
      <c r="I1223" s="33"/>
      <c r="J1223" s="33"/>
      <c r="K1223" s="86"/>
      <c r="L1223" s="813"/>
      <c r="M1223" s="33"/>
      <c r="N1223" s="33"/>
      <c r="O1223" s="86"/>
      <c r="P1223" s="813"/>
      <c r="Q1223" s="86"/>
      <c r="R1223" s="813"/>
    </row>
    <row r="1224" spans="2:18" s="29" customFormat="1">
      <c r="B1224" s="11"/>
      <c r="C1224" s="11">
        <v>13</v>
      </c>
      <c r="D1224" s="692"/>
      <c r="E1224" s="692"/>
      <c r="F1224" s="693"/>
      <c r="G1224" s="33"/>
      <c r="H1224" s="33"/>
      <c r="I1224" s="33"/>
      <c r="J1224" s="33"/>
      <c r="K1224" s="86"/>
      <c r="L1224" s="813"/>
      <c r="M1224" s="33"/>
      <c r="N1224" s="33"/>
      <c r="O1224" s="86"/>
      <c r="P1224" s="813"/>
      <c r="Q1224" s="86"/>
      <c r="R1224" s="813"/>
    </row>
    <row r="1225" spans="2:18" s="29" customFormat="1">
      <c r="B1225" s="11"/>
      <c r="C1225" s="11">
        <v>14</v>
      </c>
      <c r="D1225" s="692"/>
      <c r="E1225" s="692"/>
      <c r="F1225" s="693"/>
      <c r="G1225" s="33"/>
      <c r="H1225" s="33"/>
      <c r="I1225" s="33"/>
      <c r="J1225" s="33"/>
      <c r="K1225" s="86"/>
      <c r="L1225" s="651"/>
      <c r="M1225" s="33"/>
      <c r="N1225" s="33"/>
      <c r="O1225" s="86"/>
      <c r="P1225" s="651"/>
      <c r="Q1225" s="86"/>
      <c r="R1225" s="651"/>
    </row>
    <row r="1226" spans="2:18" s="29" customFormat="1">
      <c r="B1226" s="11"/>
      <c r="C1226" s="11">
        <v>15</v>
      </c>
      <c r="D1226" s="692"/>
      <c r="E1226" s="692"/>
      <c r="F1226" s="693"/>
      <c r="G1226" s="33"/>
      <c r="H1226" s="33"/>
      <c r="I1226" s="33"/>
      <c r="J1226" s="33"/>
      <c r="K1226" s="86"/>
      <c r="L1226" s="814"/>
      <c r="M1226" s="33"/>
      <c r="N1226" s="33"/>
      <c r="O1226" s="86"/>
      <c r="P1226" s="814"/>
      <c r="Q1226" s="86"/>
      <c r="R1226" s="814"/>
    </row>
    <row r="1227" spans="2:18" s="29" customFormat="1">
      <c r="B1227" s="11"/>
      <c r="C1227" s="11">
        <v>16</v>
      </c>
      <c r="D1227" s="692"/>
      <c r="E1227" s="692"/>
      <c r="F1227" s="693"/>
      <c r="G1227" s="33"/>
      <c r="H1227" s="33"/>
      <c r="I1227" s="33"/>
      <c r="J1227" s="33"/>
      <c r="K1227" s="86"/>
      <c r="L1227" s="813"/>
      <c r="M1227" s="33"/>
      <c r="N1227" s="33"/>
      <c r="O1227" s="86"/>
      <c r="P1227" s="813"/>
      <c r="Q1227" s="86"/>
      <c r="R1227" s="813"/>
    </row>
    <row r="1228" spans="2:18" s="29" customFormat="1">
      <c r="B1228" s="11"/>
      <c r="C1228" s="11">
        <v>17</v>
      </c>
      <c r="D1228" s="692"/>
      <c r="E1228" s="692"/>
      <c r="F1228" s="693"/>
      <c r="G1228" s="33"/>
      <c r="H1228" s="33"/>
      <c r="I1228" s="33"/>
      <c r="J1228" s="33"/>
      <c r="K1228" s="86"/>
      <c r="L1228" s="651"/>
      <c r="M1228" s="33"/>
      <c r="N1228" s="33"/>
      <c r="O1228" s="86"/>
      <c r="P1228" s="651"/>
      <c r="Q1228" s="86"/>
      <c r="R1228" s="651"/>
    </row>
    <row r="1229" spans="2:18" s="29" customFormat="1">
      <c r="B1229" s="11"/>
      <c r="C1229" s="11">
        <v>18</v>
      </c>
      <c r="D1229" s="692"/>
      <c r="E1229" s="692"/>
      <c r="F1229" s="693"/>
      <c r="G1229" s="33"/>
      <c r="H1229" s="33"/>
      <c r="I1229" s="33"/>
      <c r="J1229" s="33"/>
      <c r="K1229" s="653"/>
      <c r="L1229" s="651"/>
      <c r="M1229" s="33"/>
      <c r="N1229" s="33"/>
      <c r="O1229" s="653"/>
      <c r="P1229" s="651"/>
      <c r="Q1229" s="653"/>
      <c r="R1229" s="651"/>
    </row>
    <row r="1230" spans="2:18" s="29" customFormat="1">
      <c r="B1230" s="30">
        <v>64</v>
      </c>
      <c r="C1230" s="11">
        <v>1</v>
      </c>
      <c r="D1230" s="57"/>
      <c r="E1230" s="57"/>
      <c r="F1230" s="46"/>
      <c r="G1230" s="33"/>
      <c r="H1230" s="33"/>
      <c r="I1230" s="33"/>
      <c r="J1230" s="33"/>
      <c r="K1230" s="86"/>
      <c r="L1230" s="647"/>
      <c r="M1230" s="33"/>
      <c r="N1230" s="33"/>
      <c r="O1230" s="86"/>
      <c r="P1230" s="647"/>
      <c r="Q1230" s="86"/>
      <c r="R1230" s="647"/>
    </row>
    <row r="1231" spans="2:18" s="29" customFormat="1">
      <c r="B1231" s="11"/>
      <c r="C1231" s="11">
        <v>2</v>
      </c>
      <c r="D1231" s="655"/>
      <c r="E1231" s="655"/>
      <c r="F1231" s="11"/>
      <c r="G1231" s="334"/>
      <c r="H1231" s="334"/>
      <c r="I1231" s="334"/>
      <c r="J1231" s="334"/>
      <c r="K1231" s="78"/>
      <c r="L1231" s="647"/>
      <c r="M1231" s="33"/>
      <c r="N1231" s="33"/>
      <c r="O1231" s="78"/>
      <c r="P1231" s="647"/>
      <c r="Q1231" s="78"/>
      <c r="R1231" s="647"/>
    </row>
    <row r="1232" spans="2:18" s="29" customFormat="1">
      <c r="B1232" s="11"/>
      <c r="C1232" s="11">
        <v>3</v>
      </c>
      <c r="D1232" s="655"/>
      <c r="E1232" s="655"/>
      <c r="F1232" s="647"/>
      <c r="G1232" s="33"/>
      <c r="H1232" s="33"/>
      <c r="I1232" s="33"/>
      <c r="J1232" s="33"/>
      <c r="K1232" s="78"/>
      <c r="L1232" s="647"/>
      <c r="M1232" s="33"/>
      <c r="N1232" s="33"/>
      <c r="O1232" s="78"/>
      <c r="P1232" s="647"/>
      <c r="Q1232" s="78"/>
      <c r="R1232" s="647"/>
    </row>
    <row r="1233" spans="2:21">
      <c r="C1233" s="11">
        <v>4</v>
      </c>
      <c r="F1233" s="78"/>
      <c r="G1233" s="33"/>
      <c r="H1233" s="33"/>
      <c r="I1233" s="33"/>
      <c r="J1233" s="33"/>
      <c r="K1233" s="86"/>
      <c r="L1233" s="189"/>
      <c r="M1233" s="334"/>
      <c r="N1233" s="334"/>
      <c r="O1233" s="86"/>
      <c r="P1233" s="189"/>
      <c r="Q1233" s="86"/>
      <c r="R1233" s="189"/>
      <c r="S1233" s="335"/>
      <c r="T1233" s="335"/>
      <c r="U1233" s="335"/>
    </row>
    <row r="1234" spans="2:21" s="29" customFormat="1">
      <c r="B1234" s="11"/>
      <c r="C1234" s="11">
        <v>5</v>
      </c>
      <c r="D1234" s="692"/>
      <c r="E1234" s="692"/>
      <c r="F1234" s="693"/>
      <c r="G1234" s="33"/>
      <c r="H1234" s="33"/>
      <c r="I1234" s="33"/>
      <c r="J1234" s="33"/>
      <c r="K1234" s="86"/>
      <c r="L1234" s="813"/>
      <c r="M1234" s="33"/>
      <c r="N1234" s="33"/>
      <c r="O1234" s="86"/>
      <c r="P1234" s="813"/>
      <c r="Q1234" s="86"/>
      <c r="R1234" s="813"/>
    </row>
    <row r="1235" spans="2:21" s="29" customFormat="1">
      <c r="B1235" s="11"/>
      <c r="C1235" s="11">
        <v>6</v>
      </c>
      <c r="D1235" s="46"/>
      <c r="E1235" s="46"/>
      <c r="F1235" s="693"/>
      <c r="G1235" s="33"/>
      <c r="H1235" s="33"/>
      <c r="I1235" s="33"/>
      <c r="J1235" s="33"/>
      <c r="K1235" s="86"/>
      <c r="L1235" s="813"/>
      <c r="M1235" s="33"/>
      <c r="N1235" s="33"/>
      <c r="O1235" s="86"/>
      <c r="P1235" s="813"/>
      <c r="Q1235" s="86"/>
      <c r="R1235" s="813"/>
    </row>
    <row r="1236" spans="2:21" s="29" customFormat="1">
      <c r="B1236" s="11"/>
      <c r="C1236" s="11">
        <v>7</v>
      </c>
      <c r="D1236" s="46"/>
      <c r="E1236" s="46"/>
      <c r="F1236" s="693"/>
      <c r="G1236" s="33"/>
      <c r="H1236" s="33"/>
      <c r="I1236" s="33"/>
      <c r="J1236" s="33"/>
      <c r="K1236" s="86"/>
      <c r="L1236" s="814"/>
      <c r="M1236" s="33"/>
      <c r="N1236" s="33"/>
      <c r="O1236" s="86"/>
      <c r="P1236" s="814"/>
      <c r="Q1236" s="86"/>
      <c r="R1236" s="814"/>
    </row>
    <row r="1237" spans="2:21" s="29" customFormat="1">
      <c r="B1237" s="11"/>
      <c r="C1237" s="11">
        <v>8</v>
      </c>
      <c r="D1237" s="46"/>
      <c r="E1237" s="46"/>
      <c r="F1237" s="693"/>
      <c r="G1237" s="33"/>
      <c r="H1237" s="33"/>
      <c r="I1237" s="33"/>
      <c r="J1237" s="33"/>
      <c r="K1237" s="86"/>
      <c r="L1237" s="813"/>
      <c r="M1237" s="33"/>
      <c r="N1237" s="33"/>
      <c r="O1237" s="86"/>
      <c r="P1237" s="813"/>
      <c r="Q1237" s="86"/>
      <c r="R1237" s="813"/>
    </row>
    <row r="1238" spans="2:21" s="29" customFormat="1">
      <c r="B1238" s="11"/>
      <c r="C1238" s="11">
        <v>9</v>
      </c>
      <c r="D1238" s="692"/>
      <c r="E1238" s="692"/>
      <c r="F1238" s="693"/>
      <c r="G1238" s="33"/>
      <c r="H1238" s="33"/>
      <c r="I1238" s="33"/>
      <c r="J1238" s="33"/>
      <c r="K1238" s="86"/>
      <c r="L1238" s="813"/>
      <c r="M1238" s="33"/>
      <c r="N1238" s="33"/>
      <c r="O1238" s="86"/>
      <c r="P1238" s="813"/>
      <c r="Q1238" s="86"/>
      <c r="R1238" s="813"/>
    </row>
    <row r="1239" spans="2:21" s="29" customFormat="1">
      <c r="B1239" s="11"/>
      <c r="C1239" s="11">
        <v>10</v>
      </c>
      <c r="D1239" s="46"/>
      <c r="E1239" s="46"/>
      <c r="F1239" s="693"/>
      <c r="G1239" s="33"/>
      <c r="H1239" s="33"/>
      <c r="I1239" s="33"/>
      <c r="J1239" s="33"/>
      <c r="K1239" s="86"/>
      <c r="L1239" s="813"/>
      <c r="M1239" s="33"/>
      <c r="N1239" s="33"/>
      <c r="O1239" s="86"/>
      <c r="P1239" s="813"/>
      <c r="Q1239" s="86"/>
      <c r="R1239" s="813"/>
    </row>
    <row r="1240" spans="2:21" s="29" customFormat="1">
      <c r="B1240" s="11"/>
      <c r="C1240" s="11">
        <v>11</v>
      </c>
      <c r="D1240" s="46"/>
      <c r="E1240" s="46"/>
      <c r="F1240" s="693"/>
      <c r="G1240" s="33"/>
      <c r="H1240" s="33"/>
      <c r="I1240" s="33"/>
      <c r="J1240" s="33"/>
      <c r="K1240" s="86"/>
      <c r="L1240" s="814"/>
      <c r="M1240" s="33"/>
      <c r="N1240" s="33"/>
      <c r="O1240" s="86"/>
      <c r="P1240" s="814"/>
      <c r="Q1240" s="86"/>
      <c r="R1240" s="814"/>
    </row>
    <row r="1241" spans="2:21" s="29" customFormat="1">
      <c r="B1241" s="11"/>
      <c r="C1241" s="11">
        <v>12</v>
      </c>
      <c r="D1241" s="692"/>
      <c r="E1241" s="692"/>
      <c r="F1241" s="693"/>
      <c r="G1241" s="33"/>
      <c r="H1241" s="33"/>
      <c r="I1241" s="33"/>
      <c r="J1241" s="33"/>
      <c r="K1241" s="86"/>
      <c r="L1241" s="813"/>
      <c r="M1241" s="33"/>
      <c r="N1241" s="33"/>
      <c r="O1241" s="86"/>
      <c r="P1241" s="813"/>
      <c r="Q1241" s="86"/>
      <c r="R1241" s="813"/>
    </row>
    <row r="1242" spans="2:21" s="29" customFormat="1">
      <c r="B1242" s="11"/>
      <c r="C1242" s="11">
        <v>13</v>
      </c>
      <c r="D1242" s="692"/>
      <c r="E1242" s="692"/>
      <c r="F1242" s="693"/>
      <c r="G1242" s="33"/>
      <c r="H1242" s="33"/>
      <c r="I1242" s="33"/>
      <c r="J1242" s="33"/>
      <c r="K1242" s="86"/>
      <c r="L1242" s="813"/>
      <c r="M1242" s="33"/>
      <c r="N1242" s="33"/>
      <c r="O1242" s="86"/>
      <c r="P1242" s="813"/>
      <c r="Q1242" s="86"/>
      <c r="R1242" s="813"/>
    </row>
    <row r="1243" spans="2:21" s="29" customFormat="1">
      <c r="B1243" s="11"/>
      <c r="C1243" s="11">
        <v>14</v>
      </c>
      <c r="D1243" s="692"/>
      <c r="E1243" s="692"/>
      <c r="F1243" s="693"/>
      <c r="G1243" s="33"/>
      <c r="H1243" s="33"/>
      <c r="I1243" s="33"/>
      <c r="J1243" s="33"/>
      <c r="K1243" s="86"/>
      <c r="L1243" s="651"/>
      <c r="M1243" s="33"/>
      <c r="N1243" s="33"/>
      <c r="O1243" s="86"/>
      <c r="P1243" s="651"/>
      <c r="Q1243" s="86"/>
      <c r="R1243" s="651"/>
    </row>
    <row r="1244" spans="2:21" s="29" customFormat="1">
      <c r="B1244" s="11"/>
      <c r="C1244" s="11">
        <v>15</v>
      </c>
      <c r="D1244" s="692"/>
      <c r="E1244" s="692"/>
      <c r="F1244" s="693"/>
      <c r="G1244" s="33"/>
      <c r="H1244" s="33"/>
      <c r="I1244" s="33"/>
      <c r="J1244" s="33"/>
      <c r="K1244" s="86"/>
      <c r="L1244" s="814"/>
      <c r="M1244" s="33"/>
      <c r="N1244" s="33"/>
      <c r="O1244" s="86"/>
      <c r="P1244" s="814"/>
      <c r="Q1244" s="86"/>
      <c r="R1244" s="814"/>
    </row>
    <row r="1245" spans="2:21" s="29" customFormat="1">
      <c r="B1245" s="11"/>
      <c r="C1245" s="11">
        <v>16</v>
      </c>
      <c r="D1245" s="692"/>
      <c r="E1245" s="692"/>
      <c r="F1245" s="693"/>
      <c r="G1245" s="33"/>
      <c r="H1245" s="33"/>
      <c r="I1245" s="33"/>
      <c r="J1245" s="33"/>
      <c r="K1245" s="86"/>
      <c r="L1245" s="813"/>
      <c r="M1245" s="33"/>
      <c r="N1245" s="33"/>
      <c r="O1245" s="86"/>
      <c r="P1245" s="813"/>
      <c r="Q1245" s="86"/>
      <c r="R1245" s="813"/>
    </row>
    <row r="1246" spans="2:21" s="29" customFormat="1">
      <c r="B1246" s="11"/>
      <c r="C1246" s="11">
        <v>17</v>
      </c>
      <c r="D1246" s="692"/>
      <c r="E1246" s="692"/>
      <c r="F1246" s="693"/>
      <c r="G1246" s="33"/>
      <c r="H1246" s="33"/>
      <c r="I1246" s="33"/>
      <c r="J1246" s="33"/>
      <c r="K1246" s="86"/>
      <c r="L1246" s="651"/>
      <c r="M1246" s="33"/>
      <c r="N1246" s="33"/>
      <c r="O1246" s="86"/>
      <c r="P1246" s="651"/>
      <c r="Q1246" s="86"/>
      <c r="R1246" s="651"/>
    </row>
    <row r="1247" spans="2:21" s="29" customFormat="1">
      <c r="B1247" s="11"/>
      <c r="C1247" s="11">
        <v>18</v>
      </c>
      <c r="D1247" s="692"/>
      <c r="E1247" s="692"/>
      <c r="F1247" s="693"/>
      <c r="G1247" s="33"/>
      <c r="H1247" s="33"/>
      <c r="I1247" s="33"/>
      <c r="J1247" s="33"/>
      <c r="K1247" s="653"/>
      <c r="L1247" s="651"/>
      <c r="M1247" s="33"/>
      <c r="N1247" s="33"/>
      <c r="O1247" s="653"/>
      <c r="P1247" s="651"/>
      <c r="Q1247" s="653"/>
      <c r="R1247" s="651"/>
    </row>
    <row r="1248" spans="2:21" s="29" customFormat="1">
      <c r="B1248" s="30">
        <v>65</v>
      </c>
      <c r="C1248" s="11">
        <v>1</v>
      </c>
      <c r="D1248" s="57"/>
      <c r="E1248" s="57"/>
      <c r="F1248" s="46"/>
      <c r="G1248" s="33"/>
      <c r="H1248" s="33"/>
      <c r="I1248" s="33"/>
      <c r="J1248" s="33"/>
      <c r="K1248" s="86"/>
      <c r="L1248" s="647"/>
      <c r="M1248" s="33"/>
      <c r="N1248" s="33"/>
      <c r="O1248" s="86"/>
      <c r="P1248" s="647"/>
      <c r="Q1248" s="86"/>
      <c r="R1248" s="647"/>
    </row>
    <row r="1249" spans="2:21" s="29" customFormat="1">
      <c r="B1249" s="11"/>
      <c r="C1249" s="11">
        <v>2</v>
      </c>
      <c r="D1249" s="655"/>
      <c r="E1249" s="655"/>
      <c r="F1249" s="11"/>
      <c r="G1249" s="334"/>
      <c r="H1249" s="334"/>
      <c r="I1249" s="334"/>
      <c r="J1249" s="334"/>
      <c r="K1249" s="78"/>
      <c r="L1249" s="647"/>
      <c r="M1249" s="33"/>
      <c r="N1249" s="33"/>
      <c r="O1249" s="78"/>
      <c r="P1249" s="647"/>
      <c r="Q1249" s="78"/>
      <c r="R1249" s="647"/>
    </row>
    <row r="1250" spans="2:21" s="29" customFormat="1">
      <c r="B1250" s="11"/>
      <c r="C1250" s="11">
        <v>3</v>
      </c>
      <c r="D1250" s="655"/>
      <c r="E1250" s="655"/>
      <c r="F1250" s="647"/>
      <c r="G1250" s="33"/>
      <c r="H1250" s="33"/>
      <c r="I1250" s="33"/>
      <c r="J1250" s="33"/>
      <c r="K1250" s="78"/>
      <c r="L1250" s="647"/>
      <c r="M1250" s="33"/>
      <c r="N1250" s="33"/>
      <c r="O1250" s="78"/>
      <c r="P1250" s="647"/>
      <c r="Q1250" s="78"/>
      <c r="R1250" s="647"/>
    </row>
    <row r="1251" spans="2:21">
      <c r="C1251" s="11">
        <v>4</v>
      </c>
      <c r="F1251" s="78"/>
      <c r="G1251" s="33"/>
      <c r="H1251" s="33"/>
      <c r="I1251" s="33"/>
      <c r="J1251" s="33"/>
      <c r="K1251" s="86"/>
      <c r="L1251" s="189"/>
      <c r="M1251" s="334"/>
      <c r="N1251" s="334"/>
      <c r="O1251" s="86"/>
      <c r="P1251" s="189"/>
      <c r="Q1251" s="86"/>
      <c r="R1251" s="189"/>
      <c r="S1251" s="335"/>
      <c r="T1251" s="335"/>
      <c r="U1251" s="335"/>
    </row>
    <row r="1252" spans="2:21" s="29" customFormat="1">
      <c r="B1252" s="11"/>
      <c r="C1252" s="11">
        <v>5</v>
      </c>
      <c r="D1252" s="692"/>
      <c r="E1252" s="692"/>
      <c r="F1252" s="693"/>
      <c r="G1252" s="33"/>
      <c r="H1252" s="33"/>
      <c r="I1252" s="33"/>
      <c r="J1252" s="33"/>
      <c r="K1252" s="86"/>
      <c r="L1252" s="813"/>
      <c r="M1252" s="33"/>
      <c r="N1252" s="33"/>
      <c r="O1252" s="86"/>
      <c r="P1252" s="813"/>
      <c r="Q1252" s="86"/>
      <c r="R1252" s="813"/>
    </row>
    <row r="1253" spans="2:21" s="29" customFormat="1">
      <c r="B1253" s="11"/>
      <c r="C1253" s="11">
        <v>6</v>
      </c>
      <c r="D1253" s="46"/>
      <c r="E1253" s="46"/>
      <c r="F1253" s="693"/>
      <c r="G1253" s="33"/>
      <c r="H1253" s="33"/>
      <c r="I1253" s="33"/>
      <c r="J1253" s="33"/>
      <c r="K1253" s="86"/>
      <c r="L1253" s="813"/>
      <c r="M1253" s="33"/>
      <c r="N1253" s="33"/>
      <c r="O1253" s="86"/>
      <c r="P1253" s="813"/>
      <c r="Q1253" s="86"/>
      <c r="R1253" s="813"/>
    </row>
    <row r="1254" spans="2:21" s="29" customFormat="1">
      <c r="B1254" s="11"/>
      <c r="C1254" s="11">
        <v>7</v>
      </c>
      <c r="D1254" s="46"/>
      <c r="E1254" s="46"/>
      <c r="F1254" s="693"/>
      <c r="G1254" s="33"/>
      <c r="H1254" s="33"/>
      <c r="I1254" s="33"/>
      <c r="J1254" s="33"/>
      <c r="K1254" s="86"/>
      <c r="L1254" s="814"/>
      <c r="M1254" s="33"/>
      <c r="N1254" s="33"/>
      <c r="O1254" s="86"/>
      <c r="P1254" s="814"/>
      <c r="Q1254" s="86"/>
      <c r="R1254" s="814"/>
    </row>
    <row r="1255" spans="2:21" s="29" customFormat="1">
      <c r="B1255" s="11"/>
      <c r="C1255" s="11">
        <v>8</v>
      </c>
      <c r="D1255" s="46"/>
      <c r="E1255" s="46"/>
      <c r="F1255" s="693"/>
      <c r="G1255" s="33"/>
      <c r="H1255" s="33"/>
      <c r="I1255" s="33"/>
      <c r="J1255" s="33"/>
      <c r="K1255" s="86"/>
      <c r="L1255" s="813"/>
      <c r="M1255" s="33"/>
      <c r="N1255" s="33"/>
      <c r="O1255" s="86"/>
      <c r="P1255" s="813"/>
      <c r="Q1255" s="86"/>
      <c r="R1255" s="813"/>
    </row>
    <row r="1256" spans="2:21" s="29" customFormat="1">
      <c r="B1256" s="11"/>
      <c r="C1256" s="11">
        <v>9</v>
      </c>
      <c r="D1256" s="692"/>
      <c r="E1256" s="692"/>
      <c r="F1256" s="693"/>
      <c r="G1256" s="33"/>
      <c r="H1256" s="33"/>
      <c r="I1256" s="33"/>
      <c r="J1256" s="33"/>
      <c r="K1256" s="86"/>
      <c r="L1256" s="813"/>
      <c r="M1256" s="33"/>
      <c r="N1256" s="33"/>
      <c r="O1256" s="86"/>
      <c r="P1256" s="813"/>
      <c r="Q1256" s="86"/>
      <c r="R1256" s="813"/>
    </row>
    <row r="1257" spans="2:21" s="29" customFormat="1">
      <c r="B1257" s="11"/>
      <c r="C1257" s="11">
        <v>10</v>
      </c>
      <c r="D1257" s="46"/>
      <c r="E1257" s="46"/>
      <c r="F1257" s="693"/>
      <c r="G1257" s="33"/>
      <c r="H1257" s="33"/>
      <c r="I1257" s="33"/>
      <c r="J1257" s="33"/>
      <c r="K1257" s="86"/>
      <c r="L1257" s="813"/>
      <c r="M1257" s="33"/>
      <c r="N1257" s="33"/>
      <c r="O1257" s="86"/>
      <c r="P1257" s="813"/>
      <c r="Q1257" s="86"/>
      <c r="R1257" s="813"/>
    </row>
    <row r="1258" spans="2:21" s="29" customFormat="1">
      <c r="B1258" s="11"/>
      <c r="C1258" s="11">
        <v>11</v>
      </c>
      <c r="D1258" s="46"/>
      <c r="E1258" s="46"/>
      <c r="F1258" s="693"/>
      <c r="G1258" s="33"/>
      <c r="H1258" s="33"/>
      <c r="I1258" s="33"/>
      <c r="J1258" s="33"/>
      <c r="K1258" s="86"/>
      <c r="L1258" s="814"/>
      <c r="M1258" s="33"/>
      <c r="N1258" s="33"/>
      <c r="O1258" s="86"/>
      <c r="P1258" s="814"/>
      <c r="Q1258" s="86"/>
      <c r="R1258" s="814"/>
    </row>
    <row r="1259" spans="2:21" s="29" customFormat="1">
      <c r="B1259" s="11"/>
      <c r="C1259" s="11">
        <v>12</v>
      </c>
      <c r="D1259" s="692"/>
      <c r="E1259" s="692"/>
      <c r="F1259" s="693"/>
      <c r="G1259" s="33"/>
      <c r="H1259" s="33"/>
      <c r="I1259" s="33"/>
      <c r="J1259" s="33"/>
      <c r="K1259" s="86"/>
      <c r="L1259" s="813"/>
      <c r="M1259" s="33"/>
      <c r="N1259" s="33"/>
      <c r="O1259" s="86"/>
      <c r="P1259" s="813"/>
      <c r="Q1259" s="86"/>
      <c r="R1259" s="813"/>
    </row>
    <row r="1260" spans="2:21" s="29" customFormat="1">
      <c r="B1260" s="11"/>
      <c r="C1260" s="11">
        <v>13</v>
      </c>
      <c r="D1260" s="692"/>
      <c r="E1260" s="692"/>
      <c r="F1260" s="693"/>
      <c r="G1260" s="33"/>
      <c r="H1260" s="33"/>
      <c r="I1260" s="33"/>
      <c r="J1260" s="33"/>
      <c r="K1260" s="86"/>
      <c r="L1260" s="813"/>
      <c r="M1260" s="33"/>
      <c r="N1260" s="33"/>
      <c r="O1260" s="86"/>
      <c r="P1260" s="813"/>
      <c r="Q1260" s="86"/>
      <c r="R1260" s="813"/>
    </row>
    <row r="1261" spans="2:21" s="29" customFormat="1">
      <c r="B1261" s="11"/>
      <c r="C1261" s="11">
        <v>14</v>
      </c>
      <c r="D1261" s="692"/>
      <c r="E1261" s="692"/>
      <c r="F1261" s="693"/>
      <c r="G1261" s="33"/>
      <c r="H1261" s="33"/>
      <c r="I1261" s="33"/>
      <c r="J1261" s="33"/>
      <c r="K1261" s="86"/>
      <c r="L1261" s="651"/>
      <c r="M1261" s="33"/>
      <c r="N1261" s="33"/>
      <c r="O1261" s="86"/>
      <c r="P1261" s="651"/>
      <c r="Q1261" s="86"/>
      <c r="R1261" s="651"/>
    </row>
    <row r="1262" spans="2:21" s="29" customFormat="1">
      <c r="B1262" s="11"/>
      <c r="C1262" s="11">
        <v>15</v>
      </c>
      <c r="D1262" s="692"/>
      <c r="E1262" s="692"/>
      <c r="F1262" s="693"/>
      <c r="G1262" s="33"/>
      <c r="H1262" s="33"/>
      <c r="I1262" s="33"/>
      <c r="J1262" s="33"/>
      <c r="K1262" s="86"/>
      <c r="L1262" s="814"/>
      <c r="M1262" s="33"/>
      <c r="N1262" s="33"/>
      <c r="O1262" s="86"/>
      <c r="P1262" s="814"/>
      <c r="Q1262" s="86"/>
      <c r="R1262" s="814"/>
    </row>
    <row r="1263" spans="2:21" s="29" customFormat="1">
      <c r="B1263" s="11"/>
      <c r="C1263" s="11">
        <v>16</v>
      </c>
      <c r="D1263" s="692"/>
      <c r="E1263" s="692"/>
      <c r="F1263" s="693"/>
      <c r="G1263" s="33"/>
      <c r="H1263" s="33"/>
      <c r="I1263" s="33"/>
      <c r="J1263" s="33"/>
      <c r="K1263" s="86"/>
      <c r="L1263" s="813"/>
      <c r="M1263" s="33"/>
      <c r="N1263" s="33"/>
      <c r="O1263" s="86"/>
      <c r="P1263" s="813"/>
      <c r="Q1263" s="86"/>
      <c r="R1263" s="813"/>
    </row>
    <row r="1264" spans="2:21" s="29" customFormat="1">
      <c r="B1264" s="11"/>
      <c r="C1264" s="11">
        <v>17</v>
      </c>
      <c r="D1264" s="692"/>
      <c r="E1264" s="692"/>
      <c r="F1264" s="693"/>
      <c r="G1264" s="33"/>
      <c r="H1264" s="33"/>
      <c r="I1264" s="33"/>
      <c r="J1264" s="33"/>
      <c r="K1264" s="86"/>
      <c r="L1264" s="651"/>
      <c r="M1264" s="33"/>
      <c r="N1264" s="33"/>
      <c r="O1264" s="86"/>
      <c r="P1264" s="651"/>
      <c r="Q1264" s="86"/>
      <c r="R1264" s="651"/>
    </row>
    <row r="1265" spans="2:21" s="29" customFormat="1">
      <c r="B1265" s="11"/>
      <c r="C1265" s="11">
        <v>18</v>
      </c>
      <c r="D1265" s="692"/>
      <c r="E1265" s="692"/>
      <c r="F1265" s="693"/>
      <c r="G1265" s="33"/>
      <c r="H1265" s="33"/>
      <c r="I1265" s="33"/>
      <c r="J1265" s="33"/>
      <c r="K1265" s="653"/>
      <c r="L1265" s="651"/>
      <c r="M1265" s="33"/>
      <c r="N1265" s="33"/>
      <c r="O1265" s="653"/>
      <c r="P1265" s="651"/>
      <c r="Q1265" s="653"/>
      <c r="R1265" s="651"/>
    </row>
    <row r="1266" spans="2:21" s="29" customFormat="1">
      <c r="B1266" s="30">
        <v>66</v>
      </c>
      <c r="C1266" s="11">
        <v>1</v>
      </c>
      <c r="D1266" s="57"/>
      <c r="E1266" s="57"/>
      <c r="F1266" s="46"/>
      <c r="G1266" s="33"/>
      <c r="H1266" s="33"/>
      <c r="I1266" s="33"/>
      <c r="J1266" s="33"/>
      <c r="K1266" s="86"/>
      <c r="L1266" s="647"/>
      <c r="M1266" s="33"/>
      <c r="N1266" s="33"/>
      <c r="O1266" s="86"/>
      <c r="P1266" s="647"/>
      <c r="Q1266" s="86"/>
      <c r="R1266" s="647"/>
    </row>
    <row r="1267" spans="2:21" s="29" customFormat="1">
      <c r="B1267" s="11"/>
      <c r="C1267" s="11">
        <v>2</v>
      </c>
      <c r="D1267" s="655"/>
      <c r="E1267" s="655"/>
      <c r="F1267" s="11"/>
      <c r="G1267" s="334"/>
      <c r="H1267" s="334"/>
      <c r="I1267" s="334"/>
      <c r="J1267" s="334"/>
      <c r="K1267" s="78"/>
      <c r="L1267" s="647"/>
      <c r="M1267" s="33"/>
      <c r="N1267" s="33"/>
      <c r="O1267" s="78"/>
      <c r="P1267" s="647"/>
      <c r="Q1267" s="78"/>
      <c r="R1267" s="647"/>
    </row>
    <row r="1268" spans="2:21" s="29" customFormat="1">
      <c r="B1268" s="11"/>
      <c r="C1268" s="11">
        <v>3</v>
      </c>
      <c r="D1268" s="655"/>
      <c r="E1268" s="655"/>
      <c r="F1268" s="647"/>
      <c r="G1268" s="33"/>
      <c r="H1268" s="33"/>
      <c r="I1268" s="33"/>
      <c r="J1268" s="33"/>
      <c r="K1268" s="78"/>
      <c r="L1268" s="647"/>
      <c r="M1268" s="33"/>
      <c r="N1268" s="33"/>
      <c r="O1268" s="78"/>
      <c r="P1268" s="647"/>
      <c r="Q1268" s="78"/>
      <c r="R1268" s="647"/>
    </row>
    <row r="1269" spans="2:21">
      <c r="C1269" s="11">
        <v>4</v>
      </c>
      <c r="F1269" s="78"/>
      <c r="G1269" s="33"/>
      <c r="H1269" s="33"/>
      <c r="I1269" s="33"/>
      <c r="J1269" s="33"/>
      <c r="K1269" s="86"/>
      <c r="L1269" s="189"/>
      <c r="M1269" s="334"/>
      <c r="N1269" s="334"/>
      <c r="O1269" s="86"/>
      <c r="P1269" s="189"/>
      <c r="Q1269" s="86"/>
      <c r="R1269" s="189"/>
      <c r="S1269" s="335"/>
      <c r="T1269" s="335"/>
      <c r="U1269" s="335"/>
    </row>
    <row r="1270" spans="2:21" s="29" customFormat="1">
      <c r="B1270" s="11"/>
      <c r="C1270" s="11">
        <v>5</v>
      </c>
      <c r="D1270" s="692"/>
      <c r="E1270" s="692"/>
      <c r="F1270" s="693"/>
      <c r="G1270" s="33"/>
      <c r="H1270" s="33"/>
      <c r="I1270" s="33"/>
      <c r="J1270" s="33"/>
      <c r="K1270" s="86"/>
      <c r="L1270" s="813"/>
      <c r="M1270" s="33"/>
      <c r="N1270" s="33"/>
      <c r="O1270" s="86"/>
      <c r="P1270" s="813"/>
      <c r="Q1270" s="86"/>
      <c r="R1270" s="813"/>
    </row>
    <row r="1271" spans="2:21" s="29" customFormat="1">
      <c r="B1271" s="11"/>
      <c r="C1271" s="11">
        <v>6</v>
      </c>
      <c r="D1271" s="46"/>
      <c r="E1271" s="46"/>
      <c r="F1271" s="693"/>
      <c r="G1271" s="33"/>
      <c r="H1271" s="33"/>
      <c r="I1271" s="33"/>
      <c r="J1271" s="33"/>
      <c r="K1271" s="86"/>
      <c r="L1271" s="813"/>
      <c r="M1271" s="33"/>
      <c r="N1271" s="33"/>
      <c r="O1271" s="86"/>
      <c r="P1271" s="813"/>
      <c r="Q1271" s="86"/>
      <c r="R1271" s="813"/>
    </row>
    <row r="1272" spans="2:21" s="29" customFormat="1">
      <c r="B1272" s="11"/>
      <c r="C1272" s="11">
        <v>7</v>
      </c>
      <c r="D1272" s="46"/>
      <c r="E1272" s="46"/>
      <c r="F1272" s="693"/>
      <c r="G1272" s="33"/>
      <c r="H1272" s="33"/>
      <c r="I1272" s="33"/>
      <c r="J1272" s="33"/>
      <c r="K1272" s="86"/>
      <c r="L1272" s="814"/>
      <c r="M1272" s="33"/>
      <c r="N1272" s="33"/>
      <c r="O1272" s="86"/>
      <c r="P1272" s="814"/>
      <c r="Q1272" s="86"/>
      <c r="R1272" s="814"/>
    </row>
    <row r="1273" spans="2:21" s="29" customFormat="1">
      <c r="B1273" s="11"/>
      <c r="C1273" s="11">
        <v>8</v>
      </c>
      <c r="D1273" s="46"/>
      <c r="E1273" s="46"/>
      <c r="F1273" s="693"/>
      <c r="G1273" s="33"/>
      <c r="H1273" s="33"/>
      <c r="I1273" s="33"/>
      <c r="J1273" s="33"/>
      <c r="K1273" s="86"/>
      <c r="L1273" s="813"/>
      <c r="M1273" s="33"/>
      <c r="N1273" s="33"/>
      <c r="O1273" s="86"/>
      <c r="P1273" s="813"/>
      <c r="Q1273" s="86"/>
      <c r="R1273" s="813"/>
    </row>
    <row r="1274" spans="2:21" s="29" customFormat="1">
      <c r="B1274" s="11"/>
      <c r="C1274" s="11">
        <v>9</v>
      </c>
      <c r="D1274" s="692"/>
      <c r="E1274" s="692"/>
      <c r="F1274" s="693"/>
      <c r="G1274" s="33"/>
      <c r="H1274" s="33"/>
      <c r="I1274" s="33"/>
      <c r="J1274" s="33"/>
      <c r="K1274" s="86"/>
      <c r="L1274" s="813"/>
      <c r="M1274" s="33"/>
      <c r="N1274" s="33"/>
      <c r="O1274" s="86"/>
      <c r="P1274" s="813"/>
      <c r="Q1274" s="86"/>
      <c r="R1274" s="813"/>
    </row>
    <row r="1275" spans="2:21" s="29" customFormat="1">
      <c r="B1275" s="11"/>
      <c r="C1275" s="11">
        <v>10</v>
      </c>
      <c r="D1275" s="46"/>
      <c r="E1275" s="46"/>
      <c r="F1275" s="693"/>
      <c r="G1275" s="33"/>
      <c r="H1275" s="33"/>
      <c r="I1275" s="33"/>
      <c r="J1275" s="33"/>
      <c r="K1275" s="86"/>
      <c r="L1275" s="813"/>
      <c r="M1275" s="33"/>
      <c r="N1275" s="33"/>
      <c r="O1275" s="86"/>
      <c r="P1275" s="813"/>
      <c r="Q1275" s="86"/>
      <c r="R1275" s="813"/>
    </row>
    <row r="1276" spans="2:21" s="29" customFormat="1">
      <c r="B1276" s="11"/>
      <c r="C1276" s="11">
        <v>11</v>
      </c>
      <c r="D1276" s="46"/>
      <c r="E1276" s="46"/>
      <c r="F1276" s="693"/>
      <c r="G1276" s="33"/>
      <c r="H1276" s="33"/>
      <c r="I1276" s="33"/>
      <c r="J1276" s="33"/>
      <c r="K1276" s="86"/>
      <c r="L1276" s="814"/>
      <c r="M1276" s="33"/>
      <c r="N1276" s="33"/>
      <c r="O1276" s="86"/>
      <c r="P1276" s="814"/>
      <c r="Q1276" s="86"/>
      <c r="R1276" s="814"/>
    </row>
    <row r="1277" spans="2:21" s="29" customFormat="1">
      <c r="B1277" s="11"/>
      <c r="C1277" s="11">
        <v>12</v>
      </c>
      <c r="D1277" s="692"/>
      <c r="E1277" s="692"/>
      <c r="F1277" s="693"/>
      <c r="G1277" s="33"/>
      <c r="H1277" s="33"/>
      <c r="I1277" s="33"/>
      <c r="J1277" s="33"/>
      <c r="K1277" s="86"/>
      <c r="L1277" s="813"/>
      <c r="M1277" s="33"/>
      <c r="N1277" s="33"/>
      <c r="O1277" s="86"/>
      <c r="P1277" s="813"/>
      <c r="Q1277" s="86"/>
      <c r="R1277" s="813"/>
    </row>
    <row r="1278" spans="2:21" s="29" customFormat="1">
      <c r="B1278" s="11"/>
      <c r="C1278" s="11">
        <v>13</v>
      </c>
      <c r="D1278" s="692"/>
      <c r="E1278" s="692"/>
      <c r="F1278" s="693"/>
      <c r="G1278" s="33"/>
      <c r="H1278" s="33"/>
      <c r="I1278" s="33"/>
      <c r="J1278" s="33"/>
      <c r="K1278" s="86"/>
      <c r="L1278" s="813"/>
      <c r="M1278" s="33"/>
      <c r="N1278" s="33"/>
      <c r="O1278" s="86"/>
      <c r="P1278" s="813"/>
      <c r="Q1278" s="86"/>
      <c r="R1278" s="813"/>
    </row>
    <row r="1279" spans="2:21" s="29" customFormat="1">
      <c r="B1279" s="11"/>
      <c r="C1279" s="11">
        <v>14</v>
      </c>
      <c r="D1279" s="692"/>
      <c r="E1279" s="692"/>
      <c r="F1279" s="693"/>
      <c r="G1279" s="33"/>
      <c r="H1279" s="33"/>
      <c r="I1279" s="33"/>
      <c r="J1279" s="33"/>
      <c r="K1279" s="86"/>
      <c r="L1279" s="651"/>
      <c r="M1279" s="33"/>
      <c r="N1279" s="33"/>
      <c r="O1279" s="86"/>
      <c r="P1279" s="651"/>
      <c r="Q1279" s="86"/>
      <c r="R1279" s="651"/>
    </row>
    <row r="1280" spans="2:21" s="29" customFormat="1">
      <c r="B1280" s="11"/>
      <c r="C1280" s="11">
        <v>15</v>
      </c>
      <c r="D1280" s="692"/>
      <c r="E1280" s="692"/>
      <c r="F1280" s="693"/>
      <c r="G1280" s="33"/>
      <c r="H1280" s="33"/>
      <c r="I1280" s="33"/>
      <c r="J1280" s="33"/>
      <c r="K1280" s="86"/>
      <c r="L1280" s="814"/>
      <c r="M1280" s="33"/>
      <c r="N1280" s="33"/>
      <c r="O1280" s="86"/>
      <c r="P1280" s="814"/>
      <c r="Q1280" s="86"/>
      <c r="R1280" s="814"/>
    </row>
    <row r="1281" spans="2:21" s="29" customFormat="1">
      <c r="B1281" s="11"/>
      <c r="C1281" s="11">
        <v>16</v>
      </c>
      <c r="D1281" s="692"/>
      <c r="E1281" s="692"/>
      <c r="F1281" s="693"/>
      <c r="G1281" s="33"/>
      <c r="H1281" s="33"/>
      <c r="I1281" s="33"/>
      <c r="J1281" s="33"/>
      <c r="K1281" s="86"/>
      <c r="L1281" s="813"/>
      <c r="M1281" s="33"/>
      <c r="N1281" s="33"/>
      <c r="O1281" s="86"/>
      <c r="P1281" s="813"/>
      <c r="Q1281" s="86"/>
      <c r="R1281" s="813"/>
    </row>
    <row r="1282" spans="2:21" s="29" customFormat="1">
      <c r="B1282" s="11"/>
      <c r="C1282" s="11">
        <v>17</v>
      </c>
      <c r="D1282" s="692"/>
      <c r="E1282" s="692"/>
      <c r="F1282" s="693"/>
      <c r="G1282" s="33"/>
      <c r="H1282" s="33"/>
      <c r="I1282" s="33"/>
      <c r="J1282" s="33"/>
      <c r="K1282" s="86"/>
      <c r="L1282" s="651"/>
      <c r="M1282" s="33"/>
      <c r="N1282" s="33"/>
      <c r="O1282" s="86"/>
      <c r="P1282" s="651"/>
      <c r="Q1282" s="86"/>
      <c r="R1282" s="651"/>
    </row>
    <row r="1283" spans="2:21" s="29" customFormat="1">
      <c r="B1283" s="11"/>
      <c r="C1283" s="11">
        <v>18</v>
      </c>
      <c r="D1283" s="692"/>
      <c r="E1283" s="692"/>
      <c r="F1283" s="693"/>
      <c r="G1283" s="33"/>
      <c r="H1283" s="33"/>
      <c r="I1283" s="33"/>
      <c r="J1283" s="33"/>
      <c r="K1283" s="653"/>
      <c r="L1283" s="651"/>
      <c r="M1283" s="33"/>
      <c r="N1283" s="33"/>
      <c r="O1283" s="653"/>
      <c r="P1283" s="651"/>
      <c r="Q1283" s="653"/>
      <c r="R1283" s="651"/>
    </row>
    <row r="1284" spans="2:21" s="29" customFormat="1">
      <c r="B1284" s="30">
        <v>67</v>
      </c>
      <c r="C1284" s="11">
        <v>1</v>
      </c>
      <c r="D1284" s="57"/>
      <c r="E1284" s="57"/>
      <c r="F1284" s="46"/>
      <c r="G1284" s="33"/>
      <c r="H1284" s="33"/>
      <c r="I1284" s="33"/>
      <c r="J1284" s="33"/>
      <c r="K1284" s="86"/>
      <c r="L1284" s="647"/>
      <c r="M1284" s="33"/>
      <c r="N1284" s="33"/>
      <c r="O1284" s="86"/>
      <c r="P1284" s="647"/>
      <c r="Q1284" s="86"/>
      <c r="R1284" s="647"/>
    </row>
    <row r="1285" spans="2:21" s="29" customFormat="1">
      <c r="B1285" s="11"/>
      <c r="C1285" s="11">
        <v>2</v>
      </c>
      <c r="D1285" s="655"/>
      <c r="E1285" s="655"/>
      <c r="F1285" s="11"/>
      <c r="G1285" s="334"/>
      <c r="H1285" s="334"/>
      <c r="I1285" s="334"/>
      <c r="J1285" s="334"/>
      <c r="K1285" s="78"/>
      <c r="L1285" s="647"/>
      <c r="M1285" s="33"/>
      <c r="N1285" s="33"/>
      <c r="O1285" s="78"/>
      <c r="P1285" s="647"/>
      <c r="Q1285" s="78"/>
      <c r="R1285" s="647"/>
    </row>
    <row r="1286" spans="2:21" s="29" customFormat="1">
      <c r="B1286" s="11"/>
      <c r="C1286" s="11">
        <v>3</v>
      </c>
      <c r="D1286" s="655"/>
      <c r="E1286" s="655"/>
      <c r="F1286" s="647"/>
      <c r="G1286" s="33"/>
      <c r="H1286" s="33"/>
      <c r="I1286" s="33"/>
      <c r="J1286" s="33"/>
      <c r="K1286" s="78"/>
      <c r="L1286" s="647"/>
      <c r="M1286" s="33"/>
      <c r="N1286" s="33"/>
      <c r="O1286" s="78"/>
      <c r="P1286" s="647"/>
      <c r="Q1286" s="78"/>
      <c r="R1286" s="647"/>
    </row>
    <row r="1287" spans="2:21">
      <c r="C1287" s="11">
        <v>4</v>
      </c>
      <c r="F1287" s="78"/>
      <c r="G1287" s="33"/>
      <c r="H1287" s="33"/>
      <c r="I1287" s="33"/>
      <c r="J1287" s="33"/>
      <c r="K1287" s="86"/>
      <c r="L1287" s="189"/>
      <c r="M1287" s="334"/>
      <c r="N1287" s="334"/>
      <c r="O1287" s="86"/>
      <c r="P1287" s="189"/>
      <c r="Q1287" s="86"/>
      <c r="R1287" s="189"/>
      <c r="S1287" s="335"/>
      <c r="T1287" s="335"/>
      <c r="U1287" s="335"/>
    </row>
    <row r="1288" spans="2:21" s="29" customFormat="1">
      <c r="B1288" s="11"/>
      <c r="C1288" s="11">
        <v>5</v>
      </c>
      <c r="D1288" s="692"/>
      <c r="E1288" s="692"/>
      <c r="F1288" s="693"/>
      <c r="G1288" s="33"/>
      <c r="H1288" s="33"/>
      <c r="I1288" s="33"/>
      <c r="J1288" s="33"/>
      <c r="K1288" s="86"/>
      <c r="L1288" s="813"/>
      <c r="M1288" s="33"/>
      <c r="N1288" s="33"/>
      <c r="O1288" s="86"/>
      <c r="P1288" s="813"/>
      <c r="Q1288" s="86"/>
      <c r="R1288" s="813"/>
    </row>
    <row r="1289" spans="2:21" s="29" customFormat="1">
      <c r="B1289" s="11"/>
      <c r="C1289" s="11">
        <v>6</v>
      </c>
      <c r="D1289" s="46"/>
      <c r="E1289" s="46"/>
      <c r="F1289" s="693"/>
      <c r="G1289" s="33"/>
      <c r="H1289" s="33"/>
      <c r="I1289" s="33"/>
      <c r="J1289" s="33"/>
      <c r="K1289" s="86"/>
      <c r="L1289" s="813"/>
      <c r="M1289" s="33"/>
      <c r="N1289" s="33"/>
      <c r="O1289" s="86"/>
      <c r="P1289" s="813"/>
      <c r="Q1289" s="86"/>
      <c r="R1289" s="813"/>
    </row>
    <row r="1290" spans="2:21" s="29" customFormat="1">
      <c r="B1290" s="11"/>
      <c r="C1290" s="11">
        <v>7</v>
      </c>
      <c r="D1290" s="46"/>
      <c r="E1290" s="46"/>
      <c r="F1290" s="693"/>
      <c r="G1290" s="33"/>
      <c r="H1290" s="33"/>
      <c r="I1290" s="33"/>
      <c r="J1290" s="33"/>
      <c r="K1290" s="86"/>
      <c r="L1290" s="814"/>
      <c r="M1290" s="33"/>
      <c r="N1290" s="33"/>
      <c r="O1290" s="86"/>
      <c r="P1290" s="814"/>
      <c r="Q1290" s="86"/>
      <c r="R1290" s="814"/>
    </row>
    <row r="1291" spans="2:21" s="29" customFormat="1">
      <c r="B1291" s="11"/>
      <c r="C1291" s="11">
        <v>8</v>
      </c>
      <c r="D1291" s="46"/>
      <c r="E1291" s="46"/>
      <c r="F1291" s="693"/>
      <c r="G1291" s="33"/>
      <c r="H1291" s="33"/>
      <c r="I1291" s="33"/>
      <c r="J1291" s="33"/>
      <c r="K1291" s="86"/>
      <c r="L1291" s="813"/>
      <c r="M1291" s="33"/>
      <c r="N1291" s="33"/>
      <c r="O1291" s="86"/>
      <c r="P1291" s="813"/>
      <c r="Q1291" s="86"/>
      <c r="R1291" s="813"/>
    </row>
    <row r="1292" spans="2:21" s="29" customFormat="1">
      <c r="B1292" s="11"/>
      <c r="C1292" s="11">
        <v>9</v>
      </c>
      <c r="D1292" s="692"/>
      <c r="E1292" s="692"/>
      <c r="F1292" s="693"/>
      <c r="G1292" s="33"/>
      <c r="H1292" s="33"/>
      <c r="I1292" s="33"/>
      <c r="J1292" s="33"/>
      <c r="K1292" s="86"/>
      <c r="L1292" s="813"/>
      <c r="M1292" s="33"/>
      <c r="N1292" s="33"/>
      <c r="O1292" s="86"/>
      <c r="P1292" s="813"/>
      <c r="Q1292" s="86"/>
      <c r="R1292" s="813"/>
    </row>
    <row r="1293" spans="2:21" s="29" customFormat="1">
      <c r="B1293" s="11"/>
      <c r="C1293" s="11">
        <v>10</v>
      </c>
      <c r="D1293" s="46"/>
      <c r="E1293" s="46"/>
      <c r="F1293" s="693"/>
      <c r="G1293" s="33"/>
      <c r="H1293" s="33"/>
      <c r="I1293" s="33"/>
      <c r="J1293" s="33"/>
      <c r="K1293" s="86"/>
      <c r="L1293" s="813"/>
      <c r="M1293" s="33"/>
      <c r="N1293" s="33"/>
      <c r="O1293" s="86"/>
      <c r="P1293" s="813"/>
      <c r="Q1293" s="86"/>
      <c r="R1293" s="813"/>
    </row>
    <row r="1294" spans="2:21" s="29" customFormat="1">
      <c r="B1294" s="11"/>
      <c r="C1294" s="11">
        <v>11</v>
      </c>
      <c r="D1294" s="46"/>
      <c r="E1294" s="46"/>
      <c r="F1294" s="693"/>
      <c r="G1294" s="33"/>
      <c r="H1294" s="33"/>
      <c r="I1294" s="33"/>
      <c r="J1294" s="33"/>
      <c r="K1294" s="86"/>
      <c r="L1294" s="814"/>
      <c r="M1294" s="33"/>
      <c r="N1294" s="33"/>
      <c r="O1294" s="86"/>
      <c r="P1294" s="814"/>
      <c r="Q1294" s="86"/>
      <c r="R1294" s="814"/>
    </row>
    <row r="1295" spans="2:21" s="29" customFormat="1">
      <c r="B1295" s="11"/>
      <c r="C1295" s="11">
        <v>12</v>
      </c>
      <c r="D1295" s="692"/>
      <c r="E1295" s="692"/>
      <c r="F1295" s="693"/>
      <c r="G1295" s="33"/>
      <c r="H1295" s="33"/>
      <c r="I1295" s="33"/>
      <c r="J1295" s="33"/>
      <c r="K1295" s="86"/>
      <c r="L1295" s="813"/>
      <c r="M1295" s="33"/>
      <c r="N1295" s="33"/>
      <c r="O1295" s="86"/>
      <c r="P1295" s="813"/>
      <c r="Q1295" s="86"/>
      <c r="R1295" s="813"/>
    </row>
    <row r="1296" spans="2:21" s="29" customFormat="1">
      <c r="B1296" s="11"/>
      <c r="C1296" s="11">
        <v>13</v>
      </c>
      <c r="D1296" s="692"/>
      <c r="E1296" s="692"/>
      <c r="F1296" s="693"/>
      <c r="G1296" s="33"/>
      <c r="H1296" s="33"/>
      <c r="I1296" s="33"/>
      <c r="J1296" s="33"/>
      <c r="K1296" s="86"/>
      <c r="L1296" s="813"/>
      <c r="M1296" s="33"/>
      <c r="N1296" s="33"/>
      <c r="O1296" s="86"/>
      <c r="P1296" s="813"/>
      <c r="Q1296" s="86"/>
      <c r="R1296" s="813"/>
    </row>
    <row r="1297" spans="2:21" s="29" customFormat="1">
      <c r="B1297" s="11"/>
      <c r="C1297" s="11">
        <v>14</v>
      </c>
      <c r="D1297" s="692"/>
      <c r="E1297" s="692"/>
      <c r="F1297" s="693"/>
      <c r="G1297" s="33"/>
      <c r="H1297" s="33"/>
      <c r="I1297" s="33"/>
      <c r="J1297" s="33"/>
      <c r="K1297" s="86"/>
      <c r="L1297" s="651"/>
      <c r="M1297" s="33"/>
      <c r="N1297" s="33"/>
      <c r="O1297" s="86"/>
      <c r="P1297" s="651"/>
      <c r="Q1297" s="86"/>
      <c r="R1297" s="651"/>
    </row>
    <row r="1298" spans="2:21" s="29" customFormat="1">
      <c r="B1298" s="11"/>
      <c r="C1298" s="11">
        <v>15</v>
      </c>
      <c r="D1298" s="692"/>
      <c r="E1298" s="692"/>
      <c r="F1298" s="693"/>
      <c r="G1298" s="33"/>
      <c r="H1298" s="33"/>
      <c r="I1298" s="33"/>
      <c r="J1298" s="33"/>
      <c r="K1298" s="86"/>
      <c r="L1298" s="814"/>
      <c r="M1298" s="33"/>
      <c r="N1298" s="33"/>
      <c r="O1298" s="86"/>
      <c r="P1298" s="814"/>
      <c r="Q1298" s="86"/>
      <c r="R1298" s="814"/>
    </row>
    <row r="1299" spans="2:21" s="29" customFormat="1">
      <c r="B1299" s="11"/>
      <c r="C1299" s="11">
        <v>16</v>
      </c>
      <c r="D1299" s="692"/>
      <c r="E1299" s="692"/>
      <c r="F1299" s="693"/>
      <c r="G1299" s="33"/>
      <c r="H1299" s="33"/>
      <c r="I1299" s="33"/>
      <c r="J1299" s="33"/>
      <c r="K1299" s="86"/>
      <c r="L1299" s="813"/>
      <c r="M1299" s="33"/>
      <c r="N1299" s="33"/>
      <c r="O1299" s="86"/>
      <c r="P1299" s="813"/>
      <c r="Q1299" s="86"/>
      <c r="R1299" s="813"/>
    </row>
    <row r="1300" spans="2:21" s="29" customFormat="1">
      <c r="B1300" s="11"/>
      <c r="C1300" s="11">
        <v>17</v>
      </c>
      <c r="D1300" s="692"/>
      <c r="E1300" s="692"/>
      <c r="F1300" s="693"/>
      <c r="G1300" s="33"/>
      <c r="H1300" s="33"/>
      <c r="I1300" s="33"/>
      <c r="J1300" s="33"/>
      <c r="K1300" s="86"/>
      <c r="L1300" s="651"/>
      <c r="M1300" s="33"/>
      <c r="N1300" s="33"/>
      <c r="O1300" s="86"/>
      <c r="P1300" s="651"/>
      <c r="Q1300" s="86"/>
      <c r="R1300" s="651"/>
    </row>
    <row r="1301" spans="2:21" s="29" customFormat="1">
      <c r="B1301" s="11"/>
      <c r="C1301" s="11">
        <v>18</v>
      </c>
      <c r="D1301" s="692"/>
      <c r="E1301" s="692"/>
      <c r="F1301" s="693"/>
      <c r="G1301" s="33"/>
      <c r="H1301" s="33"/>
      <c r="I1301" s="33"/>
      <c r="J1301" s="33"/>
      <c r="K1301" s="653"/>
      <c r="L1301" s="651"/>
      <c r="M1301" s="33"/>
      <c r="N1301" s="33"/>
      <c r="O1301" s="653"/>
      <c r="P1301" s="651"/>
      <c r="Q1301" s="653"/>
      <c r="R1301" s="651"/>
    </row>
    <row r="1302" spans="2:21" s="29" customFormat="1">
      <c r="B1302" s="30">
        <v>68</v>
      </c>
      <c r="C1302" s="11">
        <v>1</v>
      </c>
      <c r="D1302" s="57"/>
      <c r="E1302" s="57"/>
      <c r="F1302" s="46"/>
      <c r="G1302" s="33"/>
      <c r="H1302" s="33"/>
      <c r="I1302" s="33"/>
      <c r="J1302" s="33"/>
      <c r="K1302" s="86"/>
      <c r="L1302" s="647"/>
      <c r="M1302" s="33"/>
      <c r="N1302" s="33"/>
      <c r="O1302" s="86"/>
      <c r="P1302" s="647"/>
      <c r="Q1302" s="86"/>
      <c r="R1302" s="647"/>
    </row>
    <row r="1303" spans="2:21" s="29" customFormat="1">
      <c r="C1303" s="11">
        <v>2</v>
      </c>
      <c r="D1303" s="655"/>
      <c r="E1303" s="655"/>
      <c r="F1303" s="11"/>
      <c r="G1303" s="334"/>
      <c r="H1303" s="334"/>
      <c r="I1303" s="334"/>
      <c r="J1303" s="334"/>
      <c r="K1303" s="78"/>
      <c r="L1303" s="647"/>
      <c r="M1303" s="33"/>
      <c r="N1303" s="33"/>
      <c r="O1303" s="78"/>
      <c r="P1303" s="647"/>
      <c r="Q1303" s="78"/>
      <c r="R1303" s="647"/>
    </row>
    <row r="1304" spans="2:21" s="29" customFormat="1">
      <c r="C1304" s="11">
        <v>3</v>
      </c>
      <c r="D1304" s="655"/>
      <c r="E1304" s="655"/>
      <c r="F1304" s="647"/>
      <c r="G1304" s="33"/>
      <c r="H1304" s="33"/>
      <c r="I1304" s="33"/>
      <c r="J1304" s="33"/>
      <c r="K1304" s="78"/>
      <c r="L1304" s="647"/>
      <c r="M1304" s="33"/>
      <c r="N1304" s="33"/>
      <c r="O1304" s="78"/>
      <c r="P1304" s="647"/>
      <c r="Q1304" s="78"/>
      <c r="R1304" s="647"/>
    </row>
    <row r="1305" spans="2:21">
      <c r="B1305" s="29"/>
      <c r="C1305" s="11">
        <v>4</v>
      </c>
      <c r="F1305" s="78"/>
      <c r="G1305" s="33"/>
      <c r="H1305" s="33"/>
      <c r="I1305" s="33"/>
      <c r="J1305" s="33"/>
      <c r="K1305" s="86"/>
      <c r="L1305" s="189"/>
      <c r="M1305" s="334"/>
      <c r="N1305" s="334"/>
      <c r="O1305" s="86"/>
      <c r="P1305" s="189"/>
      <c r="Q1305" s="86"/>
      <c r="R1305" s="189"/>
      <c r="S1305" s="335"/>
      <c r="T1305" s="335"/>
      <c r="U1305" s="335"/>
    </row>
    <row r="1306" spans="2:21" s="29" customFormat="1">
      <c r="B1306" s="335"/>
      <c r="C1306" s="11">
        <v>5</v>
      </c>
      <c r="D1306" s="692"/>
      <c r="E1306" s="692"/>
      <c r="F1306" s="693"/>
      <c r="G1306" s="33"/>
      <c r="H1306" s="33"/>
      <c r="I1306" s="33"/>
      <c r="J1306" s="33"/>
      <c r="K1306" s="86"/>
      <c r="L1306" s="813"/>
      <c r="M1306" s="33"/>
      <c r="N1306" s="33"/>
      <c r="O1306" s="86"/>
      <c r="P1306" s="813"/>
      <c r="Q1306" s="86"/>
      <c r="R1306" s="813"/>
    </row>
    <row r="1307" spans="2:21" s="29" customFormat="1">
      <c r="C1307" s="11">
        <v>6</v>
      </c>
      <c r="D1307" s="46"/>
      <c r="E1307" s="46"/>
      <c r="F1307" s="693"/>
      <c r="G1307" s="33"/>
      <c r="H1307" s="33"/>
      <c r="I1307" s="33"/>
      <c r="J1307" s="33"/>
      <c r="K1307" s="86"/>
      <c r="L1307" s="813"/>
      <c r="M1307" s="33"/>
      <c r="N1307" s="33"/>
      <c r="O1307" s="86"/>
      <c r="P1307" s="813"/>
      <c r="Q1307" s="86"/>
      <c r="R1307" s="813"/>
    </row>
    <row r="1308" spans="2:21" s="29" customFormat="1">
      <c r="C1308" s="11">
        <v>7</v>
      </c>
      <c r="D1308" s="46"/>
      <c r="E1308" s="46"/>
      <c r="F1308" s="693"/>
      <c r="G1308" s="33"/>
      <c r="H1308" s="33"/>
      <c r="I1308" s="33"/>
      <c r="J1308" s="33"/>
      <c r="K1308" s="86"/>
      <c r="L1308" s="814"/>
      <c r="M1308" s="33"/>
      <c r="N1308" s="33"/>
      <c r="O1308" s="86"/>
      <c r="P1308" s="814"/>
      <c r="Q1308" s="86"/>
      <c r="R1308" s="814"/>
    </row>
    <row r="1309" spans="2:21" s="29" customFormat="1">
      <c r="C1309" s="11">
        <v>8</v>
      </c>
      <c r="D1309" s="46"/>
      <c r="E1309" s="46"/>
      <c r="F1309" s="693"/>
      <c r="G1309" s="33"/>
      <c r="H1309" s="33"/>
      <c r="I1309" s="33"/>
      <c r="J1309" s="33"/>
      <c r="K1309" s="86"/>
      <c r="L1309" s="813"/>
      <c r="M1309" s="33"/>
      <c r="N1309" s="33"/>
      <c r="O1309" s="86"/>
      <c r="P1309" s="813"/>
      <c r="Q1309" s="86"/>
      <c r="R1309" s="813"/>
    </row>
    <row r="1310" spans="2:21" s="29" customFormat="1">
      <c r="C1310" s="11">
        <v>9</v>
      </c>
      <c r="D1310" s="692"/>
      <c r="E1310" s="692"/>
      <c r="F1310" s="693"/>
      <c r="G1310" s="33"/>
      <c r="H1310" s="33"/>
      <c r="I1310" s="33"/>
      <c r="J1310" s="33"/>
      <c r="K1310" s="86"/>
      <c r="L1310" s="813"/>
      <c r="M1310" s="33"/>
      <c r="N1310" s="33"/>
      <c r="O1310" s="86"/>
      <c r="P1310" s="813"/>
      <c r="Q1310" s="86"/>
      <c r="R1310" s="813"/>
    </row>
    <row r="1311" spans="2:21" s="29" customFormat="1">
      <c r="C1311" s="11">
        <v>10</v>
      </c>
      <c r="D1311" s="46"/>
      <c r="E1311" s="46"/>
      <c r="F1311" s="693"/>
      <c r="G1311" s="33"/>
      <c r="H1311" s="33"/>
      <c r="I1311" s="33"/>
      <c r="J1311" s="33"/>
      <c r="K1311" s="86"/>
      <c r="L1311" s="813"/>
      <c r="M1311" s="33"/>
      <c r="N1311" s="33"/>
      <c r="O1311" s="86"/>
      <c r="P1311" s="813"/>
      <c r="Q1311" s="86"/>
      <c r="R1311" s="813"/>
    </row>
    <row r="1312" spans="2:21" s="29" customFormat="1">
      <c r="C1312" s="11">
        <v>11</v>
      </c>
      <c r="D1312" s="46"/>
      <c r="E1312" s="46"/>
      <c r="F1312" s="693"/>
      <c r="G1312" s="33"/>
      <c r="H1312" s="33"/>
      <c r="I1312" s="33"/>
      <c r="J1312" s="33"/>
      <c r="K1312" s="86"/>
      <c r="L1312" s="814"/>
      <c r="M1312" s="33"/>
      <c r="N1312" s="33"/>
      <c r="O1312" s="86"/>
      <c r="P1312" s="814"/>
      <c r="Q1312" s="86"/>
      <c r="R1312" s="814"/>
    </row>
    <row r="1313" spans="2:21" s="29" customFormat="1">
      <c r="C1313" s="11">
        <v>12</v>
      </c>
      <c r="D1313" s="692"/>
      <c r="E1313" s="692"/>
      <c r="F1313" s="693"/>
      <c r="G1313" s="33"/>
      <c r="H1313" s="33"/>
      <c r="I1313" s="33"/>
      <c r="J1313" s="33"/>
      <c r="K1313" s="86"/>
      <c r="L1313" s="813"/>
      <c r="M1313" s="33"/>
      <c r="N1313" s="33"/>
      <c r="O1313" s="86"/>
      <c r="P1313" s="813"/>
      <c r="Q1313" s="86"/>
      <c r="R1313" s="813"/>
    </row>
    <row r="1314" spans="2:21" s="29" customFormat="1">
      <c r="C1314" s="11">
        <v>13</v>
      </c>
      <c r="D1314" s="692"/>
      <c r="E1314" s="692"/>
      <c r="F1314" s="693"/>
      <c r="G1314" s="33"/>
      <c r="H1314" s="33"/>
      <c r="I1314" s="33"/>
      <c r="J1314" s="33"/>
      <c r="K1314" s="86"/>
      <c r="L1314" s="813"/>
      <c r="M1314" s="33"/>
      <c r="N1314" s="33"/>
      <c r="O1314" s="86"/>
      <c r="P1314" s="813"/>
      <c r="Q1314" s="86"/>
      <c r="R1314" s="813"/>
    </row>
    <row r="1315" spans="2:21" s="29" customFormat="1">
      <c r="C1315" s="11">
        <v>14</v>
      </c>
      <c r="D1315" s="692"/>
      <c r="E1315" s="692"/>
      <c r="F1315" s="693"/>
      <c r="G1315" s="33"/>
      <c r="H1315" s="33"/>
      <c r="I1315" s="33"/>
      <c r="J1315" s="33"/>
      <c r="K1315" s="86"/>
      <c r="L1315" s="651"/>
      <c r="M1315" s="33"/>
      <c r="N1315" s="33"/>
      <c r="O1315" s="86"/>
      <c r="P1315" s="651"/>
      <c r="Q1315" s="86"/>
      <c r="R1315" s="651"/>
    </row>
    <row r="1316" spans="2:21" s="29" customFormat="1">
      <c r="C1316" s="11">
        <v>15</v>
      </c>
      <c r="D1316" s="692"/>
      <c r="E1316" s="692"/>
      <c r="F1316" s="693"/>
      <c r="G1316" s="33"/>
      <c r="H1316" s="33"/>
      <c r="I1316" s="33"/>
      <c r="J1316" s="33"/>
      <c r="K1316" s="86"/>
      <c r="L1316" s="814"/>
      <c r="M1316" s="33"/>
      <c r="N1316" s="33"/>
      <c r="O1316" s="86"/>
      <c r="P1316" s="814"/>
      <c r="Q1316" s="86"/>
      <c r="R1316" s="814"/>
    </row>
    <row r="1317" spans="2:21" s="29" customFormat="1">
      <c r="C1317" s="11">
        <v>16</v>
      </c>
      <c r="D1317" s="692"/>
      <c r="E1317" s="692"/>
      <c r="F1317" s="693"/>
      <c r="G1317" s="33"/>
      <c r="H1317" s="33"/>
      <c r="I1317" s="33"/>
      <c r="J1317" s="33"/>
      <c r="K1317" s="86"/>
      <c r="L1317" s="813"/>
      <c r="M1317" s="33"/>
      <c r="N1317" s="33"/>
      <c r="O1317" s="86"/>
      <c r="P1317" s="813"/>
      <c r="Q1317" s="86"/>
      <c r="R1317" s="813"/>
    </row>
    <row r="1318" spans="2:21" s="29" customFormat="1">
      <c r="C1318" s="11">
        <v>17</v>
      </c>
      <c r="D1318" s="692"/>
      <c r="E1318" s="692"/>
      <c r="F1318" s="693"/>
      <c r="G1318" s="33"/>
      <c r="H1318" s="33"/>
      <c r="I1318" s="33"/>
      <c r="J1318" s="33"/>
      <c r="K1318" s="86"/>
      <c r="L1318" s="651"/>
      <c r="M1318" s="33"/>
      <c r="N1318" s="33"/>
      <c r="O1318" s="86"/>
      <c r="P1318" s="651"/>
      <c r="Q1318" s="86"/>
      <c r="R1318" s="651"/>
    </row>
    <row r="1319" spans="2:21" s="29" customFormat="1">
      <c r="B1319" s="11"/>
      <c r="C1319" s="11">
        <v>18</v>
      </c>
      <c r="D1319" s="692"/>
      <c r="E1319" s="692"/>
      <c r="F1319" s="693"/>
      <c r="G1319" s="33"/>
      <c r="H1319" s="33"/>
      <c r="I1319" s="33"/>
      <c r="J1319" s="33"/>
      <c r="K1319" s="653"/>
      <c r="L1319" s="651"/>
      <c r="M1319" s="33"/>
      <c r="N1319" s="33"/>
      <c r="O1319" s="653"/>
      <c r="P1319" s="651"/>
      <c r="Q1319" s="653"/>
      <c r="R1319" s="651"/>
    </row>
    <row r="1320" spans="2:21" s="29" customFormat="1">
      <c r="B1320" s="30">
        <v>69</v>
      </c>
      <c r="C1320" s="11">
        <v>1</v>
      </c>
      <c r="D1320" s="57"/>
      <c r="E1320" s="57"/>
      <c r="F1320" s="46"/>
      <c r="G1320" s="33"/>
      <c r="H1320" s="33"/>
      <c r="I1320" s="33"/>
      <c r="J1320" s="33"/>
      <c r="K1320" s="86"/>
      <c r="L1320" s="647"/>
      <c r="M1320" s="33"/>
      <c r="N1320" s="33"/>
      <c r="O1320" s="86"/>
      <c r="P1320" s="647"/>
      <c r="Q1320" s="86"/>
      <c r="R1320" s="647"/>
    </row>
    <row r="1321" spans="2:21" s="29" customFormat="1">
      <c r="B1321" s="11"/>
      <c r="C1321" s="11">
        <v>2</v>
      </c>
      <c r="D1321" s="655"/>
      <c r="E1321" s="655"/>
      <c r="F1321" s="11"/>
      <c r="G1321" s="334"/>
      <c r="H1321" s="334"/>
      <c r="I1321" s="334"/>
      <c r="J1321" s="334"/>
      <c r="K1321" s="78"/>
      <c r="L1321" s="647"/>
      <c r="M1321" s="33"/>
      <c r="N1321" s="33"/>
      <c r="O1321" s="78"/>
      <c r="P1321" s="647"/>
      <c r="Q1321" s="78"/>
      <c r="R1321" s="647"/>
    </row>
    <row r="1322" spans="2:21" s="29" customFormat="1">
      <c r="B1322" s="11"/>
      <c r="C1322" s="11">
        <v>3</v>
      </c>
      <c r="D1322" s="655"/>
      <c r="E1322" s="655"/>
      <c r="F1322" s="647"/>
      <c r="G1322" s="33"/>
      <c r="H1322" s="33"/>
      <c r="I1322" s="33"/>
      <c r="J1322" s="33"/>
      <c r="K1322" s="78"/>
      <c r="L1322" s="647"/>
      <c r="M1322" s="33"/>
      <c r="N1322" s="33"/>
      <c r="O1322" s="78"/>
      <c r="P1322" s="647"/>
      <c r="Q1322" s="78"/>
      <c r="R1322" s="647"/>
    </row>
    <row r="1323" spans="2:21">
      <c r="C1323" s="11">
        <v>4</v>
      </c>
      <c r="F1323" s="78"/>
      <c r="G1323" s="33"/>
      <c r="H1323" s="33"/>
      <c r="I1323" s="33"/>
      <c r="J1323" s="33"/>
      <c r="K1323" s="86"/>
      <c r="L1323" s="189"/>
      <c r="M1323" s="334"/>
      <c r="N1323" s="334"/>
      <c r="O1323" s="86"/>
      <c r="P1323" s="189"/>
      <c r="Q1323" s="86"/>
      <c r="R1323" s="189"/>
      <c r="S1323" s="335"/>
      <c r="T1323" s="335"/>
      <c r="U1323" s="335"/>
    </row>
    <row r="1324" spans="2:21" s="29" customFormat="1">
      <c r="B1324" s="11"/>
      <c r="C1324" s="11">
        <v>5</v>
      </c>
      <c r="D1324" s="692"/>
      <c r="E1324" s="692"/>
      <c r="F1324" s="693"/>
      <c r="G1324" s="33"/>
      <c r="H1324" s="33"/>
      <c r="I1324" s="33"/>
      <c r="J1324" s="33"/>
      <c r="K1324" s="86"/>
      <c r="L1324" s="813"/>
      <c r="M1324" s="33"/>
      <c r="N1324" s="33"/>
      <c r="O1324" s="86"/>
      <c r="P1324" s="813"/>
      <c r="Q1324" s="86"/>
      <c r="R1324" s="813"/>
    </row>
    <row r="1325" spans="2:21" s="29" customFormat="1">
      <c r="B1325" s="11"/>
      <c r="C1325" s="11">
        <v>6</v>
      </c>
      <c r="D1325" s="46"/>
      <c r="E1325" s="46"/>
      <c r="F1325" s="693"/>
      <c r="G1325" s="33"/>
      <c r="H1325" s="33"/>
      <c r="I1325" s="33"/>
      <c r="J1325" s="33"/>
      <c r="K1325" s="86"/>
      <c r="L1325" s="813"/>
      <c r="M1325" s="33"/>
      <c r="N1325" s="33"/>
      <c r="O1325" s="86"/>
      <c r="P1325" s="813"/>
      <c r="Q1325" s="86"/>
      <c r="R1325" s="813"/>
    </row>
    <row r="1326" spans="2:21" s="29" customFormat="1">
      <c r="B1326" s="11"/>
      <c r="C1326" s="11">
        <v>7</v>
      </c>
      <c r="D1326" s="46"/>
      <c r="E1326" s="46"/>
      <c r="F1326" s="693"/>
      <c r="G1326" s="33"/>
      <c r="H1326" s="33"/>
      <c r="I1326" s="33"/>
      <c r="J1326" s="33"/>
      <c r="K1326" s="86"/>
      <c r="L1326" s="814"/>
      <c r="M1326" s="33"/>
      <c r="N1326" s="33"/>
      <c r="O1326" s="86"/>
      <c r="P1326" s="814"/>
      <c r="Q1326" s="86"/>
      <c r="R1326" s="814"/>
    </row>
    <row r="1327" spans="2:21" s="29" customFormat="1">
      <c r="B1327" s="11"/>
      <c r="C1327" s="11">
        <v>8</v>
      </c>
      <c r="D1327" s="46"/>
      <c r="E1327" s="46"/>
      <c r="F1327" s="693"/>
      <c r="G1327" s="33"/>
      <c r="H1327" s="33"/>
      <c r="I1327" s="33"/>
      <c r="J1327" s="33"/>
      <c r="K1327" s="86"/>
      <c r="L1327" s="813"/>
      <c r="M1327" s="33"/>
      <c r="N1327" s="33"/>
      <c r="O1327" s="86"/>
      <c r="P1327" s="813"/>
      <c r="Q1327" s="86"/>
      <c r="R1327" s="813"/>
    </row>
    <row r="1328" spans="2:21" s="29" customFormat="1">
      <c r="B1328" s="11"/>
      <c r="C1328" s="11">
        <v>9</v>
      </c>
      <c r="D1328" s="692"/>
      <c r="E1328" s="692"/>
      <c r="F1328" s="693"/>
      <c r="G1328" s="33"/>
      <c r="H1328" s="33"/>
      <c r="I1328" s="33"/>
      <c r="J1328" s="33"/>
      <c r="K1328" s="86"/>
      <c r="L1328" s="813"/>
      <c r="M1328" s="33"/>
      <c r="N1328" s="33"/>
      <c r="O1328" s="86"/>
      <c r="P1328" s="813"/>
      <c r="Q1328" s="86"/>
      <c r="R1328" s="813"/>
    </row>
    <row r="1329" spans="2:21" s="29" customFormat="1">
      <c r="B1329" s="11"/>
      <c r="C1329" s="11">
        <v>10</v>
      </c>
      <c r="D1329" s="46"/>
      <c r="E1329" s="46"/>
      <c r="F1329" s="693"/>
      <c r="G1329" s="33"/>
      <c r="H1329" s="33"/>
      <c r="I1329" s="33"/>
      <c r="J1329" s="33"/>
      <c r="K1329" s="86"/>
      <c r="L1329" s="813"/>
      <c r="M1329" s="33"/>
      <c r="N1329" s="33"/>
      <c r="O1329" s="86"/>
      <c r="P1329" s="813"/>
      <c r="Q1329" s="86"/>
      <c r="R1329" s="813"/>
    </row>
    <row r="1330" spans="2:21" s="29" customFormat="1">
      <c r="B1330" s="11"/>
      <c r="C1330" s="11">
        <v>11</v>
      </c>
      <c r="D1330" s="46"/>
      <c r="E1330" s="46"/>
      <c r="F1330" s="693"/>
      <c r="G1330" s="33"/>
      <c r="H1330" s="33"/>
      <c r="I1330" s="33"/>
      <c r="J1330" s="33"/>
      <c r="K1330" s="86"/>
      <c r="L1330" s="814"/>
      <c r="M1330" s="33"/>
      <c r="N1330" s="33"/>
      <c r="O1330" s="86"/>
      <c r="P1330" s="814"/>
      <c r="Q1330" s="86"/>
      <c r="R1330" s="814"/>
    </row>
    <row r="1331" spans="2:21" s="29" customFormat="1">
      <c r="B1331" s="11"/>
      <c r="C1331" s="11">
        <v>12</v>
      </c>
      <c r="D1331" s="692"/>
      <c r="E1331" s="692"/>
      <c r="F1331" s="693"/>
      <c r="G1331" s="33"/>
      <c r="H1331" s="33"/>
      <c r="I1331" s="33"/>
      <c r="J1331" s="33"/>
      <c r="K1331" s="86"/>
      <c r="L1331" s="813"/>
      <c r="M1331" s="33"/>
      <c r="N1331" s="33"/>
      <c r="O1331" s="86"/>
      <c r="P1331" s="813"/>
      <c r="Q1331" s="86"/>
      <c r="R1331" s="813"/>
    </row>
    <row r="1332" spans="2:21" s="29" customFormat="1">
      <c r="B1332" s="11"/>
      <c r="C1332" s="11">
        <v>13</v>
      </c>
      <c r="D1332" s="692"/>
      <c r="E1332" s="692"/>
      <c r="F1332" s="693"/>
      <c r="G1332" s="33"/>
      <c r="H1332" s="33"/>
      <c r="I1332" s="33"/>
      <c r="J1332" s="33"/>
      <c r="K1332" s="86"/>
      <c r="L1332" s="813"/>
      <c r="M1332" s="33"/>
      <c r="N1332" s="33"/>
      <c r="O1332" s="86"/>
      <c r="P1332" s="813"/>
      <c r="Q1332" s="86"/>
      <c r="R1332" s="813"/>
    </row>
    <row r="1333" spans="2:21" s="29" customFormat="1">
      <c r="B1333" s="11"/>
      <c r="C1333" s="11">
        <v>14</v>
      </c>
      <c r="D1333" s="692"/>
      <c r="E1333" s="692"/>
      <c r="F1333" s="693"/>
      <c r="G1333" s="33"/>
      <c r="H1333" s="33"/>
      <c r="I1333" s="33"/>
      <c r="J1333" s="33"/>
      <c r="K1333" s="86"/>
      <c r="L1333" s="651"/>
      <c r="M1333" s="33"/>
      <c r="N1333" s="33"/>
      <c r="O1333" s="86"/>
      <c r="P1333" s="651"/>
      <c r="Q1333" s="86"/>
      <c r="R1333" s="651"/>
    </row>
    <row r="1334" spans="2:21" s="29" customFormat="1">
      <c r="B1334" s="11"/>
      <c r="C1334" s="11">
        <v>15</v>
      </c>
      <c r="D1334" s="692"/>
      <c r="E1334" s="692"/>
      <c r="F1334" s="693"/>
      <c r="G1334" s="33"/>
      <c r="H1334" s="33"/>
      <c r="I1334" s="33"/>
      <c r="J1334" s="33"/>
      <c r="K1334" s="86"/>
      <c r="L1334" s="814"/>
      <c r="M1334" s="33"/>
      <c r="N1334" s="33"/>
      <c r="O1334" s="86"/>
      <c r="P1334" s="814"/>
      <c r="Q1334" s="86"/>
      <c r="R1334" s="814"/>
    </row>
    <row r="1335" spans="2:21" s="29" customFormat="1">
      <c r="B1335" s="11"/>
      <c r="C1335" s="11">
        <v>16</v>
      </c>
      <c r="D1335" s="692"/>
      <c r="E1335" s="692"/>
      <c r="F1335" s="693"/>
      <c r="G1335" s="33"/>
      <c r="H1335" s="33"/>
      <c r="I1335" s="33"/>
      <c r="J1335" s="33"/>
      <c r="K1335" s="86"/>
      <c r="L1335" s="813"/>
      <c r="M1335" s="33"/>
      <c r="N1335" s="33"/>
      <c r="O1335" s="86"/>
      <c r="P1335" s="813"/>
      <c r="Q1335" s="86"/>
      <c r="R1335" s="813"/>
    </row>
    <row r="1336" spans="2:21" s="29" customFormat="1">
      <c r="B1336" s="11"/>
      <c r="C1336" s="11">
        <v>17</v>
      </c>
      <c r="D1336" s="692"/>
      <c r="E1336" s="692"/>
      <c r="F1336" s="693"/>
      <c r="G1336" s="33"/>
      <c r="H1336" s="33"/>
      <c r="I1336" s="33"/>
      <c r="J1336" s="33"/>
      <c r="K1336" s="86"/>
      <c r="L1336" s="651"/>
      <c r="M1336" s="33"/>
      <c r="N1336" s="33"/>
      <c r="O1336" s="86"/>
      <c r="P1336" s="651"/>
      <c r="Q1336" s="86"/>
      <c r="R1336" s="651"/>
    </row>
    <row r="1337" spans="2:21" s="29" customFormat="1">
      <c r="B1337" s="11"/>
      <c r="C1337" s="11">
        <v>18</v>
      </c>
      <c r="D1337" s="692"/>
      <c r="E1337" s="692"/>
      <c r="F1337" s="693"/>
      <c r="G1337" s="33"/>
      <c r="H1337" s="33"/>
      <c r="I1337" s="33"/>
      <c r="J1337" s="33"/>
      <c r="K1337" s="653"/>
      <c r="L1337" s="651"/>
      <c r="M1337" s="33"/>
      <c r="N1337" s="33"/>
      <c r="O1337" s="653"/>
      <c r="P1337" s="651"/>
      <c r="Q1337" s="653"/>
      <c r="R1337" s="651"/>
    </row>
    <row r="1338" spans="2:21" s="29" customFormat="1">
      <c r="B1338" s="30">
        <v>70</v>
      </c>
      <c r="C1338" s="11">
        <v>1</v>
      </c>
      <c r="D1338" s="57"/>
      <c r="E1338" s="57"/>
      <c r="F1338" s="46"/>
      <c r="G1338" s="33"/>
      <c r="H1338" s="33"/>
      <c r="I1338" s="33"/>
      <c r="J1338" s="33"/>
      <c r="K1338" s="86"/>
      <c r="L1338" s="647"/>
      <c r="M1338" s="33"/>
      <c r="N1338" s="33"/>
      <c r="O1338" s="86"/>
      <c r="P1338" s="647"/>
      <c r="Q1338" s="86"/>
      <c r="R1338" s="647"/>
    </row>
    <row r="1339" spans="2:21" s="29" customFormat="1">
      <c r="B1339" s="11"/>
      <c r="C1339" s="11">
        <v>2</v>
      </c>
      <c r="D1339" s="655"/>
      <c r="E1339" s="655"/>
      <c r="F1339" s="11"/>
      <c r="G1339" s="334"/>
      <c r="H1339" s="334"/>
      <c r="I1339" s="334"/>
      <c r="J1339" s="334"/>
      <c r="K1339" s="78"/>
      <c r="L1339" s="647"/>
      <c r="M1339" s="33"/>
      <c r="N1339" s="33"/>
      <c r="O1339" s="78"/>
      <c r="P1339" s="647"/>
      <c r="Q1339" s="78"/>
      <c r="R1339" s="647"/>
    </row>
    <row r="1340" spans="2:21" s="29" customFormat="1">
      <c r="B1340" s="11"/>
      <c r="C1340" s="11">
        <v>3</v>
      </c>
      <c r="D1340" s="655"/>
      <c r="E1340" s="655"/>
      <c r="F1340" s="647"/>
      <c r="G1340" s="33"/>
      <c r="H1340" s="33"/>
      <c r="I1340" s="33"/>
      <c r="J1340" s="33"/>
      <c r="K1340" s="78"/>
      <c r="L1340" s="647"/>
      <c r="M1340" s="33"/>
      <c r="N1340" s="33"/>
      <c r="O1340" s="78"/>
      <c r="P1340" s="647"/>
      <c r="Q1340" s="78"/>
      <c r="R1340" s="647"/>
    </row>
    <row r="1341" spans="2:21">
      <c r="C1341" s="11">
        <v>4</v>
      </c>
      <c r="F1341" s="78"/>
      <c r="G1341" s="33"/>
      <c r="H1341" s="33"/>
      <c r="I1341" s="33"/>
      <c r="J1341" s="33"/>
      <c r="K1341" s="86"/>
      <c r="L1341" s="189"/>
      <c r="M1341" s="334"/>
      <c r="N1341" s="334"/>
      <c r="O1341" s="86"/>
      <c r="P1341" s="189"/>
      <c r="Q1341" s="86"/>
      <c r="R1341" s="189"/>
      <c r="S1341" s="335"/>
      <c r="T1341" s="335"/>
      <c r="U1341" s="335"/>
    </row>
    <row r="1342" spans="2:21" s="29" customFormat="1">
      <c r="B1342" s="11"/>
      <c r="C1342" s="11">
        <v>5</v>
      </c>
      <c r="D1342" s="692"/>
      <c r="E1342" s="692"/>
      <c r="F1342" s="693"/>
      <c r="G1342" s="33"/>
      <c r="H1342" s="33"/>
      <c r="I1342" s="33"/>
      <c r="J1342" s="33"/>
      <c r="K1342" s="86"/>
      <c r="L1342" s="813"/>
      <c r="M1342" s="33"/>
      <c r="N1342" s="33"/>
      <c r="O1342" s="86"/>
      <c r="P1342" s="813"/>
      <c r="Q1342" s="86"/>
      <c r="R1342" s="813"/>
    </row>
    <row r="1343" spans="2:21" s="29" customFormat="1">
      <c r="B1343" s="11"/>
      <c r="C1343" s="11">
        <v>6</v>
      </c>
      <c r="D1343" s="46"/>
      <c r="E1343" s="46"/>
      <c r="F1343" s="693"/>
      <c r="G1343" s="33"/>
      <c r="H1343" s="33"/>
      <c r="I1343" s="33"/>
      <c r="J1343" s="33"/>
      <c r="K1343" s="86"/>
      <c r="L1343" s="813"/>
      <c r="M1343" s="33"/>
      <c r="N1343" s="33"/>
      <c r="O1343" s="86"/>
      <c r="P1343" s="813"/>
      <c r="Q1343" s="86"/>
      <c r="R1343" s="813"/>
    </row>
    <row r="1344" spans="2:21" s="29" customFormat="1">
      <c r="B1344" s="11"/>
      <c r="C1344" s="11">
        <v>7</v>
      </c>
      <c r="D1344" s="46"/>
      <c r="E1344" s="46"/>
      <c r="F1344" s="693"/>
      <c r="G1344" s="33"/>
      <c r="H1344" s="33"/>
      <c r="I1344" s="33"/>
      <c r="J1344" s="33"/>
      <c r="K1344" s="86"/>
      <c r="L1344" s="814"/>
      <c r="M1344" s="33"/>
      <c r="N1344" s="33"/>
      <c r="O1344" s="86"/>
      <c r="P1344" s="814"/>
      <c r="Q1344" s="86"/>
      <c r="R1344" s="814"/>
    </row>
    <row r="1345" spans="2:21" s="29" customFormat="1">
      <c r="B1345" s="11"/>
      <c r="C1345" s="11">
        <v>8</v>
      </c>
      <c r="D1345" s="46"/>
      <c r="E1345" s="46"/>
      <c r="F1345" s="693"/>
      <c r="G1345" s="33"/>
      <c r="H1345" s="33"/>
      <c r="I1345" s="33"/>
      <c r="J1345" s="33"/>
      <c r="K1345" s="86"/>
      <c r="L1345" s="813"/>
      <c r="M1345" s="33"/>
      <c r="N1345" s="33"/>
      <c r="O1345" s="86"/>
      <c r="P1345" s="813"/>
      <c r="Q1345" s="86"/>
      <c r="R1345" s="813"/>
    </row>
    <row r="1346" spans="2:21" s="29" customFormat="1">
      <c r="B1346" s="11"/>
      <c r="C1346" s="11">
        <v>9</v>
      </c>
      <c r="D1346" s="692"/>
      <c r="E1346" s="692"/>
      <c r="F1346" s="693"/>
      <c r="G1346" s="33"/>
      <c r="H1346" s="33"/>
      <c r="I1346" s="33"/>
      <c r="J1346" s="33"/>
      <c r="K1346" s="86"/>
      <c r="L1346" s="813"/>
      <c r="M1346" s="33"/>
      <c r="N1346" s="33"/>
      <c r="O1346" s="86"/>
      <c r="P1346" s="813"/>
      <c r="Q1346" s="86"/>
      <c r="R1346" s="813"/>
    </row>
    <row r="1347" spans="2:21" s="29" customFormat="1">
      <c r="B1347" s="11"/>
      <c r="C1347" s="11">
        <v>10</v>
      </c>
      <c r="D1347" s="46"/>
      <c r="E1347" s="46"/>
      <c r="F1347" s="693"/>
      <c r="G1347" s="33"/>
      <c r="H1347" s="33"/>
      <c r="I1347" s="33"/>
      <c r="J1347" s="33"/>
      <c r="K1347" s="86"/>
      <c r="L1347" s="813"/>
      <c r="M1347" s="33"/>
      <c r="N1347" s="33"/>
      <c r="O1347" s="86"/>
      <c r="P1347" s="813"/>
      <c r="Q1347" s="86"/>
      <c r="R1347" s="813"/>
    </row>
    <row r="1348" spans="2:21" s="29" customFormat="1">
      <c r="B1348" s="11"/>
      <c r="C1348" s="11">
        <v>11</v>
      </c>
      <c r="D1348" s="46"/>
      <c r="E1348" s="46"/>
      <c r="F1348" s="693"/>
      <c r="G1348" s="33"/>
      <c r="H1348" s="33"/>
      <c r="I1348" s="33"/>
      <c r="J1348" s="33"/>
      <c r="K1348" s="86"/>
      <c r="L1348" s="814"/>
      <c r="M1348" s="33"/>
      <c r="N1348" s="33"/>
      <c r="O1348" s="86"/>
      <c r="P1348" s="814"/>
      <c r="Q1348" s="86"/>
      <c r="R1348" s="814"/>
    </row>
    <row r="1349" spans="2:21" s="29" customFormat="1">
      <c r="B1349" s="11"/>
      <c r="C1349" s="11">
        <v>12</v>
      </c>
      <c r="D1349" s="692"/>
      <c r="E1349" s="692"/>
      <c r="F1349" s="693"/>
      <c r="G1349" s="33"/>
      <c r="H1349" s="33"/>
      <c r="I1349" s="33"/>
      <c r="J1349" s="33"/>
      <c r="K1349" s="86"/>
      <c r="L1349" s="813"/>
      <c r="M1349" s="33"/>
      <c r="N1349" s="33"/>
      <c r="O1349" s="86"/>
      <c r="P1349" s="813"/>
      <c r="Q1349" s="86"/>
      <c r="R1349" s="813"/>
    </row>
    <row r="1350" spans="2:21" s="29" customFormat="1">
      <c r="B1350" s="11"/>
      <c r="C1350" s="11">
        <v>13</v>
      </c>
      <c r="D1350" s="692"/>
      <c r="E1350" s="692"/>
      <c r="F1350" s="693"/>
      <c r="G1350" s="33"/>
      <c r="H1350" s="33"/>
      <c r="I1350" s="33"/>
      <c r="J1350" s="33"/>
      <c r="K1350" s="86"/>
      <c r="L1350" s="813"/>
      <c r="M1350" s="33"/>
      <c r="N1350" s="33"/>
      <c r="O1350" s="86"/>
      <c r="P1350" s="813"/>
      <c r="Q1350" s="86"/>
      <c r="R1350" s="813"/>
    </row>
    <row r="1351" spans="2:21" s="29" customFormat="1">
      <c r="B1351" s="11"/>
      <c r="C1351" s="11">
        <v>14</v>
      </c>
      <c r="D1351" s="692"/>
      <c r="E1351" s="692"/>
      <c r="F1351" s="693"/>
      <c r="G1351" s="33"/>
      <c r="H1351" s="33"/>
      <c r="I1351" s="33"/>
      <c r="J1351" s="33"/>
      <c r="K1351" s="86"/>
      <c r="L1351" s="651"/>
      <c r="M1351" s="33"/>
      <c r="N1351" s="33"/>
      <c r="O1351" s="86"/>
      <c r="P1351" s="651"/>
      <c r="Q1351" s="86"/>
      <c r="R1351" s="651"/>
    </row>
    <row r="1352" spans="2:21" s="29" customFormat="1">
      <c r="B1352" s="11"/>
      <c r="C1352" s="11">
        <v>15</v>
      </c>
      <c r="D1352" s="692"/>
      <c r="E1352" s="692"/>
      <c r="F1352" s="693"/>
      <c r="G1352" s="33"/>
      <c r="H1352" s="33"/>
      <c r="I1352" s="33"/>
      <c r="J1352" s="33"/>
      <c r="K1352" s="86"/>
      <c r="L1352" s="814"/>
      <c r="M1352" s="33"/>
      <c r="N1352" s="33"/>
      <c r="O1352" s="86"/>
      <c r="P1352" s="814"/>
      <c r="Q1352" s="86"/>
      <c r="R1352" s="814"/>
    </row>
    <row r="1353" spans="2:21" s="29" customFormat="1">
      <c r="B1353" s="11"/>
      <c r="C1353" s="11">
        <v>16</v>
      </c>
      <c r="D1353" s="692"/>
      <c r="E1353" s="692"/>
      <c r="F1353" s="693"/>
      <c r="G1353" s="33"/>
      <c r="H1353" s="33"/>
      <c r="I1353" s="33"/>
      <c r="J1353" s="33"/>
      <c r="K1353" s="86"/>
      <c r="L1353" s="813"/>
      <c r="M1353" s="33"/>
      <c r="N1353" s="33"/>
      <c r="O1353" s="86"/>
      <c r="P1353" s="813"/>
      <c r="Q1353" s="86"/>
      <c r="R1353" s="813"/>
    </row>
    <row r="1354" spans="2:21" s="29" customFormat="1">
      <c r="B1354" s="11"/>
      <c r="C1354" s="11">
        <v>17</v>
      </c>
      <c r="D1354" s="692"/>
      <c r="E1354" s="692"/>
      <c r="F1354" s="693"/>
      <c r="G1354" s="33"/>
      <c r="H1354" s="33"/>
      <c r="I1354" s="33"/>
      <c r="J1354" s="33"/>
      <c r="K1354" s="86"/>
      <c r="L1354" s="651"/>
      <c r="M1354" s="33"/>
      <c r="N1354" s="33"/>
      <c r="O1354" s="86"/>
      <c r="P1354" s="651"/>
      <c r="Q1354" s="86"/>
      <c r="R1354" s="651"/>
    </row>
    <row r="1355" spans="2:21" s="29" customFormat="1">
      <c r="B1355" s="11"/>
      <c r="C1355" s="11">
        <v>18</v>
      </c>
      <c r="D1355" s="692"/>
      <c r="E1355" s="692"/>
      <c r="F1355" s="693"/>
      <c r="G1355" s="33"/>
      <c r="H1355" s="33"/>
      <c r="I1355" s="33"/>
      <c r="J1355" s="33"/>
      <c r="K1355" s="653"/>
      <c r="L1355" s="651"/>
      <c r="M1355" s="33"/>
      <c r="N1355" s="33"/>
      <c r="O1355" s="653"/>
      <c r="P1355" s="651"/>
      <c r="Q1355" s="653"/>
      <c r="R1355" s="651"/>
    </row>
    <row r="1356" spans="2:21" s="29" customFormat="1">
      <c r="B1356" s="30">
        <v>71</v>
      </c>
      <c r="C1356" s="11">
        <v>1</v>
      </c>
      <c r="D1356" s="57"/>
      <c r="E1356" s="57"/>
      <c r="F1356" s="46"/>
      <c r="G1356" s="33"/>
      <c r="H1356" s="33"/>
      <c r="I1356" s="33"/>
      <c r="J1356" s="33"/>
      <c r="K1356" s="86"/>
      <c r="L1356" s="647"/>
      <c r="M1356" s="33"/>
      <c r="N1356" s="33"/>
      <c r="O1356" s="86"/>
      <c r="P1356" s="647"/>
      <c r="Q1356" s="86"/>
      <c r="R1356" s="647"/>
    </row>
    <row r="1357" spans="2:21" s="29" customFormat="1">
      <c r="B1357" s="11"/>
      <c r="C1357" s="11">
        <v>2</v>
      </c>
      <c r="D1357" s="655"/>
      <c r="E1357" s="655"/>
      <c r="F1357" s="11"/>
      <c r="G1357" s="334"/>
      <c r="H1357" s="334"/>
      <c r="I1357" s="334"/>
      <c r="J1357" s="334"/>
      <c r="K1357" s="78"/>
      <c r="L1357" s="647"/>
      <c r="M1357" s="33"/>
      <c r="N1357" s="33"/>
      <c r="O1357" s="78"/>
      <c r="P1357" s="647"/>
      <c r="Q1357" s="78"/>
      <c r="R1357" s="647"/>
    </row>
    <row r="1358" spans="2:21" s="29" customFormat="1">
      <c r="B1358" s="30"/>
      <c r="C1358" s="11">
        <v>3</v>
      </c>
      <c r="D1358" s="655"/>
      <c r="E1358" s="655"/>
      <c r="F1358" s="647"/>
      <c r="G1358" s="33"/>
      <c r="H1358" s="33"/>
      <c r="I1358" s="33"/>
      <c r="J1358" s="33"/>
      <c r="K1358" s="78"/>
      <c r="L1358" s="647"/>
      <c r="M1358" s="33"/>
      <c r="N1358" s="33"/>
      <c r="O1358" s="78"/>
      <c r="P1358" s="647"/>
      <c r="Q1358" s="78"/>
      <c r="R1358" s="647"/>
    </row>
    <row r="1359" spans="2:21">
      <c r="B1359" s="30"/>
      <c r="C1359" s="11">
        <v>4</v>
      </c>
      <c r="F1359" s="78"/>
      <c r="G1359" s="33"/>
      <c r="H1359" s="33"/>
      <c r="I1359" s="33"/>
      <c r="J1359" s="33"/>
      <c r="K1359" s="86"/>
      <c r="L1359" s="189"/>
      <c r="M1359" s="334"/>
      <c r="N1359" s="334"/>
      <c r="O1359" s="86"/>
      <c r="P1359" s="189"/>
      <c r="Q1359" s="86"/>
      <c r="R1359" s="189"/>
      <c r="S1359" s="335"/>
      <c r="T1359" s="335"/>
      <c r="U1359" s="335"/>
    </row>
    <row r="1360" spans="2:21" s="29" customFormat="1">
      <c r="B1360" s="30"/>
      <c r="C1360" s="11">
        <v>5</v>
      </c>
      <c r="D1360" s="692"/>
      <c r="E1360" s="692"/>
      <c r="F1360" s="693"/>
      <c r="G1360" s="33"/>
      <c r="H1360" s="33"/>
      <c r="I1360" s="33"/>
      <c r="J1360" s="33"/>
      <c r="K1360" s="86"/>
      <c r="L1360" s="813"/>
      <c r="M1360" s="33"/>
      <c r="N1360" s="33"/>
      <c r="O1360" s="86"/>
      <c r="P1360" s="813"/>
      <c r="Q1360" s="86"/>
      <c r="R1360" s="813"/>
    </row>
    <row r="1361" spans="2:18" s="29" customFormat="1">
      <c r="B1361" s="30"/>
      <c r="C1361" s="11">
        <v>6</v>
      </c>
      <c r="D1361" s="46"/>
      <c r="E1361" s="46"/>
      <c r="F1361" s="693"/>
      <c r="G1361" s="33"/>
      <c r="H1361" s="33"/>
      <c r="I1361" s="33"/>
      <c r="J1361" s="33"/>
      <c r="K1361" s="86"/>
      <c r="L1361" s="813"/>
      <c r="M1361" s="33"/>
      <c r="N1361" s="33"/>
      <c r="O1361" s="86"/>
      <c r="P1361" s="813"/>
      <c r="Q1361" s="86"/>
      <c r="R1361" s="813"/>
    </row>
    <row r="1362" spans="2:18" s="29" customFormat="1">
      <c r="B1362" s="30"/>
      <c r="C1362" s="11">
        <v>7</v>
      </c>
      <c r="D1362" s="46"/>
      <c r="E1362" s="46"/>
      <c r="F1362" s="693"/>
      <c r="G1362" s="33"/>
      <c r="H1362" s="33"/>
      <c r="I1362" s="33"/>
      <c r="J1362" s="33"/>
      <c r="K1362" s="86"/>
      <c r="L1362" s="814"/>
      <c r="M1362" s="33"/>
      <c r="N1362" s="33"/>
      <c r="O1362" s="86"/>
      <c r="P1362" s="814"/>
      <c r="Q1362" s="86"/>
      <c r="R1362" s="814"/>
    </row>
    <row r="1363" spans="2:18" s="29" customFormat="1">
      <c r="B1363" s="30"/>
      <c r="C1363" s="11">
        <v>8</v>
      </c>
      <c r="D1363" s="46"/>
      <c r="E1363" s="46"/>
      <c r="F1363" s="693"/>
      <c r="G1363" s="33"/>
      <c r="H1363" s="33"/>
      <c r="I1363" s="33"/>
      <c r="J1363" s="33"/>
      <c r="K1363" s="86"/>
      <c r="L1363" s="813"/>
      <c r="M1363" s="33"/>
      <c r="N1363" s="33"/>
      <c r="O1363" s="86"/>
      <c r="P1363" s="813"/>
      <c r="Q1363" s="86"/>
      <c r="R1363" s="813"/>
    </row>
    <row r="1364" spans="2:18" s="29" customFormat="1">
      <c r="B1364" s="30"/>
      <c r="C1364" s="11">
        <v>9</v>
      </c>
      <c r="D1364" s="692"/>
      <c r="E1364" s="692"/>
      <c r="F1364" s="693"/>
      <c r="G1364" s="33"/>
      <c r="H1364" s="33"/>
      <c r="I1364" s="33"/>
      <c r="J1364" s="33"/>
      <c r="K1364" s="86"/>
      <c r="L1364" s="813"/>
      <c r="M1364" s="33"/>
      <c r="N1364" s="33"/>
      <c r="O1364" s="86"/>
      <c r="P1364" s="813"/>
      <c r="Q1364" s="86"/>
      <c r="R1364" s="813"/>
    </row>
    <row r="1365" spans="2:18" s="29" customFormat="1">
      <c r="B1365" s="30"/>
      <c r="C1365" s="11">
        <v>10</v>
      </c>
      <c r="D1365" s="46"/>
      <c r="E1365" s="46"/>
      <c r="F1365" s="693"/>
      <c r="G1365" s="33"/>
      <c r="H1365" s="33"/>
      <c r="I1365" s="33"/>
      <c r="J1365" s="33"/>
      <c r="K1365" s="86"/>
      <c r="L1365" s="813"/>
      <c r="M1365" s="33"/>
      <c r="N1365" s="33"/>
      <c r="O1365" s="86"/>
      <c r="P1365" s="813"/>
      <c r="Q1365" s="86"/>
      <c r="R1365" s="813"/>
    </row>
    <row r="1366" spans="2:18" s="29" customFormat="1">
      <c r="B1366" s="11"/>
      <c r="C1366" s="11">
        <v>11</v>
      </c>
      <c r="D1366" s="46"/>
      <c r="E1366" s="46"/>
      <c r="F1366" s="693"/>
      <c r="G1366" s="33"/>
      <c r="H1366" s="33"/>
      <c r="I1366" s="33"/>
      <c r="J1366" s="33"/>
      <c r="K1366" s="86"/>
      <c r="L1366" s="814"/>
      <c r="M1366" s="33"/>
      <c r="N1366" s="33"/>
      <c r="O1366" s="86"/>
      <c r="P1366" s="814"/>
      <c r="Q1366" s="86"/>
      <c r="R1366" s="814"/>
    </row>
    <row r="1367" spans="2:18" s="29" customFormat="1">
      <c r="B1367" s="11"/>
      <c r="C1367" s="11">
        <v>12</v>
      </c>
      <c r="D1367" s="692"/>
      <c r="E1367" s="692"/>
      <c r="F1367" s="693"/>
      <c r="G1367" s="33"/>
      <c r="H1367" s="33"/>
      <c r="I1367" s="33"/>
      <c r="J1367" s="33"/>
      <c r="K1367" s="86"/>
      <c r="L1367" s="813"/>
      <c r="M1367" s="33"/>
      <c r="N1367" s="33"/>
      <c r="O1367" s="86"/>
      <c r="P1367" s="813"/>
      <c r="Q1367" s="86"/>
      <c r="R1367" s="813"/>
    </row>
    <row r="1368" spans="2:18" s="29" customFormat="1">
      <c r="B1368" s="11"/>
      <c r="C1368" s="11">
        <v>13</v>
      </c>
      <c r="D1368" s="692"/>
      <c r="E1368" s="692"/>
      <c r="F1368" s="693"/>
      <c r="G1368" s="33"/>
      <c r="H1368" s="33"/>
      <c r="I1368" s="33"/>
      <c r="J1368" s="33"/>
      <c r="K1368" s="86"/>
      <c r="L1368" s="813"/>
      <c r="M1368" s="33"/>
      <c r="N1368" s="33"/>
      <c r="O1368" s="86"/>
      <c r="P1368" s="813"/>
      <c r="Q1368" s="86"/>
      <c r="R1368" s="813"/>
    </row>
    <row r="1369" spans="2:18" s="29" customFormat="1">
      <c r="B1369" s="11"/>
      <c r="C1369" s="11">
        <v>14</v>
      </c>
      <c r="D1369" s="692"/>
      <c r="E1369" s="692"/>
      <c r="F1369" s="693"/>
      <c r="G1369" s="33"/>
      <c r="H1369" s="33"/>
      <c r="I1369" s="33"/>
      <c r="J1369" s="33"/>
      <c r="K1369" s="86"/>
      <c r="L1369" s="651"/>
      <c r="M1369" s="33"/>
      <c r="N1369" s="33"/>
      <c r="O1369" s="86"/>
      <c r="P1369" s="651"/>
      <c r="Q1369" s="86"/>
      <c r="R1369" s="651"/>
    </row>
    <row r="1370" spans="2:18" s="29" customFormat="1">
      <c r="B1370" s="11"/>
      <c r="C1370" s="11">
        <v>15</v>
      </c>
      <c r="D1370" s="692"/>
      <c r="E1370" s="692"/>
      <c r="F1370" s="693"/>
      <c r="G1370" s="33"/>
      <c r="H1370" s="33"/>
      <c r="I1370" s="33"/>
      <c r="J1370" s="33"/>
      <c r="K1370" s="86"/>
      <c r="L1370" s="814"/>
      <c r="M1370" s="33"/>
      <c r="N1370" s="33"/>
      <c r="O1370" s="86"/>
      <c r="P1370" s="814"/>
      <c r="Q1370" s="86"/>
      <c r="R1370" s="814"/>
    </row>
    <row r="1371" spans="2:18" s="29" customFormat="1">
      <c r="B1371" s="11"/>
      <c r="C1371" s="11">
        <v>16</v>
      </c>
      <c r="D1371" s="692"/>
      <c r="E1371" s="692"/>
      <c r="F1371" s="693"/>
      <c r="G1371" s="33"/>
      <c r="H1371" s="33"/>
      <c r="I1371" s="33"/>
      <c r="J1371" s="33"/>
      <c r="K1371" s="86"/>
      <c r="L1371" s="813"/>
      <c r="M1371" s="33"/>
      <c r="N1371" s="33"/>
      <c r="O1371" s="86"/>
      <c r="P1371" s="813"/>
      <c r="Q1371" s="86"/>
      <c r="R1371" s="813"/>
    </row>
    <row r="1372" spans="2:18" s="29" customFormat="1">
      <c r="B1372" s="11"/>
      <c r="C1372" s="11">
        <v>17</v>
      </c>
      <c r="D1372" s="692"/>
      <c r="E1372" s="692"/>
      <c r="F1372" s="693"/>
      <c r="G1372" s="33"/>
      <c r="H1372" s="33"/>
      <c r="I1372" s="33"/>
      <c r="J1372" s="33"/>
      <c r="K1372" s="86"/>
      <c r="L1372" s="651"/>
      <c r="M1372" s="33"/>
      <c r="N1372" s="33"/>
      <c r="O1372" s="86"/>
      <c r="P1372" s="651"/>
      <c r="Q1372" s="86"/>
      <c r="R1372" s="651"/>
    </row>
    <row r="1373" spans="2:18" s="29" customFormat="1">
      <c r="B1373" s="11"/>
      <c r="C1373" s="11">
        <v>18</v>
      </c>
      <c r="D1373" s="692"/>
      <c r="E1373" s="692"/>
      <c r="F1373" s="693"/>
      <c r="G1373" s="33"/>
      <c r="H1373" s="33"/>
      <c r="I1373" s="33"/>
      <c r="J1373" s="33"/>
      <c r="K1373" s="653"/>
      <c r="L1373" s="651"/>
      <c r="M1373" s="33"/>
      <c r="N1373" s="33"/>
      <c r="O1373" s="653"/>
      <c r="P1373" s="651"/>
      <c r="Q1373" s="653"/>
      <c r="R1373" s="651"/>
    </row>
    <row r="1374" spans="2:18" s="29" customFormat="1">
      <c r="B1374" s="30">
        <v>72</v>
      </c>
      <c r="C1374" s="11">
        <v>1</v>
      </c>
      <c r="D1374" s="57"/>
      <c r="E1374" s="57"/>
      <c r="F1374" s="46"/>
      <c r="G1374" s="33"/>
      <c r="H1374" s="33"/>
      <c r="I1374" s="33"/>
      <c r="J1374" s="33"/>
      <c r="K1374" s="86"/>
      <c r="L1374" s="647"/>
      <c r="M1374" s="33"/>
      <c r="N1374" s="33"/>
      <c r="O1374" s="86"/>
      <c r="P1374" s="647"/>
      <c r="Q1374" s="86"/>
      <c r="R1374" s="647"/>
    </row>
    <row r="1375" spans="2:18" s="29" customFormat="1">
      <c r="B1375" s="11"/>
      <c r="C1375" s="11">
        <v>2</v>
      </c>
      <c r="D1375" s="655"/>
      <c r="E1375" s="655"/>
      <c r="F1375" s="11"/>
      <c r="G1375" s="334"/>
      <c r="H1375" s="334"/>
      <c r="I1375" s="334"/>
      <c r="J1375" s="334"/>
      <c r="K1375" s="78"/>
      <c r="L1375" s="647"/>
      <c r="M1375" s="33"/>
      <c r="N1375" s="33"/>
      <c r="O1375" s="78"/>
      <c r="P1375" s="647"/>
      <c r="Q1375" s="78"/>
      <c r="R1375" s="647"/>
    </row>
    <row r="1376" spans="2:18" s="29" customFormat="1">
      <c r="B1376" s="11"/>
      <c r="C1376" s="11">
        <v>3</v>
      </c>
      <c r="D1376" s="655"/>
      <c r="E1376" s="655"/>
      <c r="F1376" s="647"/>
      <c r="G1376" s="33"/>
      <c r="H1376" s="33"/>
      <c r="I1376" s="33"/>
      <c r="J1376" s="33"/>
      <c r="K1376" s="78"/>
      <c r="L1376" s="647"/>
      <c r="M1376" s="33"/>
      <c r="N1376" s="33"/>
      <c r="O1376" s="78"/>
      <c r="P1376" s="647"/>
      <c r="Q1376" s="78"/>
      <c r="R1376" s="647"/>
    </row>
    <row r="1377" spans="2:21">
      <c r="C1377" s="11">
        <v>4</v>
      </c>
      <c r="F1377" s="78"/>
      <c r="G1377" s="33"/>
      <c r="H1377" s="33"/>
      <c r="I1377" s="33"/>
      <c r="J1377" s="33"/>
      <c r="K1377" s="86"/>
      <c r="L1377" s="189"/>
      <c r="M1377" s="334"/>
      <c r="N1377" s="334"/>
      <c r="O1377" s="86"/>
      <c r="P1377" s="189"/>
      <c r="Q1377" s="86"/>
      <c r="R1377" s="189"/>
      <c r="S1377" s="335"/>
      <c r="T1377" s="335"/>
      <c r="U1377" s="335"/>
    </row>
    <row r="1378" spans="2:21" s="29" customFormat="1">
      <c r="B1378" s="11"/>
      <c r="C1378" s="11">
        <v>5</v>
      </c>
      <c r="D1378" s="692"/>
      <c r="E1378" s="692"/>
      <c r="F1378" s="693"/>
      <c r="G1378" s="33"/>
      <c r="H1378" s="33"/>
      <c r="I1378" s="33"/>
      <c r="J1378" s="33"/>
      <c r="K1378" s="86"/>
      <c r="L1378" s="813"/>
      <c r="M1378" s="33"/>
      <c r="N1378" s="33"/>
      <c r="O1378" s="86"/>
      <c r="P1378" s="813"/>
      <c r="Q1378" s="86"/>
      <c r="R1378" s="813"/>
    </row>
    <row r="1379" spans="2:21" s="29" customFormat="1">
      <c r="B1379" s="11"/>
      <c r="C1379" s="11">
        <v>6</v>
      </c>
      <c r="D1379" s="46"/>
      <c r="E1379" s="46"/>
      <c r="F1379" s="693"/>
      <c r="G1379" s="33"/>
      <c r="H1379" s="33"/>
      <c r="I1379" s="33"/>
      <c r="J1379" s="33"/>
      <c r="K1379" s="86"/>
      <c r="L1379" s="813"/>
      <c r="M1379" s="33"/>
      <c r="N1379" s="33"/>
      <c r="O1379" s="86"/>
      <c r="P1379" s="813"/>
      <c r="Q1379" s="86"/>
      <c r="R1379" s="813"/>
    </row>
    <row r="1380" spans="2:21" s="29" customFormat="1">
      <c r="B1380" s="11"/>
      <c r="C1380" s="11">
        <v>7</v>
      </c>
      <c r="D1380" s="46"/>
      <c r="E1380" s="46"/>
      <c r="F1380" s="693"/>
      <c r="G1380" s="33"/>
      <c r="H1380" s="33"/>
      <c r="I1380" s="33"/>
      <c r="J1380" s="33"/>
      <c r="K1380" s="86"/>
      <c r="L1380" s="814"/>
      <c r="M1380" s="33"/>
      <c r="N1380" s="33"/>
      <c r="O1380" s="86"/>
      <c r="P1380" s="814"/>
      <c r="Q1380" s="86"/>
      <c r="R1380" s="814"/>
    </row>
    <row r="1381" spans="2:21" s="29" customFormat="1">
      <c r="B1381" s="11"/>
      <c r="C1381" s="11">
        <v>8</v>
      </c>
      <c r="D1381" s="46"/>
      <c r="E1381" s="46"/>
      <c r="F1381" s="693"/>
      <c r="G1381" s="33"/>
      <c r="H1381" s="33"/>
      <c r="I1381" s="33"/>
      <c r="J1381" s="33"/>
      <c r="K1381" s="86"/>
      <c r="L1381" s="813"/>
      <c r="M1381" s="33"/>
      <c r="N1381" s="33"/>
      <c r="O1381" s="86"/>
      <c r="P1381" s="813"/>
      <c r="Q1381" s="86"/>
      <c r="R1381" s="813"/>
    </row>
    <row r="1382" spans="2:21" s="29" customFormat="1">
      <c r="B1382" s="11"/>
      <c r="C1382" s="11">
        <v>9</v>
      </c>
      <c r="D1382" s="692"/>
      <c r="E1382" s="692"/>
      <c r="F1382" s="693"/>
      <c r="G1382" s="33"/>
      <c r="H1382" s="33"/>
      <c r="I1382" s="33"/>
      <c r="J1382" s="33"/>
      <c r="K1382" s="86"/>
      <c r="L1382" s="813"/>
      <c r="M1382" s="33"/>
      <c r="N1382" s="33"/>
      <c r="O1382" s="86"/>
      <c r="P1382" s="813"/>
      <c r="Q1382" s="86"/>
      <c r="R1382" s="813"/>
    </row>
    <row r="1383" spans="2:21" s="29" customFormat="1">
      <c r="B1383" s="11"/>
      <c r="C1383" s="11">
        <v>10</v>
      </c>
      <c r="D1383" s="46"/>
      <c r="E1383" s="46"/>
      <c r="F1383" s="693"/>
      <c r="G1383" s="33"/>
      <c r="H1383" s="33"/>
      <c r="I1383" s="33"/>
      <c r="J1383" s="33"/>
      <c r="K1383" s="86"/>
      <c r="L1383" s="813"/>
      <c r="M1383" s="33"/>
      <c r="N1383" s="33"/>
      <c r="O1383" s="86"/>
      <c r="P1383" s="813"/>
      <c r="Q1383" s="86"/>
      <c r="R1383" s="813"/>
    </row>
    <row r="1384" spans="2:21" s="29" customFormat="1">
      <c r="B1384" s="11"/>
      <c r="C1384" s="11">
        <v>11</v>
      </c>
      <c r="D1384" s="46"/>
      <c r="E1384" s="46"/>
      <c r="F1384" s="693"/>
      <c r="G1384" s="33"/>
      <c r="H1384" s="33"/>
      <c r="I1384" s="33"/>
      <c r="J1384" s="33"/>
      <c r="K1384" s="86"/>
      <c r="L1384" s="814"/>
      <c r="M1384" s="33"/>
      <c r="N1384" s="33"/>
      <c r="O1384" s="86"/>
      <c r="P1384" s="814"/>
      <c r="Q1384" s="86"/>
      <c r="R1384" s="814"/>
    </row>
    <row r="1385" spans="2:21" s="29" customFormat="1">
      <c r="B1385" s="11"/>
      <c r="C1385" s="11">
        <v>12</v>
      </c>
      <c r="D1385" s="692"/>
      <c r="E1385" s="692"/>
      <c r="F1385" s="693"/>
      <c r="G1385" s="33"/>
      <c r="H1385" s="33"/>
      <c r="I1385" s="33"/>
      <c r="J1385" s="33"/>
      <c r="K1385" s="86"/>
      <c r="L1385" s="813"/>
      <c r="M1385" s="33"/>
      <c r="N1385" s="33"/>
      <c r="O1385" s="86"/>
      <c r="P1385" s="813"/>
      <c r="Q1385" s="86"/>
      <c r="R1385" s="813"/>
    </row>
    <row r="1386" spans="2:21" s="29" customFormat="1">
      <c r="B1386" s="11"/>
      <c r="C1386" s="11">
        <v>13</v>
      </c>
      <c r="D1386" s="692"/>
      <c r="E1386" s="692"/>
      <c r="F1386" s="693"/>
      <c r="G1386" s="33"/>
      <c r="H1386" s="33"/>
      <c r="I1386" s="33"/>
      <c r="J1386" s="33"/>
      <c r="K1386" s="86"/>
      <c r="L1386" s="813"/>
      <c r="M1386" s="33"/>
      <c r="N1386" s="33"/>
      <c r="O1386" s="86"/>
      <c r="P1386" s="813"/>
      <c r="Q1386" s="86"/>
      <c r="R1386" s="813"/>
    </row>
    <row r="1387" spans="2:21" s="29" customFormat="1">
      <c r="B1387" s="11"/>
      <c r="C1387" s="11">
        <v>14</v>
      </c>
      <c r="D1387" s="692"/>
      <c r="E1387" s="692"/>
      <c r="F1387" s="693"/>
      <c r="G1387" s="33"/>
      <c r="H1387" s="33"/>
      <c r="I1387" s="33"/>
      <c r="J1387" s="33"/>
      <c r="K1387" s="86"/>
      <c r="L1387" s="651"/>
      <c r="M1387" s="33"/>
      <c r="N1387" s="33"/>
      <c r="O1387" s="86"/>
      <c r="P1387" s="651"/>
      <c r="Q1387" s="86"/>
      <c r="R1387" s="651"/>
    </row>
    <row r="1388" spans="2:21" s="29" customFormat="1">
      <c r="B1388" s="11"/>
      <c r="C1388" s="11">
        <v>15</v>
      </c>
      <c r="D1388" s="692"/>
      <c r="E1388" s="692"/>
      <c r="F1388" s="693"/>
      <c r="G1388" s="33"/>
      <c r="H1388" s="33"/>
      <c r="I1388" s="33"/>
      <c r="J1388" s="33"/>
      <c r="K1388" s="86"/>
      <c r="L1388" s="814"/>
      <c r="M1388" s="33"/>
      <c r="N1388" s="33"/>
      <c r="O1388" s="86"/>
      <c r="P1388" s="814"/>
      <c r="Q1388" s="86"/>
      <c r="R1388" s="814"/>
    </row>
    <row r="1389" spans="2:21" s="29" customFormat="1">
      <c r="B1389" s="11"/>
      <c r="C1389" s="11">
        <v>16</v>
      </c>
      <c r="D1389" s="692"/>
      <c r="E1389" s="692"/>
      <c r="F1389" s="693"/>
      <c r="G1389" s="33"/>
      <c r="H1389" s="33"/>
      <c r="I1389" s="33"/>
      <c r="J1389" s="33"/>
      <c r="K1389" s="86"/>
      <c r="L1389" s="813"/>
      <c r="M1389" s="33"/>
      <c r="N1389" s="33"/>
      <c r="O1389" s="86"/>
      <c r="P1389" s="813"/>
      <c r="Q1389" s="86"/>
      <c r="R1389" s="813"/>
    </row>
    <row r="1390" spans="2:21" s="29" customFormat="1">
      <c r="B1390" s="11"/>
      <c r="C1390" s="11">
        <v>17</v>
      </c>
      <c r="D1390" s="692"/>
      <c r="E1390" s="692"/>
      <c r="F1390" s="693"/>
      <c r="G1390" s="33"/>
      <c r="H1390" s="33"/>
      <c r="I1390" s="33"/>
      <c r="J1390" s="33"/>
      <c r="K1390" s="86"/>
      <c r="L1390" s="651"/>
      <c r="M1390" s="33"/>
      <c r="N1390" s="33"/>
      <c r="O1390" s="86"/>
      <c r="P1390" s="651"/>
      <c r="Q1390" s="86"/>
      <c r="R1390" s="651"/>
    </row>
    <row r="1391" spans="2:21" s="29" customFormat="1">
      <c r="B1391" s="11"/>
      <c r="C1391" s="11">
        <v>18</v>
      </c>
      <c r="D1391" s="692"/>
      <c r="E1391" s="692"/>
      <c r="F1391" s="693"/>
      <c r="G1391" s="33"/>
      <c r="H1391" s="33"/>
      <c r="I1391" s="33"/>
      <c r="J1391" s="33"/>
      <c r="K1391" s="653"/>
      <c r="L1391" s="651"/>
      <c r="M1391" s="33"/>
      <c r="N1391" s="33"/>
      <c r="O1391" s="653"/>
      <c r="P1391" s="651"/>
      <c r="Q1391" s="653"/>
      <c r="R1391" s="651"/>
    </row>
    <row r="1392" spans="2:21" s="29" customFormat="1">
      <c r="B1392" s="30">
        <v>73</v>
      </c>
      <c r="C1392" s="11">
        <v>1</v>
      </c>
      <c r="D1392" s="57"/>
      <c r="E1392" s="57"/>
      <c r="F1392" s="46"/>
      <c r="G1392" s="33"/>
      <c r="H1392" s="33"/>
      <c r="I1392" s="33"/>
      <c r="J1392" s="33"/>
      <c r="K1392" s="86"/>
      <c r="L1392" s="647"/>
      <c r="M1392" s="33"/>
      <c r="N1392" s="33"/>
      <c r="O1392" s="86"/>
      <c r="P1392" s="647"/>
      <c r="Q1392" s="86"/>
      <c r="R1392" s="647"/>
    </row>
    <row r="1393" spans="2:21" s="29" customFormat="1">
      <c r="B1393" s="11"/>
      <c r="C1393" s="11">
        <v>2</v>
      </c>
      <c r="D1393" s="655"/>
      <c r="E1393" s="655"/>
      <c r="F1393" s="11"/>
      <c r="G1393" s="334"/>
      <c r="H1393" s="334"/>
      <c r="I1393" s="334"/>
      <c r="J1393" s="334"/>
      <c r="K1393" s="78"/>
      <c r="L1393" s="647"/>
      <c r="M1393" s="33"/>
      <c r="N1393" s="33"/>
      <c r="O1393" s="78"/>
      <c r="P1393" s="647"/>
      <c r="Q1393" s="78"/>
      <c r="R1393" s="647"/>
    </row>
    <row r="1394" spans="2:21" s="29" customFormat="1">
      <c r="B1394" s="11"/>
      <c r="C1394" s="11">
        <v>3</v>
      </c>
      <c r="D1394" s="655"/>
      <c r="E1394" s="655"/>
      <c r="F1394" s="647"/>
      <c r="G1394" s="33"/>
      <c r="H1394" s="33"/>
      <c r="I1394" s="33"/>
      <c r="J1394" s="33"/>
      <c r="K1394" s="78"/>
      <c r="L1394" s="647"/>
      <c r="M1394" s="33"/>
      <c r="N1394" s="33"/>
      <c r="O1394" s="78"/>
      <c r="P1394" s="647"/>
      <c r="Q1394" s="78"/>
      <c r="R1394" s="647"/>
    </row>
    <row r="1395" spans="2:21">
      <c r="C1395" s="11">
        <v>4</v>
      </c>
      <c r="F1395" s="78"/>
      <c r="G1395" s="33"/>
      <c r="H1395" s="33"/>
      <c r="I1395" s="33"/>
      <c r="J1395" s="33"/>
      <c r="K1395" s="86"/>
      <c r="L1395" s="189"/>
      <c r="M1395" s="334"/>
      <c r="N1395" s="334"/>
      <c r="O1395" s="86"/>
      <c r="P1395" s="189"/>
      <c r="Q1395" s="86"/>
      <c r="R1395" s="189"/>
      <c r="S1395" s="335"/>
      <c r="T1395" s="335"/>
      <c r="U1395" s="335"/>
    </row>
    <row r="1396" spans="2:21" s="29" customFormat="1">
      <c r="B1396" s="11"/>
      <c r="C1396" s="11">
        <v>5</v>
      </c>
      <c r="D1396" s="692"/>
      <c r="E1396" s="692"/>
      <c r="F1396" s="693"/>
      <c r="G1396" s="33"/>
      <c r="H1396" s="33"/>
      <c r="I1396" s="33"/>
      <c r="J1396" s="33"/>
      <c r="K1396" s="86"/>
      <c r="L1396" s="813"/>
      <c r="M1396" s="33"/>
      <c r="N1396" s="33"/>
      <c r="O1396" s="86"/>
      <c r="P1396" s="813"/>
      <c r="Q1396" s="86"/>
      <c r="R1396" s="813"/>
    </row>
    <row r="1397" spans="2:21" s="29" customFormat="1">
      <c r="B1397" s="11"/>
      <c r="C1397" s="11">
        <v>6</v>
      </c>
      <c r="D1397" s="46"/>
      <c r="E1397" s="46"/>
      <c r="F1397" s="693"/>
      <c r="G1397" s="33"/>
      <c r="H1397" s="33"/>
      <c r="I1397" s="33"/>
      <c r="J1397" s="33"/>
      <c r="K1397" s="86"/>
      <c r="L1397" s="813"/>
      <c r="M1397" s="33"/>
      <c r="N1397" s="33"/>
      <c r="O1397" s="86"/>
      <c r="P1397" s="813"/>
      <c r="Q1397" s="86"/>
      <c r="R1397" s="813"/>
    </row>
    <row r="1398" spans="2:21" s="29" customFormat="1">
      <c r="B1398" s="11"/>
      <c r="C1398" s="11">
        <v>7</v>
      </c>
      <c r="D1398" s="46"/>
      <c r="E1398" s="46"/>
      <c r="F1398" s="693"/>
      <c r="G1398" s="33"/>
      <c r="H1398" s="33"/>
      <c r="I1398" s="33"/>
      <c r="J1398" s="33"/>
      <c r="K1398" s="86"/>
      <c r="L1398" s="814"/>
      <c r="M1398" s="33"/>
      <c r="N1398" s="33"/>
      <c r="O1398" s="86"/>
      <c r="P1398" s="814"/>
      <c r="Q1398" s="86"/>
      <c r="R1398" s="814"/>
    </row>
    <row r="1399" spans="2:21" s="29" customFormat="1">
      <c r="B1399" s="11"/>
      <c r="C1399" s="11">
        <v>8</v>
      </c>
      <c r="D1399" s="46"/>
      <c r="E1399" s="46"/>
      <c r="F1399" s="693"/>
      <c r="G1399" s="33"/>
      <c r="H1399" s="33"/>
      <c r="I1399" s="33"/>
      <c r="J1399" s="33"/>
      <c r="K1399" s="86"/>
      <c r="L1399" s="813"/>
      <c r="M1399" s="33"/>
      <c r="N1399" s="33"/>
      <c r="O1399" s="86"/>
      <c r="P1399" s="813"/>
      <c r="Q1399" s="86"/>
      <c r="R1399" s="813"/>
    </row>
    <row r="1400" spans="2:21" s="29" customFormat="1">
      <c r="B1400" s="11"/>
      <c r="C1400" s="11">
        <v>9</v>
      </c>
      <c r="D1400" s="692"/>
      <c r="E1400" s="692"/>
      <c r="F1400" s="693"/>
      <c r="G1400" s="33"/>
      <c r="H1400" s="33"/>
      <c r="I1400" s="33"/>
      <c r="J1400" s="33"/>
      <c r="K1400" s="86"/>
      <c r="L1400" s="813"/>
      <c r="M1400" s="33"/>
      <c r="N1400" s="33"/>
      <c r="O1400" s="86"/>
      <c r="P1400" s="813"/>
      <c r="Q1400" s="86"/>
      <c r="R1400" s="813"/>
    </row>
    <row r="1401" spans="2:21" s="29" customFormat="1">
      <c r="B1401" s="11"/>
      <c r="C1401" s="11">
        <v>10</v>
      </c>
      <c r="D1401" s="46"/>
      <c r="E1401" s="46"/>
      <c r="F1401" s="693"/>
      <c r="G1401" s="33"/>
      <c r="H1401" s="33"/>
      <c r="I1401" s="33"/>
      <c r="J1401" s="33"/>
      <c r="K1401" s="86"/>
      <c r="L1401" s="813"/>
      <c r="M1401" s="33"/>
      <c r="N1401" s="33"/>
      <c r="O1401" s="86"/>
      <c r="P1401" s="813"/>
      <c r="Q1401" s="86"/>
      <c r="R1401" s="813"/>
    </row>
    <row r="1402" spans="2:21" s="29" customFormat="1">
      <c r="B1402" s="11"/>
      <c r="C1402" s="11">
        <v>11</v>
      </c>
      <c r="D1402" s="46"/>
      <c r="E1402" s="46"/>
      <c r="F1402" s="693"/>
      <c r="G1402" s="33"/>
      <c r="H1402" s="33"/>
      <c r="I1402" s="33"/>
      <c r="J1402" s="33"/>
      <c r="K1402" s="86"/>
      <c r="L1402" s="814"/>
      <c r="M1402" s="33"/>
      <c r="N1402" s="33"/>
      <c r="O1402" s="86"/>
      <c r="P1402" s="814"/>
      <c r="Q1402" s="86"/>
      <c r="R1402" s="814"/>
    </row>
    <row r="1403" spans="2:21" s="29" customFormat="1">
      <c r="B1403" s="11"/>
      <c r="C1403" s="11">
        <v>12</v>
      </c>
      <c r="D1403" s="692"/>
      <c r="E1403" s="692"/>
      <c r="F1403" s="693"/>
      <c r="G1403" s="33"/>
      <c r="H1403" s="33"/>
      <c r="I1403" s="33"/>
      <c r="J1403" s="33"/>
      <c r="K1403" s="86"/>
      <c r="L1403" s="813"/>
      <c r="M1403" s="33"/>
      <c r="N1403" s="33"/>
      <c r="O1403" s="86"/>
      <c r="P1403" s="813"/>
      <c r="Q1403" s="86"/>
      <c r="R1403" s="813"/>
    </row>
    <row r="1404" spans="2:21" s="29" customFormat="1">
      <c r="B1404" s="11"/>
      <c r="C1404" s="11">
        <v>13</v>
      </c>
      <c r="D1404" s="692"/>
      <c r="E1404" s="692"/>
      <c r="F1404" s="693"/>
      <c r="G1404" s="33"/>
      <c r="H1404" s="33"/>
      <c r="I1404" s="33"/>
      <c r="J1404" s="33"/>
      <c r="K1404" s="86"/>
      <c r="L1404" s="813"/>
      <c r="M1404" s="33"/>
      <c r="N1404" s="33"/>
      <c r="O1404" s="86"/>
      <c r="P1404" s="813"/>
      <c r="Q1404" s="86"/>
      <c r="R1404" s="813"/>
    </row>
    <row r="1405" spans="2:21" s="29" customFormat="1">
      <c r="B1405" s="11"/>
      <c r="C1405" s="11">
        <v>14</v>
      </c>
      <c r="D1405" s="692"/>
      <c r="E1405" s="692"/>
      <c r="F1405" s="693"/>
      <c r="G1405" s="33"/>
      <c r="H1405" s="33"/>
      <c r="I1405" s="33"/>
      <c r="J1405" s="33"/>
      <c r="K1405" s="86"/>
      <c r="L1405" s="651"/>
      <c r="M1405" s="33"/>
      <c r="N1405" s="33"/>
      <c r="O1405" s="86"/>
      <c r="P1405" s="651"/>
      <c r="Q1405" s="86"/>
      <c r="R1405" s="651"/>
    </row>
    <row r="1406" spans="2:21" s="29" customFormat="1">
      <c r="B1406" s="11"/>
      <c r="C1406" s="11">
        <v>15</v>
      </c>
      <c r="D1406" s="692"/>
      <c r="E1406" s="692"/>
      <c r="F1406" s="693"/>
      <c r="G1406" s="33"/>
      <c r="H1406" s="33"/>
      <c r="I1406" s="33"/>
      <c r="J1406" s="33"/>
      <c r="K1406" s="86"/>
      <c r="L1406" s="814"/>
      <c r="M1406" s="33"/>
      <c r="N1406" s="33"/>
      <c r="O1406" s="86"/>
      <c r="P1406" s="814"/>
      <c r="Q1406" s="86"/>
      <c r="R1406" s="814"/>
    </row>
    <row r="1407" spans="2:21" s="29" customFormat="1">
      <c r="B1407" s="11"/>
      <c r="C1407" s="11">
        <v>16</v>
      </c>
      <c r="D1407" s="692"/>
      <c r="E1407" s="692"/>
      <c r="F1407" s="693"/>
      <c r="G1407" s="33"/>
      <c r="H1407" s="33"/>
      <c r="I1407" s="33"/>
      <c r="J1407" s="33"/>
      <c r="K1407" s="86"/>
      <c r="L1407" s="813"/>
      <c r="M1407" s="33"/>
      <c r="N1407" s="33"/>
      <c r="O1407" s="86"/>
      <c r="P1407" s="813"/>
      <c r="Q1407" s="86"/>
      <c r="R1407" s="813"/>
    </row>
    <row r="1408" spans="2:21" s="29" customFormat="1">
      <c r="B1408" s="11"/>
      <c r="C1408" s="11">
        <v>17</v>
      </c>
      <c r="D1408" s="692"/>
      <c r="E1408" s="692"/>
      <c r="F1408" s="693"/>
      <c r="G1408" s="33"/>
      <c r="H1408" s="33"/>
      <c r="I1408" s="33"/>
      <c r="J1408" s="33"/>
      <c r="K1408" s="86"/>
      <c r="L1408" s="651"/>
      <c r="M1408" s="33"/>
      <c r="N1408" s="33"/>
      <c r="O1408" s="86"/>
      <c r="P1408" s="651"/>
      <c r="Q1408" s="86"/>
      <c r="R1408" s="651"/>
    </row>
    <row r="1409" spans="2:21" s="29" customFormat="1">
      <c r="B1409" s="11"/>
      <c r="C1409" s="11">
        <v>18</v>
      </c>
      <c r="D1409" s="692"/>
      <c r="E1409" s="692"/>
      <c r="F1409" s="693"/>
      <c r="G1409" s="33"/>
      <c r="H1409" s="33"/>
      <c r="I1409" s="33"/>
      <c r="J1409" s="33"/>
      <c r="K1409" s="653"/>
      <c r="L1409" s="651"/>
      <c r="M1409" s="33"/>
      <c r="N1409" s="33"/>
      <c r="O1409" s="653"/>
      <c r="P1409" s="651"/>
      <c r="Q1409" s="653"/>
      <c r="R1409" s="651"/>
    </row>
    <row r="1410" spans="2:21" s="29" customFormat="1">
      <c r="B1410" s="30">
        <v>74</v>
      </c>
      <c r="C1410" s="11">
        <v>1</v>
      </c>
      <c r="D1410" s="57"/>
      <c r="E1410" s="57"/>
      <c r="F1410" s="46"/>
      <c r="G1410" s="33"/>
      <c r="H1410" s="33"/>
      <c r="I1410" s="33"/>
      <c r="J1410" s="33"/>
      <c r="K1410" s="86"/>
      <c r="L1410" s="647"/>
      <c r="M1410" s="33"/>
      <c r="N1410" s="33"/>
      <c r="O1410" s="86"/>
      <c r="P1410" s="647"/>
      <c r="Q1410" s="86"/>
      <c r="R1410" s="647"/>
    </row>
    <row r="1411" spans="2:21" s="29" customFormat="1">
      <c r="B1411" s="11"/>
      <c r="C1411" s="11">
        <v>2</v>
      </c>
      <c r="D1411" s="655"/>
      <c r="E1411" s="655"/>
      <c r="F1411" s="11"/>
      <c r="G1411" s="334"/>
      <c r="H1411" s="334"/>
      <c r="I1411" s="334"/>
      <c r="J1411" s="334"/>
      <c r="K1411" s="78"/>
      <c r="L1411" s="647"/>
      <c r="M1411" s="33"/>
      <c r="N1411" s="33"/>
      <c r="O1411" s="78"/>
      <c r="P1411" s="647"/>
      <c r="Q1411" s="78"/>
      <c r="R1411" s="647"/>
    </row>
    <row r="1412" spans="2:21" s="29" customFormat="1">
      <c r="B1412" s="11"/>
      <c r="C1412" s="11">
        <v>3</v>
      </c>
      <c r="D1412" s="655"/>
      <c r="E1412" s="655"/>
      <c r="F1412" s="647"/>
      <c r="G1412" s="33"/>
      <c r="H1412" s="33"/>
      <c r="I1412" s="33"/>
      <c r="J1412" s="33"/>
      <c r="K1412" s="78"/>
      <c r="L1412" s="647"/>
      <c r="M1412" s="33"/>
      <c r="N1412" s="33"/>
      <c r="O1412" s="78"/>
      <c r="P1412" s="647"/>
      <c r="Q1412" s="78"/>
      <c r="R1412" s="647"/>
    </row>
    <row r="1413" spans="2:21">
      <c r="C1413" s="11">
        <v>4</v>
      </c>
      <c r="F1413" s="78"/>
      <c r="G1413" s="33"/>
      <c r="H1413" s="33"/>
      <c r="I1413" s="33"/>
      <c r="J1413" s="33"/>
      <c r="K1413" s="86"/>
      <c r="L1413" s="189"/>
      <c r="M1413" s="334"/>
      <c r="N1413" s="334"/>
      <c r="O1413" s="86"/>
      <c r="P1413" s="189"/>
      <c r="Q1413" s="86"/>
      <c r="R1413" s="189"/>
      <c r="S1413" s="335"/>
      <c r="T1413" s="335"/>
      <c r="U1413" s="335"/>
    </row>
    <row r="1414" spans="2:21" s="29" customFormat="1">
      <c r="B1414" s="11"/>
      <c r="C1414" s="11">
        <v>5</v>
      </c>
      <c r="D1414" s="692"/>
      <c r="E1414" s="692"/>
      <c r="F1414" s="693"/>
      <c r="G1414" s="33"/>
      <c r="H1414" s="33"/>
      <c r="I1414" s="33"/>
      <c r="J1414" s="33"/>
      <c r="K1414" s="86"/>
      <c r="L1414" s="813"/>
      <c r="M1414" s="33"/>
      <c r="N1414" s="33"/>
      <c r="O1414" s="86"/>
      <c r="P1414" s="813"/>
      <c r="Q1414" s="86"/>
      <c r="R1414" s="813"/>
    </row>
    <row r="1415" spans="2:21" s="29" customFormat="1">
      <c r="B1415" s="11"/>
      <c r="C1415" s="11">
        <v>6</v>
      </c>
      <c r="D1415" s="46"/>
      <c r="E1415" s="46"/>
      <c r="F1415" s="693"/>
      <c r="G1415" s="33"/>
      <c r="H1415" s="33"/>
      <c r="I1415" s="33"/>
      <c r="J1415" s="33"/>
      <c r="K1415" s="86"/>
      <c r="L1415" s="813"/>
      <c r="M1415" s="33"/>
      <c r="N1415" s="33"/>
      <c r="O1415" s="86"/>
      <c r="P1415" s="813"/>
      <c r="Q1415" s="86"/>
      <c r="R1415" s="813"/>
    </row>
    <row r="1416" spans="2:21" s="29" customFormat="1">
      <c r="B1416" s="11"/>
      <c r="C1416" s="11">
        <v>7</v>
      </c>
      <c r="D1416" s="46"/>
      <c r="E1416" s="46"/>
      <c r="F1416" s="693"/>
      <c r="G1416" s="33"/>
      <c r="H1416" s="33"/>
      <c r="I1416" s="33"/>
      <c r="J1416" s="33"/>
      <c r="K1416" s="86"/>
      <c r="L1416" s="814"/>
      <c r="M1416" s="33"/>
      <c r="N1416" s="33"/>
      <c r="O1416" s="86"/>
      <c r="P1416" s="814"/>
      <c r="Q1416" s="86"/>
      <c r="R1416" s="814"/>
    </row>
    <row r="1417" spans="2:21" s="29" customFormat="1">
      <c r="B1417" s="11"/>
      <c r="C1417" s="11">
        <v>8</v>
      </c>
      <c r="D1417" s="46"/>
      <c r="E1417" s="46"/>
      <c r="F1417" s="693"/>
      <c r="G1417" s="33"/>
      <c r="H1417" s="33"/>
      <c r="I1417" s="33"/>
      <c r="J1417" s="33"/>
      <c r="K1417" s="86"/>
      <c r="L1417" s="813"/>
      <c r="M1417" s="33"/>
      <c r="N1417" s="33"/>
      <c r="O1417" s="86"/>
      <c r="P1417" s="813"/>
      <c r="Q1417" s="86"/>
      <c r="R1417" s="813"/>
    </row>
    <row r="1418" spans="2:21" s="29" customFormat="1">
      <c r="B1418" s="11"/>
      <c r="C1418" s="11">
        <v>9</v>
      </c>
      <c r="D1418" s="692"/>
      <c r="E1418" s="692"/>
      <c r="F1418" s="693"/>
      <c r="G1418" s="33"/>
      <c r="H1418" s="33"/>
      <c r="I1418" s="33"/>
      <c r="J1418" s="33"/>
      <c r="K1418" s="86"/>
      <c r="L1418" s="813"/>
      <c r="M1418" s="33"/>
      <c r="N1418" s="33"/>
      <c r="O1418" s="86"/>
      <c r="P1418" s="813"/>
      <c r="Q1418" s="86"/>
      <c r="R1418" s="813"/>
    </row>
    <row r="1419" spans="2:21" s="29" customFormat="1">
      <c r="B1419" s="11"/>
      <c r="C1419" s="11">
        <v>10</v>
      </c>
      <c r="D1419" s="46"/>
      <c r="E1419" s="46"/>
      <c r="F1419" s="693"/>
      <c r="G1419" s="33"/>
      <c r="H1419" s="33"/>
      <c r="I1419" s="33"/>
      <c r="J1419" s="33"/>
      <c r="K1419" s="86"/>
      <c r="L1419" s="813"/>
      <c r="M1419" s="33"/>
      <c r="N1419" s="33"/>
      <c r="O1419" s="86"/>
      <c r="P1419" s="813"/>
      <c r="Q1419" s="86"/>
      <c r="R1419" s="813"/>
    </row>
    <row r="1420" spans="2:21" s="29" customFormat="1">
      <c r="B1420" s="11"/>
      <c r="C1420" s="11">
        <v>11</v>
      </c>
      <c r="D1420" s="46"/>
      <c r="E1420" s="46"/>
      <c r="F1420" s="693"/>
      <c r="G1420" s="33"/>
      <c r="H1420" s="33"/>
      <c r="I1420" s="33"/>
      <c r="J1420" s="33"/>
      <c r="K1420" s="86"/>
      <c r="L1420" s="814"/>
      <c r="M1420" s="33"/>
      <c r="N1420" s="33"/>
      <c r="O1420" s="86"/>
      <c r="P1420" s="814"/>
      <c r="Q1420" s="86"/>
      <c r="R1420" s="814"/>
    </row>
    <row r="1421" spans="2:21" s="29" customFormat="1">
      <c r="B1421" s="11"/>
      <c r="C1421" s="11">
        <v>12</v>
      </c>
      <c r="D1421" s="692"/>
      <c r="E1421" s="692"/>
      <c r="F1421" s="693"/>
      <c r="G1421" s="33"/>
      <c r="H1421" s="33"/>
      <c r="I1421" s="33"/>
      <c r="J1421" s="33"/>
      <c r="K1421" s="86"/>
      <c r="L1421" s="813"/>
      <c r="M1421" s="33"/>
      <c r="N1421" s="33"/>
      <c r="O1421" s="86"/>
      <c r="P1421" s="813"/>
      <c r="Q1421" s="86"/>
      <c r="R1421" s="813"/>
    </row>
    <row r="1422" spans="2:21" s="29" customFormat="1">
      <c r="B1422" s="11"/>
      <c r="C1422" s="11">
        <v>13</v>
      </c>
      <c r="D1422" s="692"/>
      <c r="E1422" s="692"/>
      <c r="F1422" s="693"/>
      <c r="G1422" s="33"/>
      <c r="H1422" s="33"/>
      <c r="I1422" s="33"/>
      <c r="J1422" s="33"/>
      <c r="K1422" s="86"/>
      <c r="L1422" s="813"/>
      <c r="M1422" s="33"/>
      <c r="N1422" s="33"/>
      <c r="O1422" s="86"/>
      <c r="P1422" s="813"/>
      <c r="Q1422" s="86"/>
      <c r="R1422" s="813"/>
    </row>
    <row r="1423" spans="2:21" s="29" customFormat="1">
      <c r="B1423" s="11"/>
      <c r="C1423" s="11">
        <v>14</v>
      </c>
      <c r="D1423" s="692"/>
      <c r="E1423" s="692"/>
      <c r="F1423" s="693"/>
      <c r="G1423" s="33"/>
      <c r="H1423" s="33"/>
      <c r="I1423" s="33"/>
      <c r="J1423" s="33"/>
      <c r="K1423" s="86"/>
      <c r="L1423" s="651"/>
      <c r="M1423" s="33"/>
      <c r="N1423" s="33"/>
      <c r="O1423" s="86"/>
      <c r="P1423" s="651"/>
      <c r="Q1423" s="86"/>
      <c r="R1423" s="651"/>
    </row>
    <row r="1424" spans="2:21" s="29" customFormat="1">
      <c r="B1424" s="11"/>
      <c r="C1424" s="11">
        <v>15</v>
      </c>
      <c r="D1424" s="692"/>
      <c r="E1424" s="692"/>
      <c r="F1424" s="693"/>
      <c r="G1424" s="33"/>
      <c r="H1424" s="33"/>
      <c r="I1424" s="33"/>
      <c r="J1424" s="33"/>
      <c r="K1424" s="86"/>
      <c r="L1424" s="814"/>
      <c r="M1424" s="33"/>
      <c r="N1424" s="33"/>
      <c r="O1424" s="86"/>
      <c r="P1424" s="814"/>
      <c r="Q1424" s="86"/>
      <c r="R1424" s="814"/>
    </row>
    <row r="1425" spans="2:21" s="29" customFormat="1">
      <c r="B1425" s="11"/>
      <c r="C1425" s="11">
        <v>16</v>
      </c>
      <c r="D1425" s="692"/>
      <c r="E1425" s="692"/>
      <c r="F1425" s="693"/>
      <c r="G1425" s="33"/>
      <c r="H1425" s="33"/>
      <c r="I1425" s="33"/>
      <c r="J1425" s="33"/>
      <c r="K1425" s="86"/>
      <c r="L1425" s="813"/>
      <c r="M1425" s="33"/>
      <c r="N1425" s="33"/>
      <c r="O1425" s="86"/>
      <c r="P1425" s="813"/>
      <c r="Q1425" s="86"/>
      <c r="R1425" s="813"/>
    </row>
    <row r="1426" spans="2:21" s="29" customFormat="1">
      <c r="B1426" s="11"/>
      <c r="C1426" s="11">
        <v>17</v>
      </c>
      <c r="D1426" s="692"/>
      <c r="E1426" s="692"/>
      <c r="F1426" s="693"/>
      <c r="G1426" s="33"/>
      <c r="H1426" s="33"/>
      <c r="I1426" s="33"/>
      <c r="J1426" s="33"/>
      <c r="K1426" s="86"/>
      <c r="L1426" s="651"/>
      <c r="M1426" s="33"/>
      <c r="N1426" s="33"/>
      <c r="O1426" s="86"/>
      <c r="P1426" s="651"/>
      <c r="Q1426" s="86"/>
      <c r="R1426" s="651"/>
    </row>
    <row r="1427" spans="2:21" s="29" customFormat="1">
      <c r="B1427" s="11"/>
      <c r="C1427" s="11">
        <v>18</v>
      </c>
      <c r="D1427" s="692"/>
      <c r="E1427" s="692"/>
      <c r="F1427" s="693"/>
      <c r="G1427" s="33"/>
      <c r="H1427" s="33"/>
      <c r="I1427" s="33"/>
      <c r="J1427" s="33"/>
      <c r="K1427" s="653"/>
      <c r="L1427" s="651"/>
      <c r="M1427" s="33"/>
      <c r="N1427" s="33"/>
      <c r="O1427" s="653"/>
      <c r="P1427" s="651"/>
      <c r="Q1427" s="653"/>
      <c r="R1427" s="651"/>
    </row>
    <row r="1428" spans="2:21" s="29" customFormat="1">
      <c r="B1428" s="30">
        <v>75</v>
      </c>
      <c r="C1428" s="11">
        <v>1</v>
      </c>
      <c r="D1428" s="57"/>
      <c r="E1428" s="57"/>
      <c r="F1428" s="46"/>
      <c r="G1428" s="33"/>
      <c r="H1428" s="33"/>
      <c r="I1428" s="33"/>
      <c r="J1428" s="33"/>
      <c r="K1428" s="86"/>
      <c r="L1428" s="647"/>
      <c r="M1428" s="33"/>
      <c r="N1428" s="33"/>
      <c r="O1428" s="86"/>
      <c r="P1428" s="647"/>
      <c r="Q1428" s="86"/>
      <c r="R1428" s="647"/>
    </row>
    <row r="1429" spans="2:21" s="29" customFormat="1">
      <c r="B1429" s="11"/>
      <c r="C1429" s="11">
        <v>2</v>
      </c>
      <c r="D1429" s="655"/>
      <c r="E1429" s="655"/>
      <c r="F1429" s="11"/>
      <c r="G1429" s="334"/>
      <c r="H1429" s="334"/>
      <c r="I1429" s="334"/>
      <c r="J1429" s="334"/>
      <c r="K1429" s="78"/>
      <c r="L1429" s="647"/>
      <c r="M1429" s="33"/>
      <c r="N1429" s="33"/>
      <c r="O1429" s="78"/>
      <c r="P1429" s="647"/>
      <c r="Q1429" s="78"/>
      <c r="R1429" s="647"/>
    </row>
    <row r="1430" spans="2:21" s="29" customFormat="1">
      <c r="B1430" s="11"/>
      <c r="C1430" s="11">
        <v>3</v>
      </c>
      <c r="D1430" s="655"/>
      <c r="E1430" s="655"/>
      <c r="F1430" s="647"/>
      <c r="G1430" s="33"/>
      <c r="H1430" s="33"/>
      <c r="I1430" s="33"/>
      <c r="J1430" s="33"/>
      <c r="K1430" s="78"/>
      <c r="L1430" s="647"/>
      <c r="M1430" s="33"/>
      <c r="N1430" s="33"/>
      <c r="O1430" s="78"/>
      <c r="P1430" s="647"/>
      <c r="Q1430" s="78"/>
      <c r="R1430" s="647"/>
    </row>
    <row r="1431" spans="2:21">
      <c r="C1431" s="11">
        <v>4</v>
      </c>
      <c r="F1431" s="78"/>
      <c r="G1431" s="33"/>
      <c r="H1431" s="33"/>
      <c r="I1431" s="33"/>
      <c r="J1431" s="33"/>
      <c r="K1431" s="86"/>
      <c r="L1431" s="189"/>
      <c r="M1431" s="334"/>
      <c r="N1431" s="334"/>
      <c r="O1431" s="86"/>
      <c r="P1431" s="189"/>
      <c r="Q1431" s="86"/>
      <c r="R1431" s="189"/>
      <c r="S1431" s="335"/>
      <c r="T1431" s="335"/>
      <c r="U1431" s="335"/>
    </row>
    <row r="1432" spans="2:21" s="29" customFormat="1">
      <c r="B1432" s="11"/>
      <c r="C1432" s="11">
        <v>5</v>
      </c>
      <c r="D1432" s="692"/>
      <c r="E1432" s="692"/>
      <c r="F1432" s="693"/>
      <c r="G1432" s="33"/>
      <c r="H1432" s="33"/>
      <c r="I1432" s="33"/>
      <c r="J1432" s="33"/>
      <c r="K1432" s="86"/>
      <c r="L1432" s="813"/>
      <c r="M1432" s="33"/>
      <c r="N1432" s="33"/>
      <c r="O1432" s="86"/>
      <c r="P1432" s="813"/>
      <c r="Q1432" s="86"/>
      <c r="R1432" s="813"/>
    </row>
    <row r="1433" spans="2:21" s="29" customFormat="1">
      <c r="B1433" s="11"/>
      <c r="C1433" s="11">
        <v>6</v>
      </c>
      <c r="D1433" s="46"/>
      <c r="E1433" s="46"/>
      <c r="F1433" s="693"/>
      <c r="G1433" s="33"/>
      <c r="H1433" s="33"/>
      <c r="I1433" s="33"/>
      <c r="J1433" s="33"/>
      <c r="K1433" s="86"/>
      <c r="L1433" s="813"/>
      <c r="M1433" s="33"/>
      <c r="N1433" s="33"/>
      <c r="O1433" s="86"/>
      <c r="P1433" s="813"/>
      <c r="Q1433" s="86"/>
      <c r="R1433" s="813"/>
    </row>
    <row r="1434" spans="2:21" s="29" customFormat="1">
      <c r="B1434" s="11"/>
      <c r="C1434" s="11">
        <v>7</v>
      </c>
      <c r="D1434" s="46"/>
      <c r="E1434" s="46"/>
      <c r="F1434" s="693"/>
      <c r="G1434" s="33"/>
      <c r="H1434" s="33"/>
      <c r="I1434" s="33"/>
      <c r="J1434" s="33"/>
      <c r="K1434" s="86"/>
      <c r="L1434" s="814"/>
      <c r="M1434" s="33"/>
      <c r="N1434" s="33"/>
      <c r="O1434" s="86"/>
      <c r="P1434" s="814"/>
      <c r="Q1434" s="86"/>
      <c r="R1434" s="814"/>
    </row>
    <row r="1435" spans="2:21" s="29" customFormat="1">
      <c r="B1435" s="11"/>
      <c r="C1435" s="11">
        <v>8</v>
      </c>
      <c r="D1435" s="46"/>
      <c r="E1435" s="46"/>
      <c r="F1435" s="693"/>
      <c r="G1435" s="33"/>
      <c r="H1435" s="33"/>
      <c r="I1435" s="33"/>
      <c r="J1435" s="33"/>
      <c r="K1435" s="86"/>
      <c r="L1435" s="813"/>
      <c r="M1435" s="33"/>
      <c r="N1435" s="33"/>
      <c r="O1435" s="86"/>
      <c r="P1435" s="813"/>
      <c r="Q1435" s="86"/>
      <c r="R1435" s="813"/>
    </row>
    <row r="1436" spans="2:21" s="29" customFormat="1">
      <c r="B1436" s="11"/>
      <c r="C1436" s="11">
        <v>9</v>
      </c>
      <c r="D1436" s="692"/>
      <c r="E1436" s="692"/>
      <c r="F1436" s="693"/>
      <c r="G1436" s="33"/>
      <c r="H1436" s="33"/>
      <c r="I1436" s="33"/>
      <c r="J1436" s="33"/>
      <c r="K1436" s="86"/>
      <c r="L1436" s="813"/>
      <c r="M1436" s="33"/>
      <c r="N1436" s="33"/>
      <c r="O1436" s="86"/>
      <c r="P1436" s="813"/>
      <c r="Q1436" s="86"/>
      <c r="R1436" s="813"/>
    </row>
    <row r="1437" spans="2:21" s="29" customFormat="1">
      <c r="B1437" s="11"/>
      <c r="C1437" s="11">
        <v>10</v>
      </c>
      <c r="D1437" s="46"/>
      <c r="E1437" s="46"/>
      <c r="F1437" s="693"/>
      <c r="G1437" s="33"/>
      <c r="H1437" s="33"/>
      <c r="I1437" s="33"/>
      <c r="J1437" s="33"/>
      <c r="K1437" s="86"/>
      <c r="L1437" s="813"/>
      <c r="M1437" s="33"/>
      <c r="N1437" s="33"/>
      <c r="O1437" s="86"/>
      <c r="P1437" s="813"/>
      <c r="Q1437" s="86"/>
      <c r="R1437" s="813"/>
    </row>
    <row r="1438" spans="2:21" s="29" customFormat="1">
      <c r="B1438" s="11"/>
      <c r="C1438" s="11">
        <v>11</v>
      </c>
      <c r="D1438" s="46"/>
      <c r="E1438" s="46"/>
      <c r="F1438" s="693"/>
      <c r="G1438" s="33"/>
      <c r="H1438" s="33"/>
      <c r="I1438" s="33"/>
      <c r="J1438" s="33"/>
      <c r="K1438" s="86"/>
      <c r="L1438" s="814"/>
      <c r="M1438" s="33"/>
      <c r="N1438" s="33"/>
      <c r="O1438" s="86"/>
      <c r="P1438" s="814"/>
      <c r="Q1438" s="86"/>
      <c r="R1438" s="814"/>
    </row>
    <row r="1439" spans="2:21" s="29" customFormat="1">
      <c r="B1439" s="11"/>
      <c r="C1439" s="11">
        <v>12</v>
      </c>
      <c r="D1439" s="692"/>
      <c r="E1439" s="692"/>
      <c r="F1439" s="693"/>
      <c r="G1439" s="33"/>
      <c r="H1439" s="33"/>
      <c r="I1439" s="33"/>
      <c r="J1439" s="33"/>
      <c r="K1439" s="86"/>
      <c r="L1439" s="813"/>
      <c r="M1439" s="33"/>
      <c r="N1439" s="33"/>
      <c r="O1439" s="86"/>
      <c r="P1439" s="813"/>
      <c r="Q1439" s="86"/>
      <c r="R1439" s="813"/>
    </row>
    <row r="1440" spans="2:21" s="29" customFormat="1">
      <c r="B1440" s="11"/>
      <c r="C1440" s="11">
        <v>13</v>
      </c>
      <c r="D1440" s="692"/>
      <c r="E1440" s="692"/>
      <c r="F1440" s="693"/>
      <c r="G1440" s="33"/>
      <c r="H1440" s="33"/>
      <c r="I1440" s="33"/>
      <c r="J1440" s="33"/>
      <c r="K1440" s="86"/>
      <c r="L1440" s="813"/>
      <c r="M1440" s="33"/>
      <c r="N1440" s="33"/>
      <c r="O1440" s="86"/>
      <c r="P1440" s="813"/>
      <c r="Q1440" s="86"/>
      <c r="R1440" s="813"/>
    </row>
    <row r="1441" spans="2:21" s="29" customFormat="1">
      <c r="B1441" s="11"/>
      <c r="C1441" s="11">
        <v>14</v>
      </c>
      <c r="D1441" s="692"/>
      <c r="E1441" s="692"/>
      <c r="F1441" s="693"/>
      <c r="G1441" s="33"/>
      <c r="H1441" s="33"/>
      <c r="I1441" s="33"/>
      <c r="J1441" s="33"/>
      <c r="K1441" s="86"/>
      <c r="L1441" s="651"/>
      <c r="M1441" s="33"/>
      <c r="N1441" s="33"/>
      <c r="O1441" s="86"/>
      <c r="P1441" s="651"/>
      <c r="Q1441" s="86"/>
      <c r="R1441" s="651"/>
    </row>
    <row r="1442" spans="2:21" s="29" customFormat="1">
      <c r="B1442" s="11"/>
      <c r="C1442" s="11">
        <v>15</v>
      </c>
      <c r="D1442" s="692"/>
      <c r="E1442" s="692"/>
      <c r="F1442" s="693"/>
      <c r="G1442" s="33"/>
      <c r="H1442" s="33"/>
      <c r="I1442" s="33"/>
      <c r="J1442" s="33"/>
      <c r="K1442" s="86"/>
      <c r="L1442" s="814"/>
      <c r="M1442" s="33"/>
      <c r="N1442" s="33"/>
      <c r="O1442" s="86"/>
      <c r="P1442" s="814"/>
      <c r="Q1442" s="86"/>
      <c r="R1442" s="814"/>
    </row>
    <row r="1443" spans="2:21" s="29" customFormat="1">
      <c r="B1443" s="11"/>
      <c r="C1443" s="11">
        <v>16</v>
      </c>
      <c r="D1443" s="692"/>
      <c r="E1443" s="692"/>
      <c r="F1443" s="693"/>
      <c r="G1443" s="33"/>
      <c r="H1443" s="33"/>
      <c r="I1443" s="33"/>
      <c r="J1443" s="33"/>
      <c r="K1443" s="86"/>
      <c r="L1443" s="813"/>
      <c r="M1443" s="33"/>
      <c r="N1443" s="33"/>
      <c r="O1443" s="86"/>
      <c r="P1443" s="813"/>
      <c r="Q1443" s="86"/>
      <c r="R1443" s="813"/>
    </row>
    <row r="1444" spans="2:21" s="29" customFormat="1">
      <c r="B1444" s="11"/>
      <c r="C1444" s="11">
        <v>17</v>
      </c>
      <c r="D1444" s="692"/>
      <c r="E1444" s="692"/>
      <c r="F1444" s="693"/>
      <c r="G1444" s="33"/>
      <c r="H1444" s="33"/>
      <c r="I1444" s="33"/>
      <c r="J1444" s="33"/>
      <c r="K1444" s="86"/>
      <c r="L1444" s="651"/>
      <c r="M1444" s="33"/>
      <c r="N1444" s="33"/>
      <c r="O1444" s="86"/>
      <c r="P1444" s="651"/>
      <c r="Q1444" s="86"/>
      <c r="R1444" s="651"/>
    </row>
    <row r="1445" spans="2:21" s="29" customFormat="1">
      <c r="B1445" s="11"/>
      <c r="C1445" s="11">
        <v>18</v>
      </c>
      <c r="D1445" s="692"/>
      <c r="E1445" s="692"/>
      <c r="F1445" s="693"/>
      <c r="G1445" s="33"/>
      <c r="H1445" s="33"/>
      <c r="I1445" s="33"/>
      <c r="J1445" s="33"/>
      <c r="K1445" s="653"/>
      <c r="L1445" s="651"/>
      <c r="M1445" s="33"/>
      <c r="N1445" s="33"/>
      <c r="O1445" s="653"/>
      <c r="P1445" s="651"/>
      <c r="Q1445" s="653"/>
      <c r="R1445" s="651"/>
    </row>
    <row r="1446" spans="2:21" s="29" customFormat="1">
      <c r="B1446" s="30">
        <v>76</v>
      </c>
      <c r="C1446" s="11">
        <v>1</v>
      </c>
      <c r="D1446" s="57"/>
      <c r="E1446" s="57"/>
      <c r="F1446" s="46"/>
      <c r="G1446" s="33"/>
      <c r="H1446" s="33"/>
      <c r="I1446" s="33"/>
      <c r="J1446" s="33"/>
      <c r="K1446" s="86"/>
      <c r="L1446" s="647"/>
      <c r="M1446" s="33"/>
      <c r="N1446" s="33"/>
      <c r="O1446" s="86"/>
      <c r="P1446" s="647"/>
      <c r="Q1446" s="86"/>
      <c r="R1446" s="647"/>
    </row>
    <row r="1447" spans="2:21" s="29" customFormat="1">
      <c r="C1447" s="11">
        <v>2</v>
      </c>
      <c r="D1447" s="655"/>
      <c r="E1447" s="655"/>
      <c r="F1447" s="11"/>
      <c r="G1447" s="334"/>
      <c r="H1447" s="334"/>
      <c r="I1447" s="334"/>
      <c r="J1447" s="334"/>
      <c r="K1447" s="78"/>
      <c r="L1447" s="647"/>
      <c r="M1447" s="33"/>
      <c r="N1447" s="33"/>
      <c r="O1447" s="78"/>
      <c r="P1447" s="647"/>
      <c r="Q1447" s="78"/>
      <c r="R1447" s="647"/>
    </row>
    <row r="1448" spans="2:21" s="29" customFormat="1">
      <c r="C1448" s="11">
        <v>3</v>
      </c>
      <c r="D1448" s="655"/>
      <c r="E1448" s="655"/>
      <c r="F1448" s="647"/>
      <c r="G1448" s="33"/>
      <c r="H1448" s="33"/>
      <c r="I1448" s="33"/>
      <c r="J1448" s="33"/>
      <c r="K1448" s="78"/>
      <c r="L1448" s="647"/>
      <c r="M1448" s="33"/>
      <c r="N1448" s="33"/>
      <c r="O1448" s="78"/>
      <c r="P1448" s="647"/>
      <c r="Q1448" s="78"/>
      <c r="R1448" s="647"/>
    </row>
    <row r="1449" spans="2:21">
      <c r="B1449" s="29"/>
      <c r="C1449" s="11">
        <v>4</v>
      </c>
      <c r="F1449" s="78"/>
      <c r="G1449" s="33"/>
      <c r="H1449" s="33"/>
      <c r="I1449" s="33"/>
      <c r="J1449" s="33"/>
      <c r="K1449" s="86"/>
      <c r="L1449" s="189"/>
      <c r="M1449" s="334"/>
      <c r="N1449" s="334"/>
      <c r="O1449" s="86"/>
      <c r="P1449" s="189"/>
      <c r="Q1449" s="86"/>
      <c r="R1449" s="189"/>
      <c r="S1449" s="335"/>
      <c r="T1449" s="335"/>
      <c r="U1449" s="335"/>
    </row>
    <row r="1450" spans="2:21" s="29" customFormat="1">
      <c r="B1450" s="335"/>
      <c r="C1450" s="11">
        <v>5</v>
      </c>
      <c r="D1450" s="692"/>
      <c r="E1450" s="692"/>
      <c r="F1450" s="693"/>
      <c r="G1450" s="33"/>
      <c r="H1450" s="33"/>
      <c r="I1450" s="33"/>
      <c r="J1450" s="33"/>
      <c r="K1450" s="86"/>
      <c r="L1450" s="813"/>
      <c r="M1450" s="33"/>
      <c r="N1450" s="33"/>
      <c r="O1450" s="86"/>
      <c r="P1450" s="813"/>
      <c r="Q1450" s="86"/>
      <c r="R1450" s="813"/>
    </row>
    <row r="1451" spans="2:21" s="29" customFormat="1">
      <c r="C1451" s="11">
        <v>6</v>
      </c>
      <c r="D1451" s="46"/>
      <c r="E1451" s="46"/>
      <c r="F1451" s="693"/>
      <c r="G1451" s="33"/>
      <c r="H1451" s="33"/>
      <c r="I1451" s="33"/>
      <c r="J1451" s="33"/>
      <c r="K1451" s="86"/>
      <c r="L1451" s="813"/>
      <c r="M1451" s="33"/>
      <c r="N1451" s="33"/>
      <c r="O1451" s="86"/>
      <c r="P1451" s="813"/>
      <c r="Q1451" s="86"/>
      <c r="R1451" s="813"/>
    </row>
    <row r="1452" spans="2:21" s="29" customFormat="1">
      <c r="C1452" s="11">
        <v>7</v>
      </c>
      <c r="D1452" s="46"/>
      <c r="E1452" s="46"/>
      <c r="F1452" s="693"/>
      <c r="G1452" s="33"/>
      <c r="H1452" s="33"/>
      <c r="I1452" s="33"/>
      <c r="J1452" s="33"/>
      <c r="K1452" s="86"/>
      <c r="L1452" s="814"/>
      <c r="M1452" s="33"/>
      <c r="N1452" s="33"/>
      <c r="O1452" s="86"/>
      <c r="P1452" s="814"/>
      <c r="Q1452" s="86"/>
      <c r="R1452" s="814"/>
    </row>
    <row r="1453" spans="2:21" s="29" customFormat="1">
      <c r="C1453" s="11">
        <v>8</v>
      </c>
      <c r="D1453" s="46"/>
      <c r="E1453" s="46"/>
      <c r="F1453" s="693"/>
      <c r="G1453" s="33"/>
      <c r="H1453" s="33"/>
      <c r="I1453" s="33"/>
      <c r="J1453" s="33"/>
      <c r="K1453" s="86"/>
      <c r="L1453" s="813"/>
      <c r="M1453" s="33"/>
      <c r="N1453" s="33"/>
      <c r="O1453" s="86"/>
      <c r="P1453" s="813"/>
      <c r="Q1453" s="86"/>
      <c r="R1453" s="813"/>
    </row>
    <row r="1454" spans="2:21" s="29" customFormat="1">
      <c r="C1454" s="11">
        <v>9</v>
      </c>
      <c r="D1454" s="692"/>
      <c r="E1454" s="692"/>
      <c r="F1454" s="693"/>
      <c r="G1454" s="33"/>
      <c r="H1454" s="33"/>
      <c r="I1454" s="33"/>
      <c r="J1454" s="33"/>
      <c r="K1454" s="86"/>
      <c r="L1454" s="813"/>
      <c r="M1454" s="33"/>
      <c r="N1454" s="33"/>
      <c r="O1454" s="86"/>
      <c r="P1454" s="813"/>
      <c r="Q1454" s="86"/>
      <c r="R1454" s="813"/>
    </row>
    <row r="1455" spans="2:21" s="29" customFormat="1">
      <c r="C1455" s="11">
        <v>10</v>
      </c>
      <c r="D1455" s="46"/>
      <c r="E1455" s="46"/>
      <c r="F1455" s="693"/>
      <c r="G1455" s="33"/>
      <c r="H1455" s="33"/>
      <c r="I1455" s="33"/>
      <c r="J1455" s="33"/>
      <c r="K1455" s="86"/>
      <c r="L1455" s="813"/>
      <c r="M1455" s="33"/>
      <c r="N1455" s="33"/>
      <c r="O1455" s="86"/>
      <c r="P1455" s="813"/>
      <c r="Q1455" s="86"/>
      <c r="R1455" s="813"/>
    </row>
    <row r="1456" spans="2:21" s="29" customFormat="1">
      <c r="C1456" s="11">
        <v>11</v>
      </c>
      <c r="D1456" s="46"/>
      <c r="E1456" s="46"/>
      <c r="F1456" s="693"/>
      <c r="G1456" s="33"/>
      <c r="H1456" s="33"/>
      <c r="I1456" s="33"/>
      <c r="J1456" s="33"/>
      <c r="K1456" s="86"/>
      <c r="L1456" s="814"/>
      <c r="M1456" s="33"/>
      <c r="N1456" s="33"/>
      <c r="O1456" s="86"/>
      <c r="P1456" s="814"/>
      <c r="Q1456" s="86"/>
      <c r="R1456" s="814"/>
    </row>
    <row r="1457" spans="2:21" s="29" customFormat="1">
      <c r="C1457" s="11">
        <v>12</v>
      </c>
      <c r="D1457" s="692"/>
      <c r="E1457" s="692"/>
      <c r="F1457" s="693"/>
      <c r="G1457" s="33"/>
      <c r="H1457" s="33"/>
      <c r="I1457" s="33"/>
      <c r="J1457" s="33"/>
      <c r="K1457" s="86"/>
      <c r="L1457" s="813"/>
      <c r="M1457" s="33"/>
      <c r="N1457" s="33"/>
      <c r="O1457" s="86"/>
      <c r="P1457" s="813"/>
      <c r="Q1457" s="86"/>
      <c r="R1457" s="813"/>
    </row>
    <row r="1458" spans="2:21" s="29" customFormat="1">
      <c r="C1458" s="11">
        <v>13</v>
      </c>
      <c r="D1458" s="692"/>
      <c r="E1458" s="692"/>
      <c r="F1458" s="693"/>
      <c r="G1458" s="33"/>
      <c r="H1458" s="33"/>
      <c r="I1458" s="33"/>
      <c r="J1458" s="33"/>
      <c r="K1458" s="86"/>
      <c r="L1458" s="813"/>
      <c r="M1458" s="33"/>
      <c r="N1458" s="33"/>
      <c r="O1458" s="86"/>
      <c r="P1458" s="813"/>
      <c r="Q1458" s="86"/>
      <c r="R1458" s="813"/>
    </row>
    <row r="1459" spans="2:21" s="29" customFormat="1">
      <c r="C1459" s="11">
        <v>14</v>
      </c>
      <c r="D1459" s="692"/>
      <c r="E1459" s="692"/>
      <c r="F1459" s="693"/>
      <c r="G1459" s="33"/>
      <c r="H1459" s="33"/>
      <c r="I1459" s="33"/>
      <c r="J1459" s="33"/>
      <c r="K1459" s="86"/>
      <c r="L1459" s="651"/>
      <c r="M1459" s="33"/>
      <c r="N1459" s="33"/>
      <c r="O1459" s="86"/>
      <c r="P1459" s="651"/>
      <c r="Q1459" s="86"/>
      <c r="R1459" s="651"/>
    </row>
    <row r="1460" spans="2:21" s="29" customFormat="1">
      <c r="C1460" s="11">
        <v>15</v>
      </c>
      <c r="D1460" s="692"/>
      <c r="E1460" s="692"/>
      <c r="F1460" s="693"/>
      <c r="G1460" s="33"/>
      <c r="H1460" s="33"/>
      <c r="I1460" s="33"/>
      <c r="J1460" s="33"/>
      <c r="K1460" s="86"/>
      <c r="L1460" s="814"/>
      <c r="M1460" s="33"/>
      <c r="N1460" s="33"/>
      <c r="O1460" s="86"/>
      <c r="P1460" s="814"/>
      <c r="Q1460" s="86"/>
      <c r="R1460" s="814"/>
    </row>
    <row r="1461" spans="2:21" s="29" customFormat="1">
      <c r="C1461" s="11">
        <v>16</v>
      </c>
      <c r="D1461" s="692"/>
      <c r="E1461" s="692"/>
      <c r="F1461" s="693"/>
      <c r="G1461" s="33"/>
      <c r="H1461" s="33"/>
      <c r="I1461" s="33"/>
      <c r="J1461" s="33"/>
      <c r="K1461" s="86"/>
      <c r="L1461" s="813"/>
      <c r="M1461" s="33"/>
      <c r="N1461" s="33"/>
      <c r="O1461" s="86"/>
      <c r="P1461" s="813"/>
      <c r="Q1461" s="86"/>
      <c r="R1461" s="813"/>
    </row>
    <row r="1462" spans="2:21" s="29" customFormat="1">
      <c r="C1462" s="11">
        <v>17</v>
      </c>
      <c r="D1462" s="692"/>
      <c r="E1462" s="692"/>
      <c r="F1462" s="693"/>
      <c r="G1462" s="33"/>
      <c r="H1462" s="33"/>
      <c r="I1462" s="33"/>
      <c r="J1462" s="33"/>
      <c r="K1462" s="86"/>
      <c r="L1462" s="651"/>
      <c r="M1462" s="33"/>
      <c r="N1462" s="33"/>
      <c r="O1462" s="86"/>
      <c r="P1462" s="651"/>
      <c r="Q1462" s="86"/>
      <c r="R1462" s="651"/>
    </row>
    <row r="1463" spans="2:21" s="29" customFormat="1">
      <c r="B1463" s="11"/>
      <c r="C1463" s="11">
        <v>18</v>
      </c>
      <c r="D1463" s="692"/>
      <c r="E1463" s="692"/>
      <c r="F1463" s="693"/>
      <c r="G1463" s="33"/>
      <c r="H1463" s="33"/>
      <c r="I1463" s="33"/>
      <c r="J1463" s="33"/>
      <c r="K1463" s="653"/>
      <c r="L1463" s="651"/>
      <c r="M1463" s="33"/>
      <c r="N1463" s="33"/>
      <c r="O1463" s="653"/>
      <c r="P1463" s="651"/>
      <c r="Q1463" s="653"/>
      <c r="R1463" s="651"/>
    </row>
    <row r="1464" spans="2:21" s="29" customFormat="1">
      <c r="B1464" s="30">
        <v>77</v>
      </c>
      <c r="C1464" s="11">
        <v>1</v>
      </c>
      <c r="D1464" s="57"/>
      <c r="E1464" s="57"/>
      <c r="F1464" s="46"/>
      <c r="G1464" s="33"/>
      <c r="H1464" s="33"/>
      <c r="I1464" s="33"/>
      <c r="J1464" s="33"/>
      <c r="K1464" s="86"/>
      <c r="L1464" s="647"/>
      <c r="M1464" s="33"/>
      <c r="N1464" s="33"/>
      <c r="O1464" s="86"/>
      <c r="P1464" s="647"/>
      <c r="Q1464" s="86"/>
      <c r="R1464" s="647"/>
    </row>
    <row r="1465" spans="2:21" s="29" customFormat="1">
      <c r="B1465" s="11"/>
      <c r="C1465" s="11">
        <v>2</v>
      </c>
      <c r="D1465" s="655"/>
      <c r="E1465" s="655"/>
      <c r="F1465" s="11"/>
      <c r="G1465" s="334"/>
      <c r="H1465" s="334"/>
      <c r="I1465" s="334"/>
      <c r="J1465" s="334"/>
      <c r="K1465" s="78"/>
      <c r="L1465" s="647"/>
      <c r="M1465" s="33"/>
      <c r="N1465" s="33"/>
      <c r="O1465" s="78"/>
      <c r="P1465" s="647"/>
      <c r="Q1465" s="78"/>
      <c r="R1465" s="647"/>
    </row>
    <row r="1466" spans="2:21" s="29" customFormat="1">
      <c r="B1466" s="11"/>
      <c r="C1466" s="11">
        <v>3</v>
      </c>
      <c r="D1466" s="655"/>
      <c r="E1466" s="655"/>
      <c r="F1466" s="647"/>
      <c r="G1466" s="33"/>
      <c r="H1466" s="33"/>
      <c r="I1466" s="33"/>
      <c r="J1466" s="33"/>
      <c r="K1466" s="78"/>
      <c r="L1466" s="647"/>
      <c r="M1466" s="33"/>
      <c r="N1466" s="33"/>
      <c r="O1466" s="78"/>
      <c r="P1466" s="647"/>
      <c r="Q1466" s="78"/>
      <c r="R1466" s="647"/>
    </row>
    <row r="1467" spans="2:21">
      <c r="C1467" s="11">
        <v>4</v>
      </c>
      <c r="F1467" s="78"/>
      <c r="G1467" s="33"/>
      <c r="H1467" s="33"/>
      <c r="I1467" s="33"/>
      <c r="J1467" s="33"/>
      <c r="K1467" s="86"/>
      <c r="L1467" s="189"/>
      <c r="M1467" s="334"/>
      <c r="N1467" s="334"/>
      <c r="O1467" s="86"/>
      <c r="P1467" s="189"/>
      <c r="Q1467" s="86"/>
      <c r="R1467" s="189"/>
      <c r="S1467" s="335"/>
      <c r="T1467" s="335"/>
      <c r="U1467" s="335"/>
    </row>
    <row r="1468" spans="2:21" s="29" customFormat="1">
      <c r="B1468" s="11"/>
      <c r="C1468" s="11">
        <v>5</v>
      </c>
      <c r="D1468" s="692"/>
      <c r="E1468" s="692"/>
      <c r="F1468" s="693"/>
      <c r="G1468" s="33"/>
      <c r="H1468" s="33"/>
      <c r="I1468" s="33"/>
      <c r="J1468" s="33"/>
      <c r="K1468" s="86"/>
      <c r="L1468" s="813"/>
      <c r="M1468" s="33"/>
      <c r="N1468" s="33"/>
      <c r="O1468" s="86"/>
      <c r="P1468" s="813"/>
      <c r="Q1468" s="86"/>
      <c r="R1468" s="813"/>
    </row>
    <row r="1469" spans="2:21" s="29" customFormat="1">
      <c r="B1469" s="11"/>
      <c r="C1469" s="11">
        <v>6</v>
      </c>
      <c r="D1469" s="46"/>
      <c r="E1469" s="46"/>
      <c r="F1469" s="693"/>
      <c r="G1469" s="33"/>
      <c r="H1469" s="33"/>
      <c r="I1469" s="33"/>
      <c r="J1469" s="33"/>
      <c r="K1469" s="86"/>
      <c r="L1469" s="813"/>
      <c r="M1469" s="33"/>
      <c r="N1469" s="33"/>
      <c r="O1469" s="86"/>
      <c r="P1469" s="813"/>
      <c r="Q1469" s="86"/>
      <c r="R1469" s="813"/>
    </row>
    <row r="1470" spans="2:21" s="29" customFormat="1">
      <c r="B1470" s="11"/>
      <c r="C1470" s="11">
        <v>7</v>
      </c>
      <c r="D1470" s="46"/>
      <c r="E1470" s="46"/>
      <c r="F1470" s="693"/>
      <c r="G1470" s="33"/>
      <c r="H1470" s="33"/>
      <c r="I1470" s="33"/>
      <c r="J1470" s="33"/>
      <c r="K1470" s="86"/>
      <c r="L1470" s="814"/>
      <c r="M1470" s="33"/>
      <c r="N1470" s="33"/>
      <c r="O1470" s="86"/>
      <c r="P1470" s="814"/>
      <c r="Q1470" s="86"/>
      <c r="R1470" s="814"/>
    </row>
    <row r="1471" spans="2:21" s="29" customFormat="1">
      <c r="B1471" s="11"/>
      <c r="C1471" s="11">
        <v>8</v>
      </c>
      <c r="D1471" s="46"/>
      <c r="E1471" s="46"/>
      <c r="F1471" s="693"/>
      <c r="G1471" s="33"/>
      <c r="H1471" s="33"/>
      <c r="I1471" s="33"/>
      <c r="J1471" s="33"/>
      <c r="K1471" s="86"/>
      <c r="L1471" s="813"/>
      <c r="M1471" s="33"/>
      <c r="N1471" s="33"/>
      <c r="O1471" s="86"/>
      <c r="P1471" s="813"/>
      <c r="Q1471" s="86"/>
      <c r="R1471" s="813"/>
    </row>
    <row r="1472" spans="2:21" s="29" customFormat="1">
      <c r="B1472" s="11"/>
      <c r="C1472" s="11">
        <v>9</v>
      </c>
      <c r="D1472" s="692"/>
      <c r="E1472" s="692"/>
      <c r="F1472" s="693"/>
      <c r="G1472" s="33"/>
      <c r="H1472" s="33"/>
      <c r="I1472" s="33"/>
      <c r="J1472" s="33"/>
      <c r="K1472" s="86"/>
      <c r="L1472" s="813"/>
      <c r="M1472" s="33"/>
      <c r="N1472" s="33"/>
      <c r="O1472" s="86"/>
      <c r="P1472" s="813"/>
      <c r="Q1472" s="86"/>
      <c r="R1472" s="813"/>
    </row>
    <row r="1473" spans="2:21" s="29" customFormat="1">
      <c r="B1473" s="11"/>
      <c r="C1473" s="11">
        <v>10</v>
      </c>
      <c r="D1473" s="46"/>
      <c r="E1473" s="46"/>
      <c r="F1473" s="693"/>
      <c r="G1473" s="33"/>
      <c r="H1473" s="33"/>
      <c r="I1473" s="33"/>
      <c r="J1473" s="33"/>
      <c r="K1473" s="86"/>
      <c r="L1473" s="813"/>
      <c r="M1473" s="33"/>
      <c r="N1473" s="33"/>
      <c r="O1473" s="86"/>
      <c r="P1473" s="813"/>
      <c r="Q1473" s="86"/>
      <c r="R1473" s="813"/>
    </row>
    <row r="1474" spans="2:21" s="29" customFormat="1">
      <c r="B1474" s="11"/>
      <c r="C1474" s="11">
        <v>11</v>
      </c>
      <c r="D1474" s="46"/>
      <c r="E1474" s="46"/>
      <c r="F1474" s="693"/>
      <c r="G1474" s="33"/>
      <c r="H1474" s="33"/>
      <c r="I1474" s="33"/>
      <c r="J1474" s="33"/>
      <c r="K1474" s="86"/>
      <c r="L1474" s="814"/>
      <c r="M1474" s="33"/>
      <c r="N1474" s="33"/>
      <c r="O1474" s="86"/>
      <c r="P1474" s="814"/>
      <c r="Q1474" s="86"/>
      <c r="R1474" s="814"/>
    </row>
    <row r="1475" spans="2:21" s="29" customFormat="1">
      <c r="B1475" s="11"/>
      <c r="C1475" s="11">
        <v>12</v>
      </c>
      <c r="D1475" s="692"/>
      <c r="E1475" s="692"/>
      <c r="F1475" s="693"/>
      <c r="G1475" s="33"/>
      <c r="H1475" s="33"/>
      <c r="I1475" s="33"/>
      <c r="J1475" s="33"/>
      <c r="K1475" s="86"/>
      <c r="L1475" s="813"/>
      <c r="M1475" s="33"/>
      <c r="N1475" s="33"/>
      <c r="O1475" s="86"/>
      <c r="P1475" s="813"/>
      <c r="Q1475" s="86"/>
      <c r="R1475" s="813"/>
    </row>
    <row r="1476" spans="2:21" s="29" customFormat="1">
      <c r="B1476" s="11"/>
      <c r="C1476" s="11">
        <v>13</v>
      </c>
      <c r="D1476" s="692"/>
      <c r="E1476" s="692"/>
      <c r="F1476" s="693"/>
      <c r="G1476" s="33"/>
      <c r="H1476" s="33"/>
      <c r="I1476" s="33"/>
      <c r="J1476" s="33"/>
      <c r="K1476" s="86"/>
      <c r="L1476" s="813"/>
      <c r="M1476" s="33"/>
      <c r="N1476" s="33"/>
      <c r="O1476" s="86"/>
      <c r="P1476" s="813"/>
      <c r="Q1476" s="86"/>
      <c r="R1476" s="813"/>
    </row>
    <row r="1477" spans="2:21" s="29" customFormat="1">
      <c r="B1477" s="11"/>
      <c r="C1477" s="11">
        <v>14</v>
      </c>
      <c r="D1477" s="692"/>
      <c r="E1477" s="692"/>
      <c r="F1477" s="693"/>
      <c r="G1477" s="33"/>
      <c r="H1477" s="33"/>
      <c r="I1477" s="33"/>
      <c r="J1477" s="33"/>
      <c r="K1477" s="86"/>
      <c r="L1477" s="651"/>
      <c r="M1477" s="33"/>
      <c r="N1477" s="33"/>
      <c r="O1477" s="86"/>
      <c r="P1477" s="651"/>
      <c r="Q1477" s="86"/>
      <c r="R1477" s="651"/>
    </row>
    <row r="1478" spans="2:21" s="29" customFormat="1">
      <c r="B1478" s="11"/>
      <c r="C1478" s="11">
        <v>15</v>
      </c>
      <c r="D1478" s="692"/>
      <c r="E1478" s="692"/>
      <c r="F1478" s="693"/>
      <c r="G1478" s="33"/>
      <c r="H1478" s="33"/>
      <c r="I1478" s="33"/>
      <c r="J1478" s="33"/>
      <c r="K1478" s="86"/>
      <c r="L1478" s="814"/>
      <c r="M1478" s="33"/>
      <c r="N1478" s="33"/>
      <c r="O1478" s="86"/>
      <c r="P1478" s="814"/>
      <c r="Q1478" s="86"/>
      <c r="R1478" s="814"/>
    </row>
    <row r="1479" spans="2:21" s="29" customFormat="1">
      <c r="B1479" s="11"/>
      <c r="C1479" s="11">
        <v>16</v>
      </c>
      <c r="D1479" s="692"/>
      <c r="E1479" s="692"/>
      <c r="F1479" s="693"/>
      <c r="G1479" s="33"/>
      <c r="H1479" s="33"/>
      <c r="I1479" s="33"/>
      <c r="J1479" s="33"/>
      <c r="K1479" s="86"/>
      <c r="L1479" s="813"/>
      <c r="M1479" s="33"/>
      <c r="N1479" s="33"/>
      <c r="O1479" s="86"/>
      <c r="P1479" s="813"/>
      <c r="Q1479" s="86"/>
      <c r="R1479" s="813"/>
    </row>
    <row r="1480" spans="2:21" s="29" customFormat="1">
      <c r="B1480" s="11"/>
      <c r="C1480" s="11">
        <v>17</v>
      </c>
      <c r="D1480" s="692"/>
      <c r="E1480" s="692"/>
      <c r="F1480" s="693"/>
      <c r="G1480" s="33"/>
      <c r="H1480" s="33"/>
      <c r="I1480" s="33"/>
      <c r="J1480" s="33"/>
      <c r="K1480" s="86"/>
      <c r="L1480" s="651"/>
      <c r="M1480" s="33"/>
      <c r="N1480" s="33"/>
      <c r="O1480" s="86"/>
      <c r="P1480" s="651"/>
      <c r="Q1480" s="86"/>
      <c r="R1480" s="651"/>
    </row>
    <row r="1481" spans="2:21" s="29" customFormat="1">
      <c r="B1481" s="11"/>
      <c r="C1481" s="11">
        <v>18</v>
      </c>
      <c r="D1481" s="692"/>
      <c r="E1481" s="692"/>
      <c r="F1481" s="693"/>
      <c r="G1481" s="33"/>
      <c r="H1481" s="33"/>
      <c r="I1481" s="33"/>
      <c r="J1481" s="33"/>
      <c r="K1481" s="653"/>
      <c r="L1481" s="651"/>
      <c r="M1481" s="33"/>
      <c r="N1481" s="33"/>
      <c r="O1481" s="653"/>
      <c r="P1481" s="651"/>
      <c r="Q1481" s="653"/>
      <c r="R1481" s="651"/>
    </row>
    <row r="1482" spans="2:21" s="29" customFormat="1">
      <c r="B1482" s="30">
        <v>78</v>
      </c>
      <c r="C1482" s="11">
        <v>1</v>
      </c>
      <c r="D1482" s="57"/>
      <c r="E1482" s="57"/>
      <c r="F1482" s="46"/>
      <c r="G1482" s="33"/>
      <c r="H1482" s="33"/>
      <c r="I1482" s="33"/>
      <c r="J1482" s="33"/>
      <c r="K1482" s="86"/>
      <c r="L1482" s="647"/>
      <c r="M1482" s="33"/>
      <c r="N1482" s="33"/>
      <c r="O1482" s="86"/>
      <c r="P1482" s="647"/>
      <c r="Q1482" s="86"/>
      <c r="R1482" s="647"/>
    </row>
    <row r="1483" spans="2:21" s="29" customFormat="1">
      <c r="B1483" s="11"/>
      <c r="C1483" s="11">
        <v>2</v>
      </c>
      <c r="D1483" s="655"/>
      <c r="E1483" s="655"/>
      <c r="F1483" s="11"/>
      <c r="G1483" s="334"/>
      <c r="H1483" s="334"/>
      <c r="I1483" s="334"/>
      <c r="J1483" s="334"/>
      <c r="K1483" s="78"/>
      <c r="L1483" s="647"/>
      <c r="M1483" s="33"/>
      <c r="N1483" s="33"/>
      <c r="O1483" s="78"/>
      <c r="P1483" s="647"/>
      <c r="Q1483" s="78"/>
      <c r="R1483" s="647"/>
    </row>
    <row r="1484" spans="2:21" s="29" customFormat="1">
      <c r="B1484" s="11"/>
      <c r="C1484" s="11">
        <v>3</v>
      </c>
      <c r="D1484" s="655"/>
      <c r="E1484" s="655"/>
      <c r="F1484" s="647"/>
      <c r="G1484" s="33"/>
      <c r="H1484" s="33"/>
      <c r="I1484" s="33"/>
      <c r="J1484" s="33"/>
      <c r="K1484" s="78"/>
      <c r="L1484" s="647"/>
      <c r="M1484" s="33"/>
      <c r="N1484" s="33"/>
      <c r="O1484" s="78"/>
      <c r="P1484" s="647"/>
      <c r="Q1484" s="78"/>
      <c r="R1484" s="647"/>
    </row>
    <row r="1485" spans="2:21">
      <c r="C1485" s="11">
        <v>4</v>
      </c>
      <c r="F1485" s="78"/>
      <c r="G1485" s="33"/>
      <c r="H1485" s="33"/>
      <c r="I1485" s="33"/>
      <c r="J1485" s="33"/>
      <c r="K1485" s="86"/>
      <c r="L1485" s="189"/>
      <c r="M1485" s="334"/>
      <c r="N1485" s="334"/>
      <c r="O1485" s="86"/>
      <c r="P1485" s="189"/>
      <c r="Q1485" s="86"/>
      <c r="R1485" s="189"/>
      <c r="S1485" s="335"/>
      <c r="T1485" s="335"/>
      <c r="U1485" s="335"/>
    </row>
    <row r="1486" spans="2:21" s="29" customFormat="1">
      <c r="B1486" s="11"/>
      <c r="C1486" s="11">
        <v>5</v>
      </c>
      <c r="D1486" s="692"/>
      <c r="E1486" s="692"/>
      <c r="F1486" s="693"/>
      <c r="G1486" s="33"/>
      <c r="H1486" s="33"/>
      <c r="I1486" s="33"/>
      <c r="J1486" s="33"/>
      <c r="K1486" s="86"/>
      <c r="L1486" s="813"/>
      <c r="M1486" s="33"/>
      <c r="N1486" s="33"/>
      <c r="O1486" s="86"/>
      <c r="P1486" s="813"/>
      <c r="Q1486" s="86"/>
      <c r="R1486" s="813"/>
    </row>
    <row r="1487" spans="2:21" s="29" customFormat="1">
      <c r="B1487" s="11"/>
      <c r="C1487" s="11">
        <v>6</v>
      </c>
      <c r="D1487" s="46"/>
      <c r="E1487" s="46"/>
      <c r="F1487" s="693"/>
      <c r="G1487" s="33"/>
      <c r="H1487" s="33"/>
      <c r="I1487" s="33"/>
      <c r="J1487" s="33"/>
      <c r="K1487" s="86"/>
      <c r="L1487" s="813"/>
      <c r="M1487" s="33"/>
      <c r="N1487" s="33"/>
      <c r="O1487" s="86"/>
      <c r="P1487" s="813"/>
      <c r="Q1487" s="86"/>
      <c r="R1487" s="813"/>
    </row>
    <row r="1488" spans="2:21" s="29" customFormat="1">
      <c r="B1488" s="11"/>
      <c r="C1488" s="11">
        <v>7</v>
      </c>
      <c r="D1488" s="46"/>
      <c r="E1488" s="46"/>
      <c r="F1488" s="693"/>
      <c r="G1488" s="33"/>
      <c r="H1488" s="33"/>
      <c r="I1488" s="33"/>
      <c r="J1488" s="33"/>
      <c r="K1488" s="86"/>
      <c r="L1488" s="814"/>
      <c r="M1488" s="33"/>
      <c r="N1488" s="33"/>
      <c r="O1488" s="86"/>
      <c r="P1488" s="814"/>
      <c r="Q1488" s="86"/>
      <c r="R1488" s="814"/>
    </row>
    <row r="1489" spans="2:21" s="29" customFormat="1">
      <c r="B1489" s="11"/>
      <c r="C1489" s="11">
        <v>8</v>
      </c>
      <c r="D1489" s="46"/>
      <c r="E1489" s="46"/>
      <c r="F1489" s="693"/>
      <c r="G1489" s="33"/>
      <c r="H1489" s="33"/>
      <c r="I1489" s="33"/>
      <c r="J1489" s="33"/>
      <c r="K1489" s="86"/>
      <c r="L1489" s="813"/>
      <c r="M1489" s="33"/>
      <c r="N1489" s="33"/>
      <c r="O1489" s="86"/>
      <c r="P1489" s="813"/>
      <c r="Q1489" s="86"/>
      <c r="R1489" s="813"/>
    </row>
    <row r="1490" spans="2:21" s="29" customFormat="1">
      <c r="B1490" s="11"/>
      <c r="C1490" s="11">
        <v>9</v>
      </c>
      <c r="D1490" s="692"/>
      <c r="E1490" s="692"/>
      <c r="F1490" s="693"/>
      <c r="G1490" s="33"/>
      <c r="H1490" s="33"/>
      <c r="I1490" s="33"/>
      <c r="J1490" s="33"/>
      <c r="K1490" s="86"/>
      <c r="L1490" s="813"/>
      <c r="M1490" s="33"/>
      <c r="N1490" s="33"/>
      <c r="O1490" s="86"/>
      <c r="P1490" s="813"/>
      <c r="Q1490" s="86"/>
      <c r="R1490" s="813"/>
    </row>
    <row r="1491" spans="2:21" s="29" customFormat="1">
      <c r="B1491" s="11"/>
      <c r="C1491" s="11">
        <v>10</v>
      </c>
      <c r="D1491" s="46"/>
      <c r="E1491" s="46"/>
      <c r="F1491" s="693"/>
      <c r="G1491" s="33"/>
      <c r="H1491" s="33"/>
      <c r="I1491" s="33"/>
      <c r="J1491" s="33"/>
      <c r="K1491" s="86"/>
      <c r="L1491" s="813"/>
      <c r="M1491" s="33"/>
      <c r="N1491" s="33"/>
      <c r="O1491" s="86"/>
      <c r="P1491" s="813"/>
      <c r="Q1491" s="86"/>
      <c r="R1491" s="813"/>
    </row>
    <row r="1492" spans="2:21" s="29" customFormat="1">
      <c r="B1492" s="11"/>
      <c r="C1492" s="11">
        <v>11</v>
      </c>
      <c r="D1492" s="46"/>
      <c r="E1492" s="46"/>
      <c r="F1492" s="693"/>
      <c r="G1492" s="33"/>
      <c r="H1492" s="33"/>
      <c r="I1492" s="33"/>
      <c r="J1492" s="33"/>
      <c r="K1492" s="86"/>
      <c r="L1492" s="814"/>
      <c r="M1492" s="33"/>
      <c r="N1492" s="33"/>
      <c r="O1492" s="86"/>
      <c r="P1492" s="814"/>
      <c r="Q1492" s="86"/>
      <c r="R1492" s="814"/>
    </row>
    <row r="1493" spans="2:21" s="29" customFormat="1">
      <c r="B1493" s="11"/>
      <c r="C1493" s="11">
        <v>12</v>
      </c>
      <c r="D1493" s="692"/>
      <c r="E1493" s="692"/>
      <c r="F1493" s="693"/>
      <c r="G1493" s="33"/>
      <c r="H1493" s="33"/>
      <c r="I1493" s="33"/>
      <c r="J1493" s="33"/>
      <c r="K1493" s="86"/>
      <c r="L1493" s="813"/>
      <c r="M1493" s="33"/>
      <c r="N1493" s="33"/>
      <c r="O1493" s="86"/>
      <c r="P1493" s="813"/>
      <c r="Q1493" s="86"/>
      <c r="R1493" s="813"/>
    </row>
    <row r="1494" spans="2:21" s="29" customFormat="1">
      <c r="B1494" s="11"/>
      <c r="C1494" s="11">
        <v>13</v>
      </c>
      <c r="D1494" s="692"/>
      <c r="E1494" s="692"/>
      <c r="F1494" s="693"/>
      <c r="G1494" s="33"/>
      <c r="H1494" s="33"/>
      <c r="I1494" s="33"/>
      <c r="J1494" s="33"/>
      <c r="K1494" s="86"/>
      <c r="L1494" s="813"/>
      <c r="M1494" s="33"/>
      <c r="N1494" s="33"/>
      <c r="O1494" s="86"/>
      <c r="P1494" s="813"/>
      <c r="Q1494" s="86"/>
      <c r="R1494" s="813"/>
    </row>
    <row r="1495" spans="2:21" s="29" customFormat="1">
      <c r="B1495" s="11"/>
      <c r="C1495" s="11">
        <v>14</v>
      </c>
      <c r="D1495" s="692"/>
      <c r="E1495" s="692"/>
      <c r="F1495" s="693"/>
      <c r="G1495" s="33"/>
      <c r="H1495" s="33"/>
      <c r="I1495" s="33"/>
      <c r="J1495" s="33"/>
      <c r="K1495" s="86"/>
      <c r="L1495" s="651"/>
      <c r="M1495" s="33"/>
      <c r="N1495" s="33"/>
      <c r="O1495" s="86"/>
      <c r="P1495" s="651"/>
      <c r="Q1495" s="86"/>
      <c r="R1495" s="651"/>
    </row>
    <row r="1496" spans="2:21" s="29" customFormat="1">
      <c r="B1496" s="11"/>
      <c r="C1496" s="11">
        <v>15</v>
      </c>
      <c r="D1496" s="692"/>
      <c r="E1496" s="692"/>
      <c r="F1496" s="693"/>
      <c r="G1496" s="33"/>
      <c r="H1496" s="33"/>
      <c r="I1496" s="33"/>
      <c r="J1496" s="33"/>
      <c r="K1496" s="86"/>
      <c r="L1496" s="814"/>
      <c r="M1496" s="33"/>
      <c r="N1496" s="33"/>
      <c r="O1496" s="86"/>
      <c r="P1496" s="814"/>
      <c r="Q1496" s="86"/>
      <c r="R1496" s="814"/>
    </row>
    <row r="1497" spans="2:21" s="29" customFormat="1">
      <c r="B1497" s="11"/>
      <c r="C1497" s="11">
        <v>16</v>
      </c>
      <c r="D1497" s="692"/>
      <c r="E1497" s="692"/>
      <c r="F1497" s="693"/>
      <c r="G1497" s="33"/>
      <c r="H1497" s="33"/>
      <c r="I1497" s="33"/>
      <c r="J1497" s="33"/>
      <c r="K1497" s="86"/>
      <c r="L1497" s="813"/>
      <c r="M1497" s="33"/>
      <c r="N1497" s="33"/>
      <c r="O1497" s="86"/>
      <c r="P1497" s="813"/>
      <c r="Q1497" s="86"/>
      <c r="R1497" s="813"/>
    </row>
    <row r="1498" spans="2:21" s="29" customFormat="1">
      <c r="B1498" s="11"/>
      <c r="C1498" s="11">
        <v>17</v>
      </c>
      <c r="D1498" s="692"/>
      <c r="E1498" s="692"/>
      <c r="F1498" s="693"/>
      <c r="G1498" s="33"/>
      <c r="H1498" s="33"/>
      <c r="I1498" s="33"/>
      <c r="J1498" s="33"/>
      <c r="K1498" s="86"/>
      <c r="L1498" s="651"/>
      <c r="M1498" s="33"/>
      <c r="N1498" s="33"/>
      <c r="O1498" s="86"/>
      <c r="P1498" s="651"/>
      <c r="Q1498" s="86"/>
      <c r="R1498" s="651"/>
    </row>
    <row r="1499" spans="2:21" s="29" customFormat="1">
      <c r="B1499" s="11"/>
      <c r="C1499" s="11">
        <v>18</v>
      </c>
      <c r="D1499" s="692"/>
      <c r="E1499" s="692"/>
      <c r="F1499" s="693"/>
      <c r="G1499" s="33"/>
      <c r="H1499" s="33"/>
      <c r="I1499" s="33"/>
      <c r="J1499" s="33"/>
      <c r="K1499" s="653"/>
      <c r="L1499" s="651"/>
      <c r="M1499" s="33"/>
      <c r="N1499" s="33"/>
      <c r="O1499" s="653"/>
      <c r="P1499" s="651"/>
      <c r="Q1499" s="653"/>
      <c r="R1499" s="651"/>
    </row>
    <row r="1500" spans="2:21" s="29" customFormat="1">
      <c r="B1500" s="30">
        <v>79</v>
      </c>
      <c r="C1500" s="11">
        <v>1</v>
      </c>
      <c r="D1500" s="57"/>
      <c r="E1500" s="57"/>
      <c r="F1500" s="46"/>
      <c r="G1500" s="33"/>
      <c r="H1500" s="33"/>
      <c r="I1500" s="33"/>
      <c r="J1500" s="33"/>
      <c r="K1500" s="86"/>
      <c r="L1500" s="647"/>
      <c r="M1500" s="33"/>
      <c r="N1500" s="33"/>
      <c r="O1500" s="86"/>
      <c r="P1500" s="647"/>
      <c r="Q1500" s="86"/>
      <c r="R1500" s="647"/>
    </row>
    <row r="1501" spans="2:21" s="29" customFormat="1">
      <c r="B1501" s="11"/>
      <c r="C1501" s="11">
        <v>2</v>
      </c>
      <c r="D1501" s="655"/>
      <c r="E1501" s="655"/>
      <c r="F1501" s="11"/>
      <c r="G1501" s="334"/>
      <c r="H1501" s="334"/>
      <c r="I1501" s="334"/>
      <c r="J1501" s="334"/>
      <c r="K1501" s="78"/>
      <c r="L1501" s="647"/>
      <c r="M1501" s="33"/>
      <c r="N1501" s="33"/>
      <c r="O1501" s="78"/>
      <c r="P1501" s="647"/>
      <c r="Q1501" s="78"/>
      <c r="R1501" s="647"/>
    </row>
    <row r="1502" spans="2:21" s="29" customFormat="1">
      <c r="B1502" s="11"/>
      <c r="C1502" s="11">
        <v>3</v>
      </c>
      <c r="D1502" s="655"/>
      <c r="E1502" s="655"/>
      <c r="F1502" s="647"/>
      <c r="G1502" s="33"/>
      <c r="H1502" s="33"/>
      <c r="I1502" s="33"/>
      <c r="J1502" s="33"/>
      <c r="K1502" s="78"/>
      <c r="L1502" s="647"/>
      <c r="M1502" s="33"/>
      <c r="N1502" s="33"/>
      <c r="O1502" s="78"/>
      <c r="P1502" s="647"/>
      <c r="Q1502" s="78"/>
      <c r="R1502" s="647"/>
    </row>
    <row r="1503" spans="2:21">
      <c r="C1503" s="11">
        <v>4</v>
      </c>
      <c r="F1503" s="78"/>
      <c r="G1503" s="33"/>
      <c r="H1503" s="33"/>
      <c r="I1503" s="33"/>
      <c r="J1503" s="33"/>
      <c r="K1503" s="86"/>
      <c r="L1503" s="189"/>
      <c r="M1503" s="334"/>
      <c r="N1503" s="334"/>
      <c r="O1503" s="86"/>
      <c r="P1503" s="189"/>
      <c r="Q1503" s="86"/>
      <c r="R1503" s="189"/>
      <c r="S1503" s="335"/>
      <c r="T1503" s="335"/>
      <c r="U1503" s="335"/>
    </row>
    <row r="1504" spans="2:21" s="29" customFormat="1">
      <c r="B1504" s="11"/>
      <c r="C1504" s="11">
        <v>5</v>
      </c>
      <c r="D1504" s="692"/>
      <c r="E1504" s="692"/>
      <c r="F1504" s="693"/>
      <c r="G1504" s="33"/>
      <c r="H1504" s="33"/>
      <c r="I1504" s="33"/>
      <c r="J1504" s="33"/>
      <c r="K1504" s="86"/>
      <c r="L1504" s="813"/>
      <c r="M1504" s="33"/>
      <c r="N1504" s="33"/>
      <c r="O1504" s="86"/>
      <c r="P1504" s="813"/>
      <c r="Q1504" s="86"/>
      <c r="R1504" s="813"/>
    </row>
    <row r="1505" spans="2:18" s="29" customFormat="1">
      <c r="B1505" s="11"/>
      <c r="C1505" s="11">
        <v>6</v>
      </c>
      <c r="D1505" s="46"/>
      <c r="E1505" s="46"/>
      <c r="F1505" s="693"/>
      <c r="G1505" s="33"/>
      <c r="H1505" s="33"/>
      <c r="I1505" s="33"/>
      <c r="J1505" s="33"/>
      <c r="K1505" s="86"/>
      <c r="L1505" s="813"/>
      <c r="M1505" s="33"/>
      <c r="N1505" s="33"/>
      <c r="O1505" s="86"/>
      <c r="P1505" s="813"/>
      <c r="Q1505" s="86"/>
      <c r="R1505" s="813"/>
    </row>
    <row r="1506" spans="2:18" s="29" customFormat="1">
      <c r="B1506" s="11"/>
      <c r="C1506" s="11">
        <v>7</v>
      </c>
      <c r="D1506" s="46"/>
      <c r="E1506" s="46"/>
      <c r="F1506" s="693"/>
      <c r="G1506" s="33"/>
      <c r="H1506" s="33"/>
      <c r="I1506" s="33"/>
      <c r="J1506" s="33"/>
      <c r="K1506" s="86"/>
      <c r="L1506" s="814"/>
      <c r="M1506" s="33"/>
      <c r="N1506" s="33"/>
      <c r="O1506" s="86"/>
      <c r="P1506" s="814"/>
      <c r="Q1506" s="86"/>
      <c r="R1506" s="814"/>
    </row>
    <row r="1507" spans="2:18" s="29" customFormat="1">
      <c r="B1507" s="11"/>
      <c r="C1507" s="11">
        <v>8</v>
      </c>
      <c r="D1507" s="46"/>
      <c r="E1507" s="46"/>
      <c r="F1507" s="693"/>
      <c r="G1507" s="33"/>
      <c r="H1507" s="33"/>
      <c r="I1507" s="33"/>
      <c r="J1507" s="33"/>
      <c r="K1507" s="86"/>
      <c r="L1507" s="813"/>
      <c r="M1507" s="33"/>
      <c r="N1507" s="33"/>
      <c r="O1507" s="86"/>
      <c r="P1507" s="813"/>
      <c r="Q1507" s="86"/>
      <c r="R1507" s="813"/>
    </row>
    <row r="1508" spans="2:18" s="29" customFormat="1">
      <c r="B1508" s="11"/>
      <c r="C1508" s="11">
        <v>9</v>
      </c>
      <c r="D1508" s="692"/>
      <c r="E1508" s="692"/>
      <c r="F1508" s="693"/>
      <c r="G1508" s="33"/>
      <c r="H1508" s="33"/>
      <c r="I1508" s="33"/>
      <c r="J1508" s="33"/>
      <c r="K1508" s="86"/>
      <c r="L1508" s="813"/>
      <c r="M1508" s="33"/>
      <c r="N1508" s="33"/>
      <c r="O1508" s="86"/>
      <c r="P1508" s="813"/>
      <c r="Q1508" s="86"/>
      <c r="R1508" s="813"/>
    </row>
    <row r="1509" spans="2:18" s="29" customFormat="1">
      <c r="B1509" s="11"/>
      <c r="C1509" s="11">
        <v>10</v>
      </c>
      <c r="D1509" s="46"/>
      <c r="E1509" s="46"/>
      <c r="F1509" s="693"/>
      <c r="G1509" s="33"/>
      <c r="H1509" s="33"/>
      <c r="I1509" s="33"/>
      <c r="J1509" s="33"/>
      <c r="K1509" s="86"/>
      <c r="L1509" s="813"/>
      <c r="M1509" s="33"/>
      <c r="N1509" s="33"/>
      <c r="O1509" s="86"/>
      <c r="P1509" s="813"/>
      <c r="Q1509" s="86"/>
      <c r="R1509" s="813"/>
    </row>
    <row r="1510" spans="2:18" s="29" customFormat="1">
      <c r="B1510" s="11"/>
      <c r="C1510" s="11">
        <v>11</v>
      </c>
      <c r="D1510" s="46"/>
      <c r="E1510" s="46"/>
      <c r="F1510" s="693"/>
      <c r="G1510" s="33"/>
      <c r="H1510" s="33"/>
      <c r="I1510" s="33"/>
      <c r="J1510" s="33"/>
      <c r="K1510" s="86"/>
      <c r="L1510" s="814"/>
      <c r="M1510" s="33"/>
      <c r="N1510" s="33"/>
      <c r="O1510" s="86"/>
      <c r="P1510" s="814"/>
      <c r="Q1510" s="86"/>
      <c r="R1510" s="814"/>
    </row>
    <row r="1511" spans="2:18" s="29" customFormat="1">
      <c r="B1511" s="11"/>
      <c r="C1511" s="11">
        <v>12</v>
      </c>
      <c r="D1511" s="692"/>
      <c r="E1511" s="692"/>
      <c r="F1511" s="693"/>
      <c r="G1511" s="33"/>
      <c r="H1511" s="33"/>
      <c r="I1511" s="33"/>
      <c r="J1511" s="33"/>
      <c r="K1511" s="86"/>
      <c r="L1511" s="813"/>
      <c r="M1511" s="33"/>
      <c r="N1511" s="33"/>
      <c r="O1511" s="86"/>
      <c r="P1511" s="813"/>
      <c r="Q1511" s="86"/>
      <c r="R1511" s="813"/>
    </row>
    <row r="1512" spans="2:18" s="29" customFormat="1">
      <c r="B1512" s="11"/>
      <c r="C1512" s="11">
        <v>13</v>
      </c>
      <c r="D1512" s="692"/>
      <c r="E1512" s="692"/>
      <c r="F1512" s="693"/>
      <c r="G1512" s="33"/>
      <c r="H1512" s="33"/>
      <c r="I1512" s="33"/>
      <c r="J1512" s="33"/>
      <c r="K1512" s="86"/>
      <c r="L1512" s="813"/>
      <c r="M1512" s="33"/>
      <c r="N1512" s="33"/>
      <c r="O1512" s="86"/>
      <c r="P1512" s="813"/>
      <c r="Q1512" s="86"/>
      <c r="R1512" s="813"/>
    </row>
    <row r="1513" spans="2:18" s="29" customFormat="1">
      <c r="B1513" s="11"/>
      <c r="C1513" s="11">
        <v>14</v>
      </c>
      <c r="D1513" s="692"/>
      <c r="E1513" s="692"/>
      <c r="F1513" s="693"/>
      <c r="G1513" s="33"/>
      <c r="H1513" s="33"/>
      <c r="I1513" s="33"/>
      <c r="J1513" s="33"/>
      <c r="K1513" s="86"/>
      <c r="L1513" s="651"/>
      <c r="M1513" s="33"/>
      <c r="N1513" s="33"/>
      <c r="O1513" s="86"/>
      <c r="P1513" s="651"/>
      <c r="Q1513" s="86"/>
      <c r="R1513" s="651"/>
    </row>
    <row r="1514" spans="2:18" s="29" customFormat="1">
      <c r="B1514" s="11"/>
      <c r="C1514" s="11">
        <v>15</v>
      </c>
      <c r="D1514" s="692"/>
      <c r="E1514" s="692"/>
      <c r="F1514" s="693"/>
      <c r="G1514" s="33"/>
      <c r="H1514" s="33"/>
      <c r="I1514" s="33"/>
      <c r="J1514" s="33"/>
      <c r="K1514" s="86"/>
      <c r="L1514" s="814"/>
      <c r="M1514" s="33"/>
      <c r="N1514" s="33"/>
      <c r="O1514" s="86"/>
      <c r="P1514" s="814"/>
      <c r="Q1514" s="86"/>
      <c r="R1514" s="814"/>
    </row>
    <row r="1515" spans="2:18" s="29" customFormat="1">
      <c r="B1515" s="11"/>
      <c r="C1515" s="11">
        <v>16</v>
      </c>
      <c r="D1515" s="692"/>
      <c r="E1515" s="692"/>
      <c r="F1515" s="693"/>
      <c r="G1515" s="33"/>
      <c r="H1515" s="33"/>
      <c r="I1515" s="33"/>
      <c r="J1515" s="33"/>
      <c r="K1515" s="86"/>
      <c r="L1515" s="813"/>
      <c r="M1515" s="33"/>
      <c r="N1515" s="33"/>
      <c r="O1515" s="86"/>
      <c r="P1515" s="813"/>
      <c r="Q1515" s="86"/>
      <c r="R1515" s="813"/>
    </row>
    <row r="1516" spans="2:18" s="29" customFormat="1">
      <c r="B1516" s="11"/>
      <c r="C1516" s="11">
        <v>17</v>
      </c>
      <c r="D1516" s="692"/>
      <c r="E1516" s="692"/>
      <c r="F1516" s="693"/>
      <c r="G1516" s="33"/>
      <c r="H1516" s="33"/>
      <c r="I1516" s="33"/>
      <c r="J1516" s="33"/>
      <c r="K1516" s="86"/>
      <c r="L1516" s="651"/>
      <c r="M1516" s="33"/>
      <c r="N1516" s="33"/>
      <c r="O1516" s="86"/>
      <c r="P1516" s="651"/>
      <c r="Q1516" s="86"/>
      <c r="R1516" s="651"/>
    </row>
    <row r="1517" spans="2:18" s="29" customFormat="1">
      <c r="B1517" s="11"/>
      <c r="C1517" s="11">
        <v>18</v>
      </c>
      <c r="D1517" s="692"/>
      <c r="E1517" s="692"/>
      <c r="F1517" s="693"/>
      <c r="G1517" s="33"/>
      <c r="H1517" s="33"/>
      <c r="I1517" s="33"/>
      <c r="J1517" s="33"/>
      <c r="K1517" s="653"/>
      <c r="L1517" s="651"/>
      <c r="M1517" s="33"/>
      <c r="N1517" s="33"/>
      <c r="O1517" s="653"/>
      <c r="P1517" s="651"/>
      <c r="Q1517" s="653"/>
      <c r="R1517" s="651"/>
    </row>
    <row r="1518" spans="2:18" s="29" customFormat="1">
      <c r="B1518" s="30">
        <v>80</v>
      </c>
      <c r="C1518" s="11">
        <v>1</v>
      </c>
      <c r="D1518" s="57"/>
      <c r="E1518" s="57"/>
      <c r="F1518" s="46"/>
      <c r="G1518" s="33"/>
      <c r="H1518" s="33"/>
      <c r="I1518" s="33"/>
      <c r="J1518" s="33"/>
      <c r="K1518" s="86"/>
      <c r="L1518" s="647"/>
      <c r="M1518" s="33"/>
      <c r="N1518" s="33"/>
      <c r="O1518" s="86"/>
      <c r="P1518" s="647"/>
      <c r="Q1518" s="86"/>
      <c r="R1518" s="647"/>
    </row>
    <row r="1519" spans="2:18" s="29" customFormat="1">
      <c r="B1519" s="11"/>
      <c r="C1519" s="11">
        <v>2</v>
      </c>
      <c r="D1519" s="655"/>
      <c r="E1519" s="655"/>
      <c r="F1519" s="11"/>
      <c r="G1519" s="334"/>
      <c r="H1519" s="334"/>
      <c r="I1519" s="334"/>
      <c r="J1519" s="334"/>
      <c r="K1519" s="78"/>
      <c r="L1519" s="647"/>
      <c r="M1519" s="33"/>
      <c r="N1519" s="33"/>
      <c r="O1519" s="78"/>
      <c r="P1519" s="647"/>
      <c r="Q1519" s="78"/>
      <c r="R1519" s="647"/>
    </row>
    <row r="1520" spans="2:18" s="29" customFormat="1">
      <c r="B1520" s="11"/>
      <c r="C1520" s="11">
        <v>3</v>
      </c>
      <c r="D1520" s="655"/>
      <c r="E1520" s="655"/>
      <c r="F1520" s="647"/>
      <c r="G1520" s="33"/>
      <c r="H1520" s="33"/>
      <c r="I1520" s="33"/>
      <c r="J1520" s="33"/>
      <c r="K1520" s="78"/>
      <c r="L1520" s="647"/>
      <c r="M1520" s="33"/>
      <c r="N1520" s="33"/>
      <c r="O1520" s="78"/>
      <c r="P1520" s="647"/>
      <c r="Q1520" s="78"/>
      <c r="R1520" s="647"/>
    </row>
    <row r="1521" spans="2:21">
      <c r="C1521" s="11">
        <v>4</v>
      </c>
      <c r="F1521" s="78"/>
      <c r="G1521" s="33"/>
      <c r="H1521" s="33"/>
      <c r="I1521" s="33"/>
      <c r="J1521" s="33"/>
      <c r="K1521" s="86"/>
      <c r="L1521" s="189"/>
      <c r="M1521" s="334"/>
      <c r="N1521" s="334"/>
      <c r="O1521" s="86"/>
      <c r="P1521" s="189"/>
      <c r="Q1521" s="86"/>
      <c r="R1521" s="189"/>
      <c r="S1521" s="335"/>
      <c r="T1521" s="335"/>
      <c r="U1521" s="335"/>
    </row>
    <row r="1522" spans="2:21" s="29" customFormat="1">
      <c r="B1522" s="11"/>
      <c r="C1522" s="11">
        <v>5</v>
      </c>
      <c r="D1522" s="692"/>
      <c r="E1522" s="692"/>
      <c r="F1522" s="693"/>
      <c r="G1522" s="33"/>
      <c r="H1522" s="33"/>
      <c r="I1522" s="33"/>
      <c r="J1522" s="33"/>
      <c r="K1522" s="86"/>
      <c r="L1522" s="813"/>
      <c r="M1522" s="33"/>
      <c r="N1522" s="33"/>
      <c r="O1522" s="86"/>
      <c r="P1522" s="813"/>
      <c r="Q1522" s="86"/>
      <c r="R1522" s="813"/>
    </row>
    <row r="1523" spans="2:21" s="29" customFormat="1">
      <c r="B1523" s="11"/>
      <c r="C1523" s="11">
        <v>6</v>
      </c>
      <c r="D1523" s="46"/>
      <c r="E1523" s="46"/>
      <c r="F1523" s="693"/>
      <c r="G1523" s="33"/>
      <c r="H1523" s="33"/>
      <c r="I1523" s="33"/>
      <c r="J1523" s="33"/>
      <c r="K1523" s="86"/>
      <c r="L1523" s="813"/>
      <c r="M1523" s="33"/>
      <c r="N1523" s="33"/>
      <c r="O1523" s="86"/>
      <c r="P1523" s="813"/>
      <c r="Q1523" s="86"/>
      <c r="R1523" s="813"/>
    </row>
    <row r="1524" spans="2:21" s="29" customFormat="1">
      <c r="B1524" s="11"/>
      <c r="C1524" s="11">
        <v>7</v>
      </c>
      <c r="D1524" s="46"/>
      <c r="E1524" s="46"/>
      <c r="F1524" s="693"/>
      <c r="G1524" s="33"/>
      <c r="H1524" s="33"/>
      <c r="I1524" s="33"/>
      <c r="J1524" s="33"/>
      <c r="K1524" s="86"/>
      <c r="L1524" s="814"/>
      <c r="M1524" s="33"/>
      <c r="N1524" s="33"/>
      <c r="O1524" s="86"/>
      <c r="P1524" s="814"/>
      <c r="Q1524" s="86"/>
      <c r="R1524" s="814"/>
    </row>
    <row r="1525" spans="2:21" s="29" customFormat="1">
      <c r="B1525" s="11"/>
      <c r="C1525" s="11">
        <v>8</v>
      </c>
      <c r="D1525" s="46"/>
      <c r="E1525" s="46"/>
      <c r="F1525" s="693"/>
      <c r="G1525" s="33"/>
      <c r="H1525" s="33"/>
      <c r="I1525" s="33"/>
      <c r="J1525" s="33"/>
      <c r="K1525" s="86"/>
      <c r="L1525" s="813"/>
      <c r="M1525" s="33"/>
      <c r="N1525" s="33"/>
      <c r="O1525" s="86"/>
      <c r="P1525" s="813"/>
      <c r="Q1525" s="86"/>
      <c r="R1525" s="813"/>
    </row>
    <row r="1526" spans="2:21" s="29" customFormat="1">
      <c r="B1526" s="11"/>
      <c r="C1526" s="11">
        <v>9</v>
      </c>
      <c r="D1526" s="692"/>
      <c r="E1526" s="692"/>
      <c r="F1526" s="693"/>
      <c r="G1526" s="33"/>
      <c r="H1526" s="33"/>
      <c r="I1526" s="33"/>
      <c r="J1526" s="33"/>
      <c r="K1526" s="86"/>
      <c r="L1526" s="813"/>
      <c r="M1526" s="33"/>
      <c r="N1526" s="33"/>
      <c r="O1526" s="86"/>
      <c r="P1526" s="813"/>
      <c r="Q1526" s="86"/>
      <c r="R1526" s="813"/>
    </row>
    <row r="1527" spans="2:21" s="29" customFormat="1">
      <c r="B1527" s="11"/>
      <c r="C1527" s="11">
        <v>10</v>
      </c>
      <c r="D1527" s="46"/>
      <c r="E1527" s="46"/>
      <c r="F1527" s="693"/>
      <c r="G1527" s="33"/>
      <c r="H1527" s="33"/>
      <c r="I1527" s="33"/>
      <c r="J1527" s="33"/>
      <c r="K1527" s="86"/>
      <c r="L1527" s="813"/>
      <c r="M1527" s="33"/>
      <c r="N1527" s="33"/>
      <c r="O1527" s="86"/>
      <c r="P1527" s="813"/>
      <c r="Q1527" s="86"/>
      <c r="R1527" s="813"/>
    </row>
    <row r="1528" spans="2:21" s="29" customFormat="1">
      <c r="B1528" s="11"/>
      <c r="C1528" s="11">
        <v>11</v>
      </c>
      <c r="D1528" s="46"/>
      <c r="E1528" s="46"/>
      <c r="F1528" s="693"/>
      <c r="G1528" s="33"/>
      <c r="H1528" s="33"/>
      <c r="I1528" s="33"/>
      <c r="J1528" s="33"/>
      <c r="K1528" s="86"/>
      <c r="L1528" s="814"/>
      <c r="M1528" s="33"/>
      <c r="N1528" s="33"/>
      <c r="O1528" s="86"/>
      <c r="P1528" s="814"/>
      <c r="Q1528" s="86"/>
      <c r="R1528" s="814"/>
    </row>
    <row r="1529" spans="2:21" s="29" customFormat="1">
      <c r="B1529" s="11"/>
      <c r="C1529" s="11">
        <v>12</v>
      </c>
      <c r="D1529" s="692"/>
      <c r="E1529" s="692"/>
      <c r="F1529" s="693"/>
      <c r="G1529" s="33"/>
      <c r="H1529" s="33"/>
      <c r="I1529" s="33"/>
      <c r="J1529" s="33"/>
      <c r="K1529" s="86"/>
      <c r="L1529" s="813"/>
      <c r="M1529" s="33"/>
      <c r="N1529" s="33"/>
      <c r="O1529" s="86"/>
      <c r="P1529" s="813"/>
      <c r="Q1529" s="86"/>
      <c r="R1529" s="813"/>
    </row>
    <row r="1530" spans="2:21" s="29" customFormat="1">
      <c r="B1530" s="11"/>
      <c r="C1530" s="11">
        <v>13</v>
      </c>
      <c r="D1530" s="692"/>
      <c r="E1530" s="692"/>
      <c r="F1530" s="693"/>
      <c r="G1530" s="33"/>
      <c r="H1530" s="33"/>
      <c r="I1530" s="33"/>
      <c r="J1530" s="33"/>
      <c r="K1530" s="86"/>
      <c r="L1530" s="813"/>
      <c r="M1530" s="33"/>
      <c r="N1530" s="33"/>
      <c r="O1530" s="86"/>
      <c r="P1530" s="813"/>
      <c r="Q1530" s="86"/>
      <c r="R1530" s="813"/>
    </row>
    <row r="1531" spans="2:21" s="29" customFormat="1">
      <c r="B1531" s="11"/>
      <c r="C1531" s="11">
        <v>14</v>
      </c>
      <c r="D1531" s="692"/>
      <c r="E1531" s="692"/>
      <c r="F1531" s="693"/>
      <c r="G1531" s="33"/>
      <c r="H1531" s="33"/>
      <c r="I1531" s="33"/>
      <c r="J1531" s="33"/>
      <c r="K1531" s="86"/>
      <c r="L1531" s="651"/>
      <c r="M1531" s="33"/>
      <c r="N1531" s="33"/>
      <c r="O1531" s="86"/>
      <c r="P1531" s="651"/>
      <c r="Q1531" s="86"/>
      <c r="R1531" s="651"/>
    </row>
    <row r="1532" spans="2:21" s="29" customFormat="1">
      <c r="B1532" s="11"/>
      <c r="C1532" s="11">
        <v>15</v>
      </c>
      <c r="D1532" s="692"/>
      <c r="E1532" s="692"/>
      <c r="F1532" s="693"/>
      <c r="G1532" s="33"/>
      <c r="H1532" s="33"/>
      <c r="I1532" s="33"/>
      <c r="J1532" s="33"/>
      <c r="K1532" s="86"/>
      <c r="L1532" s="814"/>
      <c r="M1532" s="33"/>
      <c r="N1532" s="33"/>
      <c r="O1532" s="86"/>
      <c r="P1532" s="814"/>
      <c r="Q1532" s="86"/>
      <c r="R1532" s="814"/>
    </row>
    <row r="1533" spans="2:21" s="29" customFormat="1">
      <c r="B1533" s="11"/>
      <c r="C1533" s="11">
        <v>16</v>
      </c>
      <c r="D1533" s="692"/>
      <c r="E1533" s="692"/>
      <c r="F1533" s="693"/>
      <c r="G1533" s="33"/>
      <c r="H1533" s="33"/>
      <c r="I1533" s="33"/>
      <c r="J1533" s="33"/>
      <c r="K1533" s="86"/>
      <c r="L1533" s="813"/>
      <c r="M1533" s="33"/>
      <c r="N1533" s="33"/>
      <c r="O1533" s="86"/>
      <c r="P1533" s="813"/>
      <c r="Q1533" s="86"/>
      <c r="R1533" s="813"/>
    </row>
    <row r="1534" spans="2:21" s="29" customFormat="1">
      <c r="B1534" s="11"/>
      <c r="C1534" s="11">
        <v>17</v>
      </c>
      <c r="D1534" s="692"/>
      <c r="E1534" s="692"/>
      <c r="F1534" s="693"/>
      <c r="G1534" s="33"/>
      <c r="H1534" s="33"/>
      <c r="I1534" s="33"/>
      <c r="J1534" s="33"/>
      <c r="K1534" s="86"/>
      <c r="L1534" s="651"/>
      <c r="M1534" s="33"/>
      <c r="N1534" s="33"/>
      <c r="O1534" s="86"/>
      <c r="P1534" s="651"/>
      <c r="Q1534" s="86"/>
      <c r="R1534" s="651"/>
    </row>
    <row r="1535" spans="2:21" s="29" customFormat="1">
      <c r="B1535" s="11"/>
      <c r="C1535" s="11">
        <v>18</v>
      </c>
      <c r="D1535" s="692"/>
      <c r="E1535" s="692"/>
      <c r="F1535" s="693"/>
      <c r="G1535" s="33"/>
      <c r="H1535" s="33"/>
      <c r="I1535" s="33"/>
      <c r="J1535" s="33"/>
      <c r="K1535" s="653"/>
      <c r="L1535" s="651"/>
      <c r="M1535" s="33"/>
      <c r="N1535" s="33"/>
      <c r="O1535" s="653"/>
      <c r="P1535" s="651"/>
      <c r="Q1535" s="653"/>
      <c r="R1535" s="651"/>
    </row>
    <row r="1536" spans="2:21" s="29" customFormat="1">
      <c r="B1536" s="30">
        <v>81</v>
      </c>
      <c r="C1536" s="11">
        <v>1</v>
      </c>
      <c r="D1536" s="57"/>
      <c r="E1536" s="57"/>
      <c r="F1536" s="46"/>
      <c r="G1536" s="33"/>
      <c r="H1536" s="33"/>
      <c r="I1536" s="33"/>
      <c r="J1536" s="33"/>
      <c r="K1536" s="86"/>
      <c r="L1536" s="647"/>
      <c r="M1536" s="33"/>
      <c r="N1536" s="33"/>
      <c r="O1536" s="86"/>
      <c r="P1536" s="647"/>
      <c r="Q1536" s="86"/>
      <c r="R1536" s="647"/>
    </row>
    <row r="1537" spans="2:21" s="29" customFormat="1">
      <c r="B1537" s="11"/>
      <c r="C1537" s="11">
        <v>2</v>
      </c>
      <c r="D1537" s="655"/>
      <c r="E1537" s="655"/>
      <c r="F1537" s="11"/>
      <c r="G1537" s="334"/>
      <c r="H1537" s="334"/>
      <c r="I1537" s="334"/>
      <c r="J1537" s="334"/>
      <c r="K1537" s="78"/>
      <c r="L1537" s="647"/>
      <c r="M1537" s="33"/>
      <c r="N1537" s="33"/>
      <c r="O1537" s="78"/>
      <c r="P1537" s="647"/>
      <c r="Q1537" s="78"/>
      <c r="R1537" s="647"/>
    </row>
    <row r="1538" spans="2:21" s="29" customFormat="1">
      <c r="B1538" s="30"/>
      <c r="C1538" s="11">
        <v>3</v>
      </c>
      <c r="D1538" s="655"/>
      <c r="E1538" s="655"/>
      <c r="F1538" s="647"/>
      <c r="G1538" s="33"/>
      <c r="H1538" s="33"/>
      <c r="I1538" s="33"/>
      <c r="J1538" s="33"/>
      <c r="K1538" s="78"/>
      <c r="L1538" s="647"/>
      <c r="M1538" s="33"/>
      <c r="N1538" s="33"/>
      <c r="O1538" s="78"/>
      <c r="P1538" s="647"/>
      <c r="Q1538" s="78"/>
      <c r="R1538" s="647"/>
    </row>
    <row r="1539" spans="2:21">
      <c r="B1539" s="30"/>
      <c r="C1539" s="11">
        <v>4</v>
      </c>
      <c r="F1539" s="78"/>
      <c r="G1539" s="33"/>
      <c r="H1539" s="33"/>
      <c r="I1539" s="33"/>
      <c r="J1539" s="33"/>
      <c r="K1539" s="86"/>
      <c r="L1539" s="189"/>
      <c r="M1539" s="334"/>
      <c r="N1539" s="334"/>
      <c r="O1539" s="86"/>
      <c r="P1539" s="189"/>
      <c r="Q1539" s="86"/>
      <c r="R1539" s="189"/>
      <c r="S1539" s="335"/>
      <c r="T1539" s="335"/>
      <c r="U1539" s="335"/>
    </row>
    <row r="1540" spans="2:21" s="29" customFormat="1">
      <c r="B1540" s="30"/>
      <c r="C1540" s="11">
        <v>5</v>
      </c>
      <c r="D1540" s="692"/>
      <c r="E1540" s="692"/>
      <c r="F1540" s="693"/>
      <c r="G1540" s="33"/>
      <c r="H1540" s="33"/>
      <c r="I1540" s="33"/>
      <c r="J1540" s="33"/>
      <c r="K1540" s="86"/>
      <c r="L1540" s="813"/>
      <c r="M1540" s="33"/>
      <c r="N1540" s="33"/>
      <c r="O1540" s="86"/>
      <c r="P1540" s="813"/>
      <c r="Q1540" s="86"/>
      <c r="R1540" s="813"/>
    </row>
    <row r="1541" spans="2:21" s="29" customFormat="1">
      <c r="B1541" s="30"/>
      <c r="C1541" s="11">
        <v>6</v>
      </c>
      <c r="D1541" s="46"/>
      <c r="E1541" s="46"/>
      <c r="F1541" s="693"/>
      <c r="G1541" s="33"/>
      <c r="H1541" s="33"/>
      <c r="I1541" s="33"/>
      <c r="J1541" s="33"/>
      <c r="K1541" s="86"/>
      <c r="L1541" s="813"/>
      <c r="M1541" s="33"/>
      <c r="N1541" s="33"/>
      <c r="O1541" s="86"/>
      <c r="P1541" s="813"/>
      <c r="Q1541" s="86"/>
      <c r="R1541" s="813"/>
    </row>
    <row r="1542" spans="2:21" s="29" customFormat="1">
      <c r="B1542" s="30"/>
      <c r="C1542" s="11">
        <v>7</v>
      </c>
      <c r="D1542" s="46"/>
      <c r="E1542" s="46"/>
      <c r="F1542" s="693"/>
      <c r="G1542" s="33"/>
      <c r="H1542" s="33"/>
      <c r="I1542" s="33"/>
      <c r="J1542" s="33"/>
      <c r="K1542" s="86"/>
      <c r="L1542" s="814"/>
      <c r="M1542" s="33"/>
      <c r="N1542" s="33"/>
      <c r="O1542" s="86"/>
      <c r="P1542" s="814"/>
      <c r="Q1542" s="86"/>
      <c r="R1542" s="814"/>
    </row>
    <row r="1543" spans="2:21" s="29" customFormat="1">
      <c r="B1543" s="30"/>
      <c r="C1543" s="11">
        <v>8</v>
      </c>
      <c r="D1543" s="46"/>
      <c r="E1543" s="46"/>
      <c r="F1543" s="693"/>
      <c r="G1543" s="33"/>
      <c r="H1543" s="33"/>
      <c r="I1543" s="33"/>
      <c r="J1543" s="33"/>
      <c r="K1543" s="86"/>
      <c r="L1543" s="813"/>
      <c r="M1543" s="33"/>
      <c r="N1543" s="33"/>
      <c r="O1543" s="86"/>
      <c r="P1543" s="813"/>
      <c r="Q1543" s="86"/>
      <c r="R1543" s="813"/>
    </row>
    <row r="1544" spans="2:21" s="29" customFormat="1">
      <c r="B1544" s="30"/>
      <c r="C1544" s="11">
        <v>9</v>
      </c>
      <c r="D1544" s="692"/>
      <c r="E1544" s="692"/>
      <c r="F1544" s="693"/>
      <c r="G1544" s="33"/>
      <c r="H1544" s="33"/>
      <c r="I1544" s="33"/>
      <c r="J1544" s="33"/>
      <c r="K1544" s="86"/>
      <c r="L1544" s="813"/>
      <c r="M1544" s="33"/>
      <c r="N1544" s="33"/>
      <c r="O1544" s="86"/>
      <c r="P1544" s="813"/>
      <c r="Q1544" s="86"/>
      <c r="R1544" s="813"/>
    </row>
    <row r="1545" spans="2:21" s="29" customFormat="1">
      <c r="B1545" s="30"/>
      <c r="C1545" s="11">
        <v>10</v>
      </c>
      <c r="D1545" s="46"/>
      <c r="E1545" s="46"/>
      <c r="F1545" s="693"/>
      <c r="G1545" s="33"/>
      <c r="H1545" s="33"/>
      <c r="I1545" s="33"/>
      <c r="J1545" s="33"/>
      <c r="K1545" s="86"/>
      <c r="L1545" s="813"/>
      <c r="M1545" s="33"/>
      <c r="N1545" s="33"/>
      <c r="O1545" s="86"/>
      <c r="P1545" s="813"/>
      <c r="Q1545" s="86"/>
      <c r="R1545" s="813"/>
    </row>
    <row r="1546" spans="2:21" s="29" customFormat="1">
      <c r="B1546" s="11"/>
      <c r="C1546" s="11">
        <v>11</v>
      </c>
      <c r="D1546" s="46"/>
      <c r="E1546" s="46"/>
      <c r="F1546" s="693"/>
      <c r="G1546" s="33"/>
      <c r="H1546" s="33"/>
      <c r="I1546" s="33"/>
      <c r="J1546" s="33"/>
      <c r="K1546" s="86"/>
      <c r="L1546" s="814"/>
      <c r="M1546" s="33"/>
      <c r="N1546" s="33"/>
      <c r="O1546" s="86"/>
      <c r="P1546" s="814"/>
      <c r="Q1546" s="86"/>
      <c r="R1546" s="814"/>
    </row>
    <row r="1547" spans="2:21" s="29" customFormat="1">
      <c r="B1547" s="11"/>
      <c r="C1547" s="11">
        <v>12</v>
      </c>
      <c r="D1547" s="692"/>
      <c r="E1547" s="692"/>
      <c r="F1547" s="693"/>
      <c r="G1547" s="33"/>
      <c r="H1547" s="33"/>
      <c r="I1547" s="33"/>
      <c r="J1547" s="33"/>
      <c r="K1547" s="86"/>
      <c r="L1547" s="813"/>
      <c r="M1547" s="33"/>
      <c r="N1547" s="33"/>
      <c r="O1547" s="86"/>
      <c r="P1547" s="813"/>
      <c r="Q1547" s="86"/>
      <c r="R1547" s="813"/>
    </row>
    <row r="1548" spans="2:21" s="29" customFormat="1">
      <c r="B1548" s="11"/>
      <c r="C1548" s="11">
        <v>13</v>
      </c>
      <c r="D1548" s="692"/>
      <c r="E1548" s="692"/>
      <c r="F1548" s="693"/>
      <c r="G1548" s="33"/>
      <c r="H1548" s="33"/>
      <c r="I1548" s="33"/>
      <c r="J1548" s="33"/>
      <c r="K1548" s="86"/>
      <c r="L1548" s="813"/>
      <c r="M1548" s="33"/>
      <c r="N1548" s="33"/>
      <c r="O1548" s="86"/>
      <c r="P1548" s="813"/>
      <c r="Q1548" s="86"/>
      <c r="R1548" s="813"/>
    </row>
    <row r="1549" spans="2:21" s="29" customFormat="1">
      <c r="B1549" s="11"/>
      <c r="C1549" s="11">
        <v>14</v>
      </c>
      <c r="D1549" s="692"/>
      <c r="E1549" s="692"/>
      <c r="F1549" s="693"/>
      <c r="G1549" s="33"/>
      <c r="H1549" s="33"/>
      <c r="I1549" s="33"/>
      <c r="J1549" s="33"/>
      <c r="K1549" s="86"/>
      <c r="L1549" s="651"/>
      <c r="M1549" s="33"/>
      <c r="N1549" s="33"/>
      <c r="O1549" s="86"/>
      <c r="P1549" s="651"/>
      <c r="Q1549" s="86"/>
      <c r="R1549" s="651"/>
    </row>
    <row r="1550" spans="2:21" s="29" customFormat="1">
      <c r="B1550" s="11"/>
      <c r="C1550" s="11">
        <v>15</v>
      </c>
      <c r="D1550" s="692"/>
      <c r="E1550" s="692"/>
      <c r="F1550" s="693"/>
      <c r="G1550" s="33"/>
      <c r="H1550" s="33"/>
      <c r="I1550" s="33"/>
      <c r="J1550" s="33"/>
      <c r="K1550" s="86"/>
      <c r="L1550" s="814"/>
      <c r="M1550" s="33"/>
      <c r="N1550" s="33"/>
      <c r="O1550" s="86"/>
      <c r="P1550" s="814"/>
      <c r="Q1550" s="86"/>
      <c r="R1550" s="814"/>
    </row>
    <row r="1551" spans="2:21" s="29" customFormat="1">
      <c r="B1551" s="11"/>
      <c r="C1551" s="11">
        <v>16</v>
      </c>
      <c r="D1551" s="692"/>
      <c r="E1551" s="692"/>
      <c r="F1551" s="693"/>
      <c r="G1551" s="33"/>
      <c r="H1551" s="33"/>
      <c r="I1551" s="33"/>
      <c r="J1551" s="33"/>
      <c r="K1551" s="86"/>
      <c r="L1551" s="813"/>
      <c r="M1551" s="33"/>
      <c r="N1551" s="33"/>
      <c r="O1551" s="86"/>
      <c r="P1551" s="813"/>
      <c r="Q1551" s="86"/>
      <c r="R1551" s="813"/>
    </row>
    <row r="1552" spans="2:21" s="29" customFormat="1">
      <c r="B1552" s="11"/>
      <c r="C1552" s="11">
        <v>17</v>
      </c>
      <c r="D1552" s="692"/>
      <c r="E1552" s="692"/>
      <c r="F1552" s="693"/>
      <c r="G1552" s="33"/>
      <c r="H1552" s="33"/>
      <c r="I1552" s="33"/>
      <c r="J1552" s="33"/>
      <c r="K1552" s="86"/>
      <c r="L1552" s="651"/>
      <c r="M1552" s="33"/>
      <c r="N1552" s="33"/>
      <c r="O1552" s="86"/>
      <c r="P1552" s="651"/>
      <c r="Q1552" s="86"/>
      <c r="R1552" s="651"/>
    </row>
    <row r="1553" spans="2:21" s="29" customFormat="1">
      <c r="B1553" s="11"/>
      <c r="C1553" s="11">
        <v>18</v>
      </c>
      <c r="D1553" s="692"/>
      <c r="E1553" s="692"/>
      <c r="F1553" s="693"/>
      <c r="G1553" s="33"/>
      <c r="H1553" s="33"/>
      <c r="I1553" s="33"/>
      <c r="J1553" s="33"/>
      <c r="K1553" s="653"/>
      <c r="L1553" s="651"/>
      <c r="M1553" s="33"/>
      <c r="N1553" s="33"/>
      <c r="O1553" s="653"/>
      <c r="P1553" s="651"/>
      <c r="Q1553" s="653"/>
      <c r="R1553" s="651"/>
    </row>
    <row r="1554" spans="2:21" s="29" customFormat="1">
      <c r="B1554" s="30">
        <v>82</v>
      </c>
      <c r="C1554" s="11">
        <v>1</v>
      </c>
      <c r="D1554" s="57"/>
      <c r="E1554" s="57"/>
      <c r="F1554" s="46"/>
      <c r="G1554" s="33"/>
      <c r="H1554" s="33"/>
      <c r="I1554" s="33"/>
      <c r="J1554" s="33"/>
      <c r="K1554" s="86"/>
      <c r="L1554" s="647"/>
      <c r="M1554" s="33"/>
      <c r="N1554" s="33"/>
      <c r="O1554" s="86"/>
      <c r="P1554" s="647"/>
      <c r="Q1554" s="86"/>
      <c r="R1554" s="647"/>
    </row>
    <row r="1555" spans="2:21" s="29" customFormat="1">
      <c r="B1555" s="11"/>
      <c r="C1555" s="11">
        <v>2</v>
      </c>
      <c r="D1555" s="655"/>
      <c r="E1555" s="655"/>
      <c r="F1555" s="11"/>
      <c r="G1555" s="334"/>
      <c r="H1555" s="334"/>
      <c r="I1555" s="334"/>
      <c r="J1555" s="334"/>
      <c r="K1555" s="78"/>
      <c r="L1555" s="647"/>
      <c r="M1555" s="33"/>
      <c r="N1555" s="33"/>
      <c r="O1555" s="78"/>
      <c r="P1555" s="647"/>
      <c r="Q1555" s="78"/>
      <c r="R1555" s="647"/>
    </row>
    <row r="1556" spans="2:21" s="29" customFormat="1">
      <c r="B1556" s="11"/>
      <c r="C1556" s="11">
        <v>3</v>
      </c>
      <c r="D1556" s="655"/>
      <c r="E1556" s="655"/>
      <c r="F1556" s="647"/>
      <c r="G1556" s="33"/>
      <c r="H1556" s="33"/>
      <c r="I1556" s="33"/>
      <c r="J1556" s="33"/>
      <c r="K1556" s="78"/>
      <c r="L1556" s="647"/>
      <c r="M1556" s="33"/>
      <c r="N1556" s="33"/>
      <c r="O1556" s="78"/>
      <c r="P1556" s="647"/>
      <c r="Q1556" s="78"/>
      <c r="R1556" s="647"/>
    </row>
    <row r="1557" spans="2:21">
      <c r="C1557" s="11">
        <v>4</v>
      </c>
      <c r="F1557" s="78"/>
      <c r="G1557" s="33"/>
      <c r="H1557" s="33"/>
      <c r="I1557" s="33"/>
      <c r="J1557" s="33"/>
      <c r="K1557" s="86"/>
      <c r="L1557" s="189"/>
      <c r="M1557" s="334"/>
      <c r="N1557" s="334"/>
      <c r="O1557" s="86"/>
      <c r="P1557" s="189"/>
      <c r="Q1557" s="86"/>
      <c r="R1557" s="189"/>
      <c r="S1557" s="335"/>
      <c r="T1557" s="335"/>
      <c r="U1557" s="335"/>
    </row>
    <row r="1558" spans="2:21" s="29" customFormat="1">
      <c r="B1558" s="11"/>
      <c r="C1558" s="11">
        <v>5</v>
      </c>
      <c r="D1558" s="692"/>
      <c r="E1558" s="692"/>
      <c r="F1558" s="693"/>
      <c r="G1558" s="33"/>
      <c r="H1558" s="33"/>
      <c r="I1558" s="33"/>
      <c r="J1558" s="33"/>
      <c r="K1558" s="86"/>
      <c r="L1558" s="813"/>
      <c r="M1558" s="33"/>
      <c r="N1558" s="33"/>
      <c r="O1558" s="86"/>
      <c r="P1558" s="813"/>
      <c r="Q1558" s="86"/>
      <c r="R1558" s="813"/>
    </row>
    <row r="1559" spans="2:21" s="29" customFormat="1">
      <c r="B1559" s="11"/>
      <c r="C1559" s="11">
        <v>6</v>
      </c>
      <c r="D1559" s="46"/>
      <c r="E1559" s="46"/>
      <c r="F1559" s="693"/>
      <c r="G1559" s="33"/>
      <c r="H1559" s="33"/>
      <c r="I1559" s="33"/>
      <c r="J1559" s="33"/>
      <c r="K1559" s="86"/>
      <c r="L1559" s="813"/>
      <c r="M1559" s="33"/>
      <c r="N1559" s="33"/>
      <c r="O1559" s="86"/>
      <c r="P1559" s="813"/>
      <c r="Q1559" s="86"/>
      <c r="R1559" s="813"/>
    </row>
    <row r="1560" spans="2:21" s="29" customFormat="1">
      <c r="B1560" s="11"/>
      <c r="C1560" s="11">
        <v>7</v>
      </c>
      <c r="D1560" s="46"/>
      <c r="E1560" s="46"/>
      <c r="F1560" s="693"/>
      <c r="G1560" s="33"/>
      <c r="H1560" s="33"/>
      <c r="I1560" s="33"/>
      <c r="J1560" s="33"/>
      <c r="K1560" s="86"/>
      <c r="L1560" s="814"/>
      <c r="M1560" s="33"/>
      <c r="N1560" s="33"/>
      <c r="O1560" s="86"/>
      <c r="P1560" s="814"/>
      <c r="Q1560" s="86"/>
      <c r="R1560" s="814"/>
    </row>
    <row r="1561" spans="2:21" s="29" customFormat="1">
      <c r="B1561" s="11"/>
      <c r="C1561" s="11">
        <v>8</v>
      </c>
      <c r="D1561" s="46"/>
      <c r="E1561" s="46"/>
      <c r="F1561" s="693"/>
      <c r="G1561" s="33"/>
      <c r="H1561" s="33"/>
      <c r="I1561" s="33"/>
      <c r="J1561" s="33"/>
      <c r="K1561" s="86"/>
      <c r="L1561" s="813"/>
      <c r="M1561" s="33"/>
      <c r="N1561" s="33"/>
      <c r="O1561" s="86"/>
      <c r="P1561" s="813"/>
      <c r="Q1561" s="86"/>
      <c r="R1561" s="813"/>
    </row>
    <row r="1562" spans="2:21" s="29" customFormat="1">
      <c r="B1562" s="11"/>
      <c r="C1562" s="11">
        <v>9</v>
      </c>
      <c r="D1562" s="692"/>
      <c r="E1562" s="692"/>
      <c r="F1562" s="693"/>
      <c r="G1562" s="33"/>
      <c r="H1562" s="33"/>
      <c r="I1562" s="33"/>
      <c r="J1562" s="33"/>
      <c r="K1562" s="86"/>
      <c r="L1562" s="813"/>
      <c r="M1562" s="33"/>
      <c r="N1562" s="33"/>
      <c r="O1562" s="86"/>
      <c r="P1562" s="813"/>
      <c r="Q1562" s="86"/>
      <c r="R1562" s="813"/>
    </row>
    <row r="1563" spans="2:21" s="29" customFormat="1">
      <c r="B1563" s="11"/>
      <c r="C1563" s="11">
        <v>10</v>
      </c>
      <c r="D1563" s="46"/>
      <c r="E1563" s="46"/>
      <c r="F1563" s="693"/>
      <c r="G1563" s="33"/>
      <c r="H1563" s="33"/>
      <c r="I1563" s="33"/>
      <c r="J1563" s="33"/>
      <c r="K1563" s="86"/>
      <c r="L1563" s="813"/>
      <c r="M1563" s="33"/>
      <c r="N1563" s="33"/>
      <c r="O1563" s="86"/>
      <c r="P1563" s="813"/>
      <c r="Q1563" s="86"/>
      <c r="R1563" s="813"/>
    </row>
    <row r="1564" spans="2:21" s="29" customFormat="1">
      <c r="B1564" s="11"/>
      <c r="C1564" s="11">
        <v>11</v>
      </c>
      <c r="D1564" s="46"/>
      <c r="E1564" s="46"/>
      <c r="F1564" s="693"/>
      <c r="G1564" s="33"/>
      <c r="H1564" s="33"/>
      <c r="I1564" s="33"/>
      <c r="J1564" s="33"/>
      <c r="K1564" s="86"/>
      <c r="L1564" s="814"/>
      <c r="M1564" s="33"/>
      <c r="N1564" s="33"/>
      <c r="O1564" s="86"/>
      <c r="P1564" s="814"/>
      <c r="Q1564" s="86"/>
      <c r="R1564" s="814"/>
    </row>
    <row r="1565" spans="2:21" s="29" customFormat="1">
      <c r="B1565" s="11"/>
      <c r="C1565" s="11">
        <v>12</v>
      </c>
      <c r="D1565" s="692"/>
      <c r="E1565" s="692"/>
      <c r="F1565" s="693"/>
      <c r="G1565" s="33"/>
      <c r="H1565" s="33"/>
      <c r="I1565" s="33"/>
      <c r="J1565" s="33"/>
      <c r="K1565" s="86"/>
      <c r="L1565" s="813"/>
      <c r="M1565" s="33"/>
      <c r="N1565" s="33"/>
      <c r="O1565" s="86"/>
      <c r="P1565" s="813"/>
      <c r="Q1565" s="86"/>
      <c r="R1565" s="813"/>
    </row>
    <row r="1566" spans="2:21" s="29" customFormat="1">
      <c r="B1566" s="11"/>
      <c r="C1566" s="11">
        <v>13</v>
      </c>
      <c r="D1566" s="692"/>
      <c r="E1566" s="692"/>
      <c r="F1566" s="693"/>
      <c r="G1566" s="33"/>
      <c r="H1566" s="33"/>
      <c r="I1566" s="33"/>
      <c r="J1566" s="33"/>
      <c r="K1566" s="86"/>
      <c r="L1566" s="813"/>
      <c r="M1566" s="33"/>
      <c r="N1566" s="33"/>
      <c r="O1566" s="86"/>
      <c r="P1566" s="813"/>
      <c r="Q1566" s="86"/>
      <c r="R1566" s="813"/>
    </row>
    <row r="1567" spans="2:21" s="29" customFormat="1">
      <c r="B1567" s="11"/>
      <c r="C1567" s="11">
        <v>14</v>
      </c>
      <c r="D1567" s="692"/>
      <c r="E1567" s="692"/>
      <c r="F1567" s="693"/>
      <c r="G1567" s="33"/>
      <c r="H1567" s="33"/>
      <c r="I1567" s="33"/>
      <c r="J1567" s="33"/>
      <c r="K1567" s="86"/>
      <c r="L1567" s="651"/>
      <c r="M1567" s="33"/>
      <c r="N1567" s="33"/>
      <c r="O1567" s="86"/>
      <c r="P1567" s="651"/>
      <c r="Q1567" s="86"/>
      <c r="R1567" s="651"/>
    </row>
    <row r="1568" spans="2:21" s="29" customFormat="1">
      <c r="B1568" s="11"/>
      <c r="C1568" s="11">
        <v>15</v>
      </c>
      <c r="D1568" s="692"/>
      <c r="E1568" s="692"/>
      <c r="F1568" s="693"/>
      <c r="G1568" s="33"/>
      <c r="H1568" s="33"/>
      <c r="I1568" s="33"/>
      <c r="J1568" s="33"/>
      <c r="K1568" s="86"/>
      <c r="L1568" s="814"/>
      <c r="M1568" s="33"/>
      <c r="N1568" s="33"/>
      <c r="O1568" s="86"/>
      <c r="P1568" s="814"/>
      <c r="Q1568" s="86"/>
      <c r="R1568" s="814"/>
    </row>
    <row r="1569" spans="2:21" s="29" customFormat="1">
      <c r="B1569" s="11"/>
      <c r="C1569" s="11">
        <v>16</v>
      </c>
      <c r="D1569" s="692"/>
      <c r="E1569" s="692"/>
      <c r="F1569" s="693"/>
      <c r="G1569" s="33"/>
      <c r="H1569" s="33"/>
      <c r="I1569" s="33"/>
      <c r="J1569" s="33"/>
      <c r="K1569" s="86"/>
      <c r="L1569" s="813"/>
      <c r="M1569" s="33"/>
      <c r="N1569" s="33"/>
      <c r="O1569" s="86"/>
      <c r="P1569" s="813"/>
      <c r="Q1569" s="86"/>
      <c r="R1569" s="813"/>
    </row>
    <row r="1570" spans="2:21" s="29" customFormat="1">
      <c r="B1570" s="11"/>
      <c r="C1570" s="11">
        <v>17</v>
      </c>
      <c r="D1570" s="692"/>
      <c r="E1570" s="692"/>
      <c r="F1570" s="693"/>
      <c r="G1570" s="33"/>
      <c r="H1570" s="33"/>
      <c r="I1570" s="33"/>
      <c r="J1570" s="33"/>
      <c r="K1570" s="86"/>
      <c r="L1570" s="651"/>
      <c r="M1570" s="33"/>
      <c r="N1570" s="33"/>
      <c r="O1570" s="86"/>
      <c r="P1570" s="651"/>
      <c r="Q1570" s="86"/>
      <c r="R1570" s="651"/>
    </row>
    <row r="1571" spans="2:21" s="29" customFormat="1">
      <c r="B1571" s="11"/>
      <c r="C1571" s="11">
        <v>18</v>
      </c>
      <c r="D1571" s="692"/>
      <c r="E1571" s="692"/>
      <c r="F1571" s="693"/>
      <c r="G1571" s="33"/>
      <c r="H1571" s="33"/>
      <c r="I1571" s="33"/>
      <c r="J1571" s="33"/>
      <c r="K1571" s="653"/>
      <c r="L1571" s="651"/>
      <c r="M1571" s="33"/>
      <c r="N1571" s="33"/>
      <c r="O1571" s="653"/>
      <c r="P1571" s="651"/>
      <c r="Q1571" s="653"/>
      <c r="R1571" s="651"/>
    </row>
    <row r="1572" spans="2:21" s="29" customFormat="1">
      <c r="B1572" s="30">
        <v>83</v>
      </c>
      <c r="C1572" s="11">
        <v>1</v>
      </c>
      <c r="D1572" s="57"/>
      <c r="E1572" s="57"/>
      <c r="F1572" s="46"/>
      <c r="G1572" s="33"/>
      <c r="H1572" s="33"/>
      <c r="I1572" s="33"/>
      <c r="J1572" s="33"/>
      <c r="K1572" s="86"/>
      <c r="L1572" s="647"/>
      <c r="M1572" s="33"/>
      <c r="N1572" s="33"/>
      <c r="O1572" s="86"/>
      <c r="P1572" s="647"/>
      <c r="Q1572" s="86"/>
      <c r="R1572" s="647"/>
    </row>
    <row r="1573" spans="2:21" s="29" customFormat="1">
      <c r="B1573" s="11"/>
      <c r="C1573" s="11">
        <v>2</v>
      </c>
      <c r="D1573" s="655"/>
      <c r="E1573" s="655"/>
      <c r="F1573" s="11"/>
      <c r="G1573" s="334"/>
      <c r="H1573" s="334"/>
      <c r="I1573" s="334"/>
      <c r="J1573" s="334"/>
      <c r="K1573" s="78"/>
      <c r="L1573" s="647"/>
      <c r="M1573" s="33"/>
      <c r="N1573" s="33"/>
      <c r="O1573" s="78"/>
      <c r="P1573" s="647"/>
      <c r="Q1573" s="78"/>
      <c r="R1573" s="647"/>
    </row>
    <row r="1574" spans="2:21" s="29" customFormat="1">
      <c r="B1574" s="11"/>
      <c r="C1574" s="11">
        <v>3</v>
      </c>
      <c r="D1574" s="655"/>
      <c r="E1574" s="655"/>
      <c r="F1574" s="647"/>
      <c r="G1574" s="33"/>
      <c r="H1574" s="33"/>
      <c r="I1574" s="33"/>
      <c r="J1574" s="33"/>
      <c r="K1574" s="78"/>
      <c r="L1574" s="647"/>
      <c r="M1574" s="33"/>
      <c r="N1574" s="33"/>
      <c r="O1574" s="78"/>
      <c r="P1574" s="647"/>
      <c r="Q1574" s="78"/>
      <c r="R1574" s="647"/>
    </row>
    <row r="1575" spans="2:21">
      <c r="C1575" s="11">
        <v>4</v>
      </c>
      <c r="F1575" s="78"/>
      <c r="G1575" s="33"/>
      <c r="H1575" s="33"/>
      <c r="I1575" s="33"/>
      <c r="J1575" s="33"/>
      <c r="K1575" s="86"/>
      <c r="L1575" s="189"/>
      <c r="M1575" s="334"/>
      <c r="N1575" s="334"/>
      <c r="O1575" s="86"/>
      <c r="P1575" s="189"/>
      <c r="Q1575" s="86"/>
      <c r="R1575" s="189"/>
      <c r="S1575" s="335"/>
      <c r="T1575" s="335"/>
      <c r="U1575" s="335"/>
    </row>
    <row r="1576" spans="2:21" s="29" customFormat="1">
      <c r="B1576" s="11"/>
      <c r="C1576" s="11">
        <v>5</v>
      </c>
      <c r="D1576" s="692"/>
      <c r="E1576" s="692"/>
      <c r="F1576" s="693"/>
      <c r="G1576" s="33"/>
      <c r="H1576" s="33"/>
      <c r="I1576" s="33"/>
      <c r="J1576" s="33"/>
      <c r="K1576" s="86"/>
      <c r="L1576" s="813"/>
      <c r="M1576" s="33"/>
      <c r="N1576" s="33"/>
      <c r="O1576" s="86"/>
      <c r="P1576" s="813"/>
      <c r="Q1576" s="86"/>
      <c r="R1576" s="813"/>
    </row>
    <row r="1577" spans="2:21" s="29" customFormat="1">
      <c r="B1577" s="11"/>
      <c r="C1577" s="11">
        <v>6</v>
      </c>
      <c r="D1577" s="46"/>
      <c r="E1577" s="46"/>
      <c r="F1577" s="693"/>
      <c r="G1577" s="33"/>
      <c r="H1577" s="33"/>
      <c r="I1577" s="33"/>
      <c r="J1577" s="33"/>
      <c r="K1577" s="86"/>
      <c r="L1577" s="813"/>
      <c r="M1577" s="33"/>
      <c r="N1577" s="33"/>
      <c r="O1577" s="86"/>
      <c r="P1577" s="813"/>
      <c r="Q1577" s="86"/>
      <c r="R1577" s="813"/>
    </row>
    <row r="1578" spans="2:21" s="29" customFormat="1">
      <c r="B1578" s="11"/>
      <c r="C1578" s="11">
        <v>7</v>
      </c>
      <c r="D1578" s="46"/>
      <c r="E1578" s="46"/>
      <c r="F1578" s="693"/>
      <c r="G1578" s="33"/>
      <c r="H1578" s="33"/>
      <c r="I1578" s="33"/>
      <c r="J1578" s="33"/>
      <c r="K1578" s="86"/>
      <c r="L1578" s="814"/>
      <c r="M1578" s="33"/>
      <c r="N1578" s="33"/>
      <c r="O1578" s="86"/>
      <c r="P1578" s="814"/>
      <c r="Q1578" s="86"/>
      <c r="R1578" s="814"/>
    </row>
    <row r="1579" spans="2:21" s="29" customFormat="1">
      <c r="B1579" s="11"/>
      <c r="C1579" s="11">
        <v>8</v>
      </c>
      <c r="D1579" s="46"/>
      <c r="E1579" s="46"/>
      <c r="F1579" s="693"/>
      <c r="G1579" s="33"/>
      <c r="H1579" s="33"/>
      <c r="I1579" s="33"/>
      <c r="J1579" s="33"/>
      <c r="K1579" s="86"/>
      <c r="L1579" s="813"/>
      <c r="M1579" s="33"/>
      <c r="N1579" s="33"/>
      <c r="O1579" s="86"/>
      <c r="P1579" s="813"/>
      <c r="Q1579" s="86"/>
      <c r="R1579" s="813"/>
    </row>
    <row r="1580" spans="2:21" s="29" customFormat="1">
      <c r="B1580" s="11"/>
      <c r="C1580" s="11">
        <v>9</v>
      </c>
      <c r="D1580" s="692"/>
      <c r="E1580" s="692"/>
      <c r="F1580" s="693"/>
      <c r="G1580" s="33"/>
      <c r="H1580" s="33"/>
      <c r="I1580" s="33"/>
      <c r="J1580" s="33"/>
      <c r="K1580" s="86"/>
      <c r="L1580" s="813"/>
      <c r="M1580" s="33"/>
      <c r="N1580" s="33"/>
      <c r="O1580" s="86"/>
      <c r="P1580" s="813"/>
      <c r="Q1580" s="86"/>
      <c r="R1580" s="813"/>
    </row>
    <row r="1581" spans="2:21" s="29" customFormat="1">
      <c r="B1581" s="11"/>
      <c r="C1581" s="11">
        <v>10</v>
      </c>
      <c r="D1581" s="46"/>
      <c r="E1581" s="46"/>
      <c r="F1581" s="693"/>
      <c r="G1581" s="33"/>
      <c r="H1581" s="33"/>
      <c r="I1581" s="33"/>
      <c r="J1581" s="33"/>
      <c r="K1581" s="86"/>
      <c r="L1581" s="813"/>
      <c r="M1581" s="33"/>
      <c r="N1581" s="33"/>
      <c r="O1581" s="86"/>
      <c r="P1581" s="813"/>
      <c r="Q1581" s="86"/>
      <c r="R1581" s="813"/>
    </row>
    <row r="1582" spans="2:21" s="29" customFormat="1">
      <c r="B1582" s="11"/>
      <c r="C1582" s="11">
        <v>11</v>
      </c>
      <c r="D1582" s="46"/>
      <c r="E1582" s="46"/>
      <c r="F1582" s="693"/>
      <c r="G1582" s="33"/>
      <c r="H1582" s="33"/>
      <c r="I1582" s="33"/>
      <c r="J1582" s="33"/>
      <c r="K1582" s="86"/>
      <c r="L1582" s="814"/>
      <c r="M1582" s="33"/>
      <c r="N1582" s="33"/>
      <c r="O1582" s="86"/>
      <c r="P1582" s="814"/>
      <c r="Q1582" s="86"/>
      <c r="R1582" s="814"/>
    </row>
    <row r="1583" spans="2:21" s="29" customFormat="1">
      <c r="B1583" s="11"/>
      <c r="C1583" s="11">
        <v>12</v>
      </c>
      <c r="D1583" s="692"/>
      <c r="E1583" s="692"/>
      <c r="F1583" s="693"/>
      <c r="G1583" s="33"/>
      <c r="H1583" s="33"/>
      <c r="I1583" s="33"/>
      <c r="J1583" s="33"/>
      <c r="K1583" s="86"/>
      <c r="L1583" s="813"/>
      <c r="M1583" s="33"/>
      <c r="N1583" s="33"/>
      <c r="O1583" s="86"/>
      <c r="P1583" s="813"/>
      <c r="Q1583" s="86"/>
      <c r="R1583" s="813"/>
    </row>
    <row r="1584" spans="2:21" s="29" customFormat="1">
      <c r="B1584" s="11"/>
      <c r="C1584" s="11">
        <v>13</v>
      </c>
      <c r="D1584" s="692"/>
      <c r="E1584" s="692"/>
      <c r="F1584" s="693"/>
      <c r="G1584" s="33"/>
      <c r="H1584" s="33"/>
      <c r="I1584" s="33"/>
      <c r="J1584" s="33"/>
      <c r="K1584" s="86"/>
      <c r="L1584" s="813"/>
      <c r="M1584" s="33"/>
      <c r="N1584" s="33"/>
      <c r="O1584" s="86"/>
      <c r="P1584" s="813"/>
      <c r="Q1584" s="86"/>
      <c r="R1584" s="813"/>
    </row>
    <row r="1585" spans="2:21" s="29" customFormat="1">
      <c r="B1585" s="11"/>
      <c r="C1585" s="11">
        <v>14</v>
      </c>
      <c r="D1585" s="692"/>
      <c r="E1585" s="692"/>
      <c r="F1585" s="693"/>
      <c r="G1585" s="33"/>
      <c r="H1585" s="33"/>
      <c r="I1585" s="33"/>
      <c r="J1585" s="33"/>
      <c r="K1585" s="86"/>
      <c r="L1585" s="651"/>
      <c r="M1585" s="33"/>
      <c r="N1585" s="33"/>
      <c r="O1585" s="86"/>
      <c r="P1585" s="651"/>
      <c r="Q1585" s="86"/>
      <c r="R1585" s="651"/>
    </row>
    <row r="1586" spans="2:21" s="29" customFormat="1">
      <c r="B1586" s="11"/>
      <c r="C1586" s="11">
        <v>15</v>
      </c>
      <c r="D1586" s="692"/>
      <c r="E1586" s="692"/>
      <c r="F1586" s="693"/>
      <c r="G1586" s="33"/>
      <c r="H1586" s="33"/>
      <c r="I1586" s="33"/>
      <c r="J1586" s="33"/>
      <c r="K1586" s="86"/>
      <c r="L1586" s="814"/>
      <c r="M1586" s="33"/>
      <c r="N1586" s="33"/>
      <c r="O1586" s="86"/>
      <c r="P1586" s="814"/>
      <c r="Q1586" s="86"/>
      <c r="R1586" s="814"/>
    </row>
    <row r="1587" spans="2:21" s="29" customFormat="1">
      <c r="B1587" s="11"/>
      <c r="C1587" s="11">
        <v>16</v>
      </c>
      <c r="D1587" s="692"/>
      <c r="E1587" s="692"/>
      <c r="F1587" s="693"/>
      <c r="G1587" s="33"/>
      <c r="H1587" s="33"/>
      <c r="I1587" s="33"/>
      <c r="J1587" s="33"/>
      <c r="K1587" s="86"/>
      <c r="L1587" s="813"/>
      <c r="M1587" s="33"/>
      <c r="N1587" s="33"/>
      <c r="O1587" s="86"/>
      <c r="P1587" s="813"/>
      <c r="Q1587" s="86"/>
      <c r="R1587" s="813"/>
    </row>
    <row r="1588" spans="2:21" s="29" customFormat="1">
      <c r="B1588" s="11"/>
      <c r="C1588" s="11">
        <v>17</v>
      </c>
      <c r="D1588" s="692"/>
      <c r="E1588" s="692"/>
      <c r="F1588" s="693"/>
      <c r="G1588" s="33"/>
      <c r="H1588" s="33"/>
      <c r="I1588" s="33"/>
      <c r="J1588" s="33"/>
      <c r="K1588" s="86"/>
      <c r="L1588" s="651"/>
      <c r="M1588" s="33"/>
      <c r="N1588" s="33"/>
      <c r="O1588" s="86"/>
      <c r="P1588" s="651"/>
      <c r="Q1588" s="86"/>
      <c r="R1588" s="651"/>
    </row>
    <row r="1589" spans="2:21" s="29" customFormat="1">
      <c r="B1589" s="11"/>
      <c r="C1589" s="11">
        <v>18</v>
      </c>
      <c r="D1589" s="692"/>
      <c r="E1589" s="692"/>
      <c r="F1589" s="693"/>
      <c r="G1589" s="33"/>
      <c r="H1589" s="33"/>
      <c r="I1589" s="33"/>
      <c r="J1589" s="33"/>
      <c r="K1589" s="653"/>
      <c r="L1589" s="651"/>
      <c r="M1589" s="33"/>
      <c r="N1589" s="33"/>
      <c r="O1589" s="653"/>
      <c r="P1589" s="651"/>
      <c r="Q1589" s="653"/>
      <c r="R1589" s="651"/>
    </row>
    <row r="1590" spans="2:21" s="29" customFormat="1">
      <c r="B1590" s="30">
        <v>84</v>
      </c>
      <c r="C1590" s="11">
        <v>1</v>
      </c>
      <c r="D1590" s="57"/>
      <c r="E1590" s="57"/>
      <c r="F1590" s="46"/>
      <c r="G1590" s="33"/>
      <c r="H1590" s="33"/>
      <c r="I1590" s="33"/>
      <c r="J1590" s="33"/>
      <c r="K1590" s="86"/>
      <c r="L1590" s="647"/>
      <c r="M1590" s="33"/>
      <c r="N1590" s="33"/>
      <c r="O1590" s="86"/>
      <c r="P1590" s="647"/>
      <c r="Q1590" s="86"/>
      <c r="R1590" s="647"/>
    </row>
    <row r="1591" spans="2:21" s="29" customFormat="1">
      <c r="C1591" s="11">
        <v>2</v>
      </c>
      <c r="D1591" s="655"/>
      <c r="E1591" s="655"/>
      <c r="F1591" s="11"/>
      <c r="G1591" s="334"/>
      <c r="H1591" s="334"/>
      <c r="I1591" s="334"/>
      <c r="J1591" s="334"/>
      <c r="K1591" s="78"/>
      <c r="L1591" s="647"/>
      <c r="M1591" s="33"/>
      <c r="N1591" s="33"/>
      <c r="O1591" s="78"/>
      <c r="P1591" s="647"/>
      <c r="Q1591" s="78"/>
      <c r="R1591" s="647"/>
    </row>
    <row r="1592" spans="2:21" s="29" customFormat="1">
      <c r="C1592" s="11">
        <v>3</v>
      </c>
      <c r="D1592" s="655"/>
      <c r="E1592" s="655"/>
      <c r="F1592" s="647"/>
      <c r="G1592" s="33"/>
      <c r="H1592" s="33"/>
      <c r="I1592" s="33"/>
      <c r="J1592" s="33"/>
      <c r="K1592" s="78"/>
      <c r="L1592" s="647"/>
      <c r="M1592" s="33"/>
      <c r="N1592" s="33"/>
      <c r="O1592" s="78"/>
      <c r="P1592" s="647"/>
      <c r="Q1592" s="78"/>
      <c r="R1592" s="647"/>
    </row>
    <row r="1593" spans="2:21">
      <c r="B1593" s="29"/>
      <c r="C1593" s="11">
        <v>4</v>
      </c>
      <c r="F1593" s="78"/>
      <c r="G1593" s="33"/>
      <c r="H1593" s="33"/>
      <c r="I1593" s="33"/>
      <c r="J1593" s="33"/>
      <c r="K1593" s="86"/>
      <c r="L1593" s="189"/>
      <c r="M1593" s="334"/>
      <c r="N1593" s="334"/>
      <c r="O1593" s="86"/>
      <c r="P1593" s="189"/>
      <c r="Q1593" s="86"/>
      <c r="R1593" s="189"/>
      <c r="S1593" s="335"/>
      <c r="T1593" s="335"/>
      <c r="U1593" s="335"/>
    </row>
    <row r="1594" spans="2:21" s="29" customFormat="1">
      <c r="B1594" s="335"/>
      <c r="C1594" s="11">
        <v>5</v>
      </c>
      <c r="D1594" s="692"/>
      <c r="E1594" s="692"/>
      <c r="F1594" s="693"/>
      <c r="G1594" s="33"/>
      <c r="H1594" s="33"/>
      <c r="I1594" s="33"/>
      <c r="J1594" s="33"/>
      <c r="K1594" s="86"/>
      <c r="L1594" s="813"/>
      <c r="M1594" s="33"/>
      <c r="N1594" s="33"/>
      <c r="O1594" s="86"/>
      <c r="P1594" s="813"/>
      <c r="Q1594" s="86"/>
      <c r="R1594" s="813"/>
    </row>
    <row r="1595" spans="2:21" s="29" customFormat="1">
      <c r="C1595" s="11">
        <v>6</v>
      </c>
      <c r="D1595" s="46"/>
      <c r="E1595" s="46"/>
      <c r="F1595" s="693"/>
      <c r="G1595" s="33"/>
      <c r="H1595" s="33"/>
      <c r="I1595" s="33"/>
      <c r="J1595" s="33"/>
      <c r="K1595" s="86"/>
      <c r="L1595" s="813"/>
      <c r="M1595" s="33"/>
      <c r="N1595" s="33"/>
      <c r="O1595" s="86"/>
      <c r="P1595" s="813"/>
      <c r="Q1595" s="86"/>
      <c r="R1595" s="813"/>
    </row>
    <row r="1596" spans="2:21" s="29" customFormat="1">
      <c r="C1596" s="11">
        <v>7</v>
      </c>
      <c r="D1596" s="46"/>
      <c r="E1596" s="46"/>
      <c r="F1596" s="693"/>
      <c r="G1596" s="33"/>
      <c r="H1596" s="33"/>
      <c r="I1596" s="33"/>
      <c r="J1596" s="33"/>
      <c r="K1596" s="86"/>
      <c r="L1596" s="814"/>
      <c r="M1596" s="33"/>
      <c r="N1596" s="33"/>
      <c r="O1596" s="86"/>
      <c r="P1596" s="814"/>
      <c r="Q1596" s="86"/>
      <c r="R1596" s="814"/>
    </row>
    <row r="1597" spans="2:21" s="29" customFormat="1">
      <c r="C1597" s="11">
        <v>8</v>
      </c>
      <c r="D1597" s="46"/>
      <c r="E1597" s="46"/>
      <c r="F1597" s="693"/>
      <c r="G1597" s="33"/>
      <c r="H1597" s="33"/>
      <c r="I1597" s="33"/>
      <c r="J1597" s="33"/>
      <c r="K1597" s="86"/>
      <c r="L1597" s="813"/>
      <c r="M1597" s="33"/>
      <c r="N1597" s="33"/>
      <c r="O1597" s="86"/>
      <c r="P1597" s="813"/>
      <c r="Q1597" s="86"/>
      <c r="R1597" s="813"/>
    </row>
    <row r="1598" spans="2:21" s="29" customFormat="1">
      <c r="C1598" s="11">
        <v>9</v>
      </c>
      <c r="D1598" s="692"/>
      <c r="E1598" s="692"/>
      <c r="F1598" s="693"/>
      <c r="G1598" s="33"/>
      <c r="H1598" s="33"/>
      <c r="I1598" s="33"/>
      <c r="J1598" s="33"/>
      <c r="K1598" s="86"/>
      <c r="L1598" s="813"/>
      <c r="M1598" s="33"/>
      <c r="N1598" s="33"/>
      <c r="O1598" s="86"/>
      <c r="P1598" s="813"/>
      <c r="Q1598" s="86"/>
      <c r="R1598" s="813"/>
    </row>
    <row r="1599" spans="2:21" s="29" customFormat="1">
      <c r="C1599" s="11">
        <v>10</v>
      </c>
      <c r="D1599" s="46"/>
      <c r="E1599" s="46"/>
      <c r="F1599" s="693"/>
      <c r="G1599" s="33"/>
      <c r="H1599" s="33"/>
      <c r="I1599" s="33"/>
      <c r="J1599" s="33"/>
      <c r="K1599" s="86"/>
      <c r="L1599" s="813"/>
      <c r="M1599" s="33"/>
      <c r="N1599" s="33"/>
      <c r="O1599" s="86"/>
      <c r="P1599" s="813"/>
      <c r="Q1599" s="86"/>
      <c r="R1599" s="813"/>
    </row>
    <row r="1600" spans="2:21" s="29" customFormat="1">
      <c r="C1600" s="11">
        <v>11</v>
      </c>
      <c r="D1600" s="46"/>
      <c r="E1600" s="46"/>
      <c r="F1600" s="693"/>
      <c r="G1600" s="33"/>
      <c r="H1600" s="33"/>
      <c r="I1600" s="33"/>
      <c r="J1600" s="33"/>
      <c r="K1600" s="86"/>
      <c r="L1600" s="814"/>
      <c r="M1600" s="33"/>
      <c r="N1600" s="33"/>
      <c r="O1600" s="86"/>
      <c r="P1600" s="814"/>
      <c r="Q1600" s="86"/>
      <c r="R1600" s="814"/>
    </row>
    <row r="1601" spans="2:21" s="29" customFormat="1">
      <c r="C1601" s="11">
        <v>12</v>
      </c>
      <c r="D1601" s="692"/>
      <c r="E1601" s="692"/>
      <c r="F1601" s="693"/>
      <c r="G1601" s="33"/>
      <c r="H1601" s="33"/>
      <c r="I1601" s="33"/>
      <c r="J1601" s="33"/>
      <c r="K1601" s="86"/>
      <c r="L1601" s="813"/>
      <c r="M1601" s="33"/>
      <c r="N1601" s="33"/>
      <c r="O1601" s="86"/>
      <c r="P1601" s="813"/>
      <c r="Q1601" s="86"/>
      <c r="R1601" s="813"/>
    </row>
    <row r="1602" spans="2:21" s="29" customFormat="1">
      <c r="C1602" s="11">
        <v>13</v>
      </c>
      <c r="D1602" s="692"/>
      <c r="E1602" s="692"/>
      <c r="F1602" s="693"/>
      <c r="G1602" s="33"/>
      <c r="H1602" s="33"/>
      <c r="I1602" s="33"/>
      <c r="J1602" s="33"/>
      <c r="K1602" s="86"/>
      <c r="L1602" s="813"/>
      <c r="M1602" s="33"/>
      <c r="N1602" s="33"/>
      <c r="O1602" s="86"/>
      <c r="P1602" s="813"/>
      <c r="Q1602" s="86"/>
      <c r="R1602" s="813"/>
    </row>
    <row r="1603" spans="2:21" s="29" customFormat="1">
      <c r="C1603" s="11">
        <v>14</v>
      </c>
      <c r="D1603" s="692"/>
      <c r="E1603" s="692"/>
      <c r="F1603" s="693"/>
      <c r="G1603" s="33"/>
      <c r="H1603" s="33"/>
      <c r="I1603" s="33"/>
      <c r="J1603" s="33"/>
      <c r="K1603" s="86"/>
      <c r="L1603" s="651"/>
      <c r="M1603" s="33"/>
      <c r="N1603" s="33"/>
      <c r="O1603" s="86"/>
      <c r="P1603" s="651"/>
      <c r="Q1603" s="86"/>
      <c r="R1603" s="651"/>
    </row>
    <row r="1604" spans="2:21" s="29" customFormat="1">
      <c r="C1604" s="11">
        <v>15</v>
      </c>
      <c r="D1604" s="692"/>
      <c r="E1604" s="692"/>
      <c r="F1604" s="693"/>
      <c r="G1604" s="33"/>
      <c r="H1604" s="33"/>
      <c r="I1604" s="33"/>
      <c r="J1604" s="33"/>
      <c r="K1604" s="86"/>
      <c r="L1604" s="814"/>
      <c r="M1604" s="33"/>
      <c r="N1604" s="33"/>
      <c r="O1604" s="86"/>
      <c r="P1604" s="814"/>
      <c r="Q1604" s="86"/>
      <c r="R1604" s="814"/>
    </row>
    <row r="1605" spans="2:21" s="29" customFormat="1">
      <c r="C1605" s="11">
        <v>16</v>
      </c>
      <c r="D1605" s="692"/>
      <c r="E1605" s="692"/>
      <c r="F1605" s="693"/>
      <c r="G1605" s="33"/>
      <c r="H1605" s="33"/>
      <c r="I1605" s="33"/>
      <c r="J1605" s="33"/>
      <c r="K1605" s="86"/>
      <c r="L1605" s="813"/>
      <c r="M1605" s="33"/>
      <c r="N1605" s="33"/>
      <c r="O1605" s="86"/>
      <c r="P1605" s="813"/>
      <c r="Q1605" s="86"/>
      <c r="R1605" s="813"/>
    </row>
    <row r="1606" spans="2:21" s="29" customFormat="1">
      <c r="C1606" s="11">
        <v>17</v>
      </c>
      <c r="D1606" s="692"/>
      <c r="E1606" s="692"/>
      <c r="F1606" s="693"/>
      <c r="G1606" s="33"/>
      <c r="H1606" s="33"/>
      <c r="I1606" s="33"/>
      <c r="J1606" s="33"/>
      <c r="K1606" s="86"/>
      <c r="L1606" s="651"/>
      <c r="M1606" s="33"/>
      <c r="N1606" s="33"/>
      <c r="O1606" s="86"/>
      <c r="P1606" s="651"/>
      <c r="Q1606" s="86"/>
      <c r="R1606" s="651"/>
    </row>
    <row r="1607" spans="2:21" s="29" customFormat="1">
      <c r="B1607" s="11"/>
      <c r="C1607" s="11">
        <v>18</v>
      </c>
      <c r="D1607" s="692"/>
      <c r="E1607" s="692"/>
      <c r="F1607" s="693"/>
      <c r="G1607" s="33"/>
      <c r="H1607" s="33"/>
      <c r="I1607" s="33"/>
      <c r="J1607" s="33"/>
      <c r="K1607" s="653"/>
      <c r="L1607" s="651"/>
      <c r="M1607" s="33"/>
      <c r="N1607" s="33"/>
      <c r="O1607" s="653"/>
      <c r="P1607" s="651"/>
      <c r="Q1607" s="653"/>
      <c r="R1607" s="651"/>
    </row>
    <row r="1608" spans="2:21" s="29" customFormat="1">
      <c r="B1608" s="30">
        <v>85</v>
      </c>
      <c r="C1608" s="11">
        <v>1</v>
      </c>
      <c r="D1608" s="57"/>
      <c r="E1608" s="57"/>
      <c r="F1608" s="46"/>
      <c r="G1608" s="33"/>
      <c r="H1608" s="33"/>
      <c r="I1608" s="33"/>
      <c r="J1608" s="33"/>
      <c r="K1608" s="86"/>
      <c r="L1608" s="647"/>
      <c r="M1608" s="33"/>
      <c r="N1608" s="33"/>
      <c r="O1608" s="86"/>
      <c r="P1608" s="647"/>
      <c r="Q1608" s="86"/>
      <c r="R1608" s="647"/>
    </row>
    <row r="1609" spans="2:21" s="29" customFormat="1">
      <c r="B1609" s="11"/>
      <c r="C1609" s="11">
        <v>2</v>
      </c>
      <c r="D1609" s="655"/>
      <c r="E1609" s="655"/>
      <c r="F1609" s="11"/>
      <c r="G1609" s="334"/>
      <c r="H1609" s="334"/>
      <c r="I1609" s="334"/>
      <c r="J1609" s="334"/>
      <c r="K1609" s="78"/>
      <c r="L1609" s="647"/>
      <c r="M1609" s="33"/>
      <c r="N1609" s="33"/>
      <c r="O1609" s="78"/>
      <c r="P1609" s="647"/>
      <c r="Q1609" s="78"/>
      <c r="R1609" s="647"/>
    </row>
    <row r="1610" spans="2:21" s="29" customFormat="1">
      <c r="B1610" s="11"/>
      <c r="C1610" s="11">
        <v>3</v>
      </c>
      <c r="D1610" s="655"/>
      <c r="E1610" s="655"/>
      <c r="F1610" s="647"/>
      <c r="G1610" s="33"/>
      <c r="H1610" s="33"/>
      <c r="I1610" s="33"/>
      <c r="J1610" s="33"/>
      <c r="K1610" s="78"/>
      <c r="L1610" s="647"/>
      <c r="M1610" s="33"/>
      <c r="N1610" s="33"/>
      <c r="O1610" s="78"/>
      <c r="P1610" s="647"/>
      <c r="Q1610" s="78"/>
      <c r="R1610" s="647"/>
    </row>
    <row r="1611" spans="2:21">
      <c r="C1611" s="11">
        <v>4</v>
      </c>
      <c r="F1611" s="78"/>
      <c r="G1611" s="33"/>
      <c r="H1611" s="33"/>
      <c r="I1611" s="33"/>
      <c r="J1611" s="33"/>
      <c r="K1611" s="86"/>
      <c r="L1611" s="189"/>
      <c r="M1611" s="334"/>
      <c r="N1611" s="334"/>
      <c r="O1611" s="86"/>
      <c r="P1611" s="189"/>
      <c r="Q1611" s="86"/>
      <c r="R1611" s="189"/>
      <c r="S1611" s="335"/>
      <c r="T1611" s="335"/>
      <c r="U1611" s="335"/>
    </row>
    <row r="1612" spans="2:21" s="29" customFormat="1">
      <c r="B1612" s="11"/>
      <c r="C1612" s="11">
        <v>5</v>
      </c>
      <c r="D1612" s="692"/>
      <c r="E1612" s="692"/>
      <c r="F1612" s="693"/>
      <c r="G1612" s="33"/>
      <c r="H1612" s="33"/>
      <c r="I1612" s="33"/>
      <c r="J1612" s="33"/>
      <c r="K1612" s="86"/>
      <c r="L1612" s="813"/>
      <c r="M1612" s="33"/>
      <c r="N1612" s="33"/>
      <c r="O1612" s="86"/>
      <c r="P1612" s="813"/>
      <c r="Q1612" s="86"/>
      <c r="R1612" s="813"/>
    </row>
    <row r="1613" spans="2:21" s="29" customFormat="1">
      <c r="B1613" s="11"/>
      <c r="C1613" s="11">
        <v>6</v>
      </c>
      <c r="D1613" s="46"/>
      <c r="E1613" s="46"/>
      <c r="F1613" s="693"/>
      <c r="G1613" s="33"/>
      <c r="H1613" s="33"/>
      <c r="I1613" s="33"/>
      <c r="J1613" s="33"/>
      <c r="K1613" s="86"/>
      <c r="L1613" s="813"/>
      <c r="M1613" s="33"/>
      <c r="N1613" s="33"/>
      <c r="O1613" s="86"/>
      <c r="P1613" s="813"/>
      <c r="Q1613" s="86"/>
      <c r="R1613" s="813"/>
    </row>
    <row r="1614" spans="2:21" s="29" customFormat="1">
      <c r="B1614" s="11"/>
      <c r="C1614" s="11">
        <v>7</v>
      </c>
      <c r="D1614" s="46"/>
      <c r="E1614" s="46"/>
      <c r="F1614" s="693"/>
      <c r="G1614" s="33"/>
      <c r="H1614" s="33"/>
      <c r="I1614" s="33"/>
      <c r="J1614" s="33"/>
      <c r="K1614" s="86"/>
      <c r="L1614" s="814"/>
      <c r="M1614" s="33"/>
      <c r="N1614" s="33"/>
      <c r="O1614" s="86"/>
      <c r="P1614" s="814"/>
      <c r="Q1614" s="86"/>
      <c r="R1614" s="814"/>
    </row>
    <row r="1615" spans="2:21" s="29" customFormat="1">
      <c r="B1615" s="11"/>
      <c r="C1615" s="11">
        <v>8</v>
      </c>
      <c r="D1615" s="46"/>
      <c r="E1615" s="46"/>
      <c r="F1615" s="693"/>
      <c r="G1615" s="33"/>
      <c r="H1615" s="33"/>
      <c r="I1615" s="33"/>
      <c r="J1615" s="33"/>
      <c r="K1615" s="86"/>
      <c r="L1615" s="813"/>
      <c r="M1615" s="33"/>
      <c r="N1615" s="33"/>
      <c r="O1615" s="86"/>
      <c r="P1615" s="813"/>
      <c r="Q1615" s="86"/>
      <c r="R1615" s="813"/>
    </row>
    <row r="1616" spans="2:21" s="29" customFormat="1">
      <c r="B1616" s="11"/>
      <c r="C1616" s="11">
        <v>9</v>
      </c>
      <c r="D1616" s="692"/>
      <c r="E1616" s="692"/>
      <c r="F1616" s="693"/>
      <c r="G1616" s="33"/>
      <c r="H1616" s="33"/>
      <c r="I1616" s="33"/>
      <c r="J1616" s="33"/>
      <c r="K1616" s="86"/>
      <c r="L1616" s="813"/>
      <c r="M1616" s="33"/>
      <c r="N1616" s="33"/>
      <c r="O1616" s="86"/>
      <c r="P1616" s="813"/>
      <c r="Q1616" s="86"/>
      <c r="R1616" s="813"/>
    </row>
    <row r="1617" spans="2:21" s="29" customFormat="1">
      <c r="B1617" s="11"/>
      <c r="C1617" s="11">
        <v>10</v>
      </c>
      <c r="D1617" s="46"/>
      <c r="E1617" s="46"/>
      <c r="F1617" s="693"/>
      <c r="G1617" s="33"/>
      <c r="H1617" s="33"/>
      <c r="I1617" s="33"/>
      <c r="J1617" s="33"/>
      <c r="K1617" s="86"/>
      <c r="L1617" s="813"/>
      <c r="M1617" s="33"/>
      <c r="N1617" s="33"/>
      <c r="O1617" s="86"/>
      <c r="P1617" s="813"/>
      <c r="Q1617" s="86"/>
      <c r="R1617" s="813"/>
    </row>
    <row r="1618" spans="2:21" s="29" customFormat="1">
      <c r="B1618" s="11"/>
      <c r="C1618" s="11">
        <v>11</v>
      </c>
      <c r="D1618" s="46"/>
      <c r="E1618" s="46"/>
      <c r="F1618" s="693"/>
      <c r="G1618" s="33"/>
      <c r="H1618" s="33"/>
      <c r="I1618" s="33"/>
      <c r="J1618" s="33"/>
      <c r="K1618" s="86"/>
      <c r="L1618" s="814"/>
      <c r="M1618" s="33"/>
      <c r="N1618" s="33"/>
      <c r="O1618" s="86"/>
      <c r="P1618" s="814"/>
      <c r="Q1618" s="86"/>
      <c r="R1618" s="814"/>
    </row>
    <row r="1619" spans="2:21" s="29" customFormat="1">
      <c r="B1619" s="11"/>
      <c r="C1619" s="11">
        <v>12</v>
      </c>
      <c r="D1619" s="692"/>
      <c r="E1619" s="692"/>
      <c r="F1619" s="693"/>
      <c r="G1619" s="33"/>
      <c r="H1619" s="33"/>
      <c r="I1619" s="33"/>
      <c r="J1619" s="33"/>
      <c r="K1619" s="86"/>
      <c r="L1619" s="813"/>
      <c r="M1619" s="33"/>
      <c r="N1619" s="33"/>
      <c r="O1619" s="86"/>
      <c r="P1619" s="813"/>
      <c r="Q1619" s="86"/>
      <c r="R1619" s="813"/>
    </row>
    <row r="1620" spans="2:21" s="29" customFormat="1">
      <c r="B1620" s="11"/>
      <c r="C1620" s="11">
        <v>13</v>
      </c>
      <c r="D1620" s="692"/>
      <c r="E1620" s="692"/>
      <c r="F1620" s="693"/>
      <c r="G1620" s="33"/>
      <c r="H1620" s="33"/>
      <c r="I1620" s="33"/>
      <c r="J1620" s="33"/>
      <c r="K1620" s="86"/>
      <c r="L1620" s="813"/>
      <c r="M1620" s="33"/>
      <c r="N1620" s="33"/>
      <c r="O1620" s="86"/>
      <c r="P1620" s="813"/>
      <c r="Q1620" s="86"/>
      <c r="R1620" s="813"/>
    </row>
    <row r="1621" spans="2:21" s="29" customFormat="1">
      <c r="B1621" s="11"/>
      <c r="C1621" s="11">
        <v>14</v>
      </c>
      <c r="D1621" s="692"/>
      <c r="E1621" s="692"/>
      <c r="F1621" s="693"/>
      <c r="G1621" s="33"/>
      <c r="H1621" s="33"/>
      <c r="I1621" s="33"/>
      <c r="J1621" s="33"/>
      <c r="K1621" s="86"/>
      <c r="L1621" s="651"/>
      <c r="M1621" s="33"/>
      <c r="N1621" s="33"/>
      <c r="O1621" s="86"/>
      <c r="P1621" s="651"/>
      <c r="Q1621" s="86"/>
      <c r="R1621" s="651"/>
    </row>
    <row r="1622" spans="2:21" s="29" customFormat="1">
      <c r="B1622" s="11"/>
      <c r="C1622" s="11">
        <v>15</v>
      </c>
      <c r="D1622" s="692"/>
      <c r="E1622" s="692"/>
      <c r="F1622" s="693"/>
      <c r="G1622" s="33"/>
      <c r="H1622" s="33"/>
      <c r="I1622" s="33"/>
      <c r="J1622" s="33"/>
      <c r="K1622" s="86"/>
      <c r="L1622" s="814"/>
      <c r="M1622" s="33"/>
      <c r="N1622" s="33"/>
      <c r="O1622" s="86"/>
      <c r="P1622" s="814"/>
      <c r="Q1622" s="86"/>
      <c r="R1622" s="814"/>
    </row>
    <row r="1623" spans="2:21" s="29" customFormat="1">
      <c r="B1623" s="11"/>
      <c r="C1623" s="11">
        <v>16</v>
      </c>
      <c r="D1623" s="692"/>
      <c r="E1623" s="692"/>
      <c r="F1623" s="693"/>
      <c r="G1623" s="33"/>
      <c r="H1623" s="33"/>
      <c r="I1623" s="33"/>
      <c r="J1623" s="33"/>
      <c r="K1623" s="86"/>
      <c r="L1623" s="813"/>
      <c r="M1623" s="33"/>
      <c r="N1623" s="33"/>
      <c r="O1623" s="86"/>
      <c r="P1623" s="813"/>
      <c r="Q1623" s="86"/>
      <c r="R1623" s="813"/>
    </row>
    <row r="1624" spans="2:21" s="29" customFormat="1">
      <c r="B1624" s="11"/>
      <c r="C1624" s="11">
        <v>17</v>
      </c>
      <c r="D1624" s="692"/>
      <c r="E1624" s="692"/>
      <c r="F1624" s="693"/>
      <c r="G1624" s="33"/>
      <c r="H1624" s="33"/>
      <c r="I1624" s="33"/>
      <c r="J1624" s="33"/>
      <c r="K1624" s="86"/>
      <c r="L1624" s="651"/>
      <c r="M1624" s="33"/>
      <c r="N1624" s="33"/>
      <c r="O1624" s="86"/>
      <c r="P1624" s="651"/>
      <c r="Q1624" s="86"/>
      <c r="R1624" s="651"/>
    </row>
    <row r="1625" spans="2:21" s="29" customFormat="1">
      <c r="B1625" s="11"/>
      <c r="C1625" s="11">
        <v>18</v>
      </c>
      <c r="D1625" s="692"/>
      <c r="E1625" s="692"/>
      <c r="F1625" s="693"/>
      <c r="G1625" s="33"/>
      <c r="H1625" s="33"/>
      <c r="I1625" s="33"/>
      <c r="J1625" s="33"/>
      <c r="K1625" s="653"/>
      <c r="L1625" s="651"/>
      <c r="M1625" s="33"/>
      <c r="N1625" s="33"/>
      <c r="O1625" s="653"/>
      <c r="P1625" s="651"/>
      <c r="Q1625" s="653"/>
      <c r="R1625" s="651"/>
    </row>
    <row r="1626" spans="2:21" s="29" customFormat="1">
      <c r="B1626" s="30">
        <v>86</v>
      </c>
      <c r="C1626" s="11">
        <v>1</v>
      </c>
      <c r="D1626" s="57"/>
      <c r="E1626" s="57"/>
      <c r="F1626" s="46"/>
      <c r="G1626" s="33"/>
      <c r="H1626" s="33"/>
      <c r="I1626" s="33"/>
      <c r="J1626" s="33"/>
      <c r="K1626" s="86"/>
      <c r="L1626" s="647"/>
      <c r="M1626" s="33"/>
      <c r="N1626" s="33"/>
      <c r="O1626" s="86"/>
      <c r="P1626" s="647"/>
      <c r="Q1626" s="86"/>
      <c r="R1626" s="647"/>
    </row>
    <row r="1627" spans="2:21" s="29" customFormat="1">
      <c r="B1627" s="11"/>
      <c r="C1627" s="11">
        <v>2</v>
      </c>
      <c r="D1627" s="655"/>
      <c r="E1627" s="655"/>
      <c r="F1627" s="11"/>
      <c r="G1627" s="334"/>
      <c r="H1627" s="334"/>
      <c r="I1627" s="334"/>
      <c r="J1627" s="334"/>
      <c r="K1627" s="78"/>
      <c r="L1627" s="647"/>
      <c r="M1627" s="33"/>
      <c r="N1627" s="33"/>
      <c r="O1627" s="78"/>
      <c r="P1627" s="647"/>
      <c r="Q1627" s="78"/>
      <c r="R1627" s="647"/>
    </row>
    <row r="1628" spans="2:21" s="29" customFormat="1">
      <c r="B1628" s="11"/>
      <c r="C1628" s="11">
        <v>3</v>
      </c>
      <c r="D1628" s="655"/>
      <c r="E1628" s="655"/>
      <c r="F1628" s="647"/>
      <c r="G1628" s="33"/>
      <c r="H1628" s="33"/>
      <c r="I1628" s="33"/>
      <c r="J1628" s="33"/>
      <c r="K1628" s="78"/>
      <c r="L1628" s="647"/>
      <c r="M1628" s="33"/>
      <c r="N1628" s="33"/>
      <c r="O1628" s="78"/>
      <c r="P1628" s="647"/>
      <c r="Q1628" s="78"/>
      <c r="R1628" s="647"/>
    </row>
    <row r="1629" spans="2:21">
      <c r="C1629" s="11">
        <v>4</v>
      </c>
      <c r="F1629" s="78"/>
      <c r="G1629" s="33"/>
      <c r="H1629" s="33"/>
      <c r="I1629" s="33"/>
      <c r="J1629" s="33"/>
      <c r="K1629" s="86"/>
      <c r="L1629" s="189"/>
      <c r="M1629" s="334"/>
      <c r="N1629" s="334"/>
      <c r="O1629" s="86"/>
      <c r="P1629" s="189"/>
      <c r="Q1629" s="86"/>
      <c r="R1629" s="189"/>
      <c r="S1629" s="335"/>
      <c r="T1629" s="335"/>
      <c r="U1629" s="335"/>
    </row>
    <row r="1630" spans="2:21" s="29" customFormat="1">
      <c r="B1630" s="11"/>
      <c r="C1630" s="11">
        <v>5</v>
      </c>
      <c r="D1630" s="692"/>
      <c r="E1630" s="692"/>
      <c r="F1630" s="693"/>
      <c r="G1630" s="33"/>
      <c r="H1630" s="33"/>
      <c r="I1630" s="33"/>
      <c r="J1630" s="33"/>
      <c r="K1630" s="86"/>
      <c r="L1630" s="813"/>
      <c r="M1630" s="33"/>
      <c r="N1630" s="33"/>
      <c r="O1630" s="86"/>
      <c r="P1630" s="813"/>
      <c r="Q1630" s="86"/>
      <c r="R1630" s="813"/>
    </row>
    <row r="1631" spans="2:21" s="29" customFormat="1">
      <c r="B1631" s="11"/>
      <c r="C1631" s="11">
        <v>6</v>
      </c>
      <c r="D1631" s="46"/>
      <c r="E1631" s="46"/>
      <c r="F1631" s="693"/>
      <c r="G1631" s="33"/>
      <c r="H1631" s="33"/>
      <c r="I1631" s="33"/>
      <c r="J1631" s="33"/>
      <c r="K1631" s="86"/>
      <c r="L1631" s="813"/>
      <c r="M1631" s="33"/>
      <c r="N1631" s="33"/>
      <c r="O1631" s="86"/>
      <c r="P1631" s="813"/>
      <c r="Q1631" s="86"/>
      <c r="R1631" s="813"/>
    </row>
    <row r="1632" spans="2:21" s="29" customFormat="1">
      <c r="B1632" s="11"/>
      <c r="C1632" s="11">
        <v>7</v>
      </c>
      <c r="D1632" s="46"/>
      <c r="E1632" s="46"/>
      <c r="F1632" s="693"/>
      <c r="G1632" s="33"/>
      <c r="H1632" s="33"/>
      <c r="I1632" s="33"/>
      <c r="J1632" s="33"/>
      <c r="K1632" s="86"/>
      <c r="L1632" s="814"/>
      <c r="M1632" s="33"/>
      <c r="N1632" s="33"/>
      <c r="O1632" s="86"/>
      <c r="P1632" s="814"/>
      <c r="Q1632" s="86"/>
      <c r="R1632" s="814"/>
    </row>
    <row r="1633" spans="2:21" s="29" customFormat="1">
      <c r="B1633" s="11"/>
      <c r="C1633" s="11">
        <v>8</v>
      </c>
      <c r="D1633" s="46"/>
      <c r="E1633" s="46"/>
      <c r="F1633" s="693"/>
      <c r="G1633" s="33"/>
      <c r="H1633" s="33"/>
      <c r="I1633" s="33"/>
      <c r="J1633" s="33"/>
      <c r="K1633" s="86"/>
      <c r="L1633" s="813"/>
      <c r="M1633" s="33"/>
      <c r="N1633" s="33"/>
      <c r="O1633" s="86"/>
      <c r="P1633" s="813"/>
      <c r="Q1633" s="86"/>
      <c r="R1633" s="813"/>
    </row>
    <row r="1634" spans="2:21" s="29" customFormat="1">
      <c r="B1634" s="11"/>
      <c r="C1634" s="11">
        <v>9</v>
      </c>
      <c r="D1634" s="692"/>
      <c r="E1634" s="692"/>
      <c r="F1634" s="693"/>
      <c r="G1634" s="33"/>
      <c r="H1634" s="33"/>
      <c r="I1634" s="33"/>
      <c r="J1634" s="33"/>
      <c r="K1634" s="86"/>
      <c r="L1634" s="813"/>
      <c r="M1634" s="33"/>
      <c r="N1634" s="33"/>
      <c r="O1634" s="86"/>
      <c r="P1634" s="813"/>
      <c r="Q1634" s="86"/>
      <c r="R1634" s="813"/>
    </row>
    <row r="1635" spans="2:21" s="29" customFormat="1">
      <c r="B1635" s="11"/>
      <c r="C1635" s="11">
        <v>10</v>
      </c>
      <c r="D1635" s="46"/>
      <c r="E1635" s="46"/>
      <c r="F1635" s="693"/>
      <c r="G1635" s="33"/>
      <c r="H1635" s="33"/>
      <c r="I1635" s="33"/>
      <c r="J1635" s="33"/>
      <c r="K1635" s="86"/>
      <c r="L1635" s="813"/>
      <c r="M1635" s="33"/>
      <c r="N1635" s="33"/>
      <c r="O1635" s="86"/>
      <c r="P1635" s="813"/>
      <c r="Q1635" s="86"/>
      <c r="R1635" s="813"/>
    </row>
    <row r="1636" spans="2:21" s="29" customFormat="1">
      <c r="B1636" s="11"/>
      <c r="C1636" s="11">
        <v>11</v>
      </c>
      <c r="D1636" s="46"/>
      <c r="E1636" s="46"/>
      <c r="F1636" s="693"/>
      <c r="G1636" s="33"/>
      <c r="H1636" s="33"/>
      <c r="I1636" s="33"/>
      <c r="J1636" s="33"/>
      <c r="K1636" s="86"/>
      <c r="L1636" s="814"/>
      <c r="M1636" s="33"/>
      <c r="N1636" s="33"/>
      <c r="O1636" s="86"/>
      <c r="P1636" s="814"/>
      <c r="Q1636" s="86"/>
      <c r="R1636" s="814"/>
    </row>
    <row r="1637" spans="2:21" s="29" customFormat="1">
      <c r="B1637" s="11"/>
      <c r="C1637" s="11">
        <v>12</v>
      </c>
      <c r="D1637" s="692"/>
      <c r="E1637" s="692"/>
      <c r="F1637" s="693"/>
      <c r="G1637" s="33"/>
      <c r="H1637" s="33"/>
      <c r="I1637" s="33"/>
      <c r="J1637" s="33"/>
      <c r="K1637" s="86"/>
      <c r="L1637" s="813"/>
      <c r="M1637" s="33"/>
      <c r="N1637" s="33"/>
      <c r="O1637" s="86"/>
      <c r="P1637" s="813"/>
      <c r="Q1637" s="86"/>
      <c r="R1637" s="813"/>
    </row>
    <row r="1638" spans="2:21" s="29" customFormat="1">
      <c r="B1638" s="11"/>
      <c r="C1638" s="11">
        <v>13</v>
      </c>
      <c r="D1638" s="692"/>
      <c r="E1638" s="692"/>
      <c r="F1638" s="693"/>
      <c r="G1638" s="33"/>
      <c r="H1638" s="33"/>
      <c r="I1638" s="33"/>
      <c r="J1638" s="33"/>
      <c r="K1638" s="86"/>
      <c r="L1638" s="813"/>
      <c r="M1638" s="33"/>
      <c r="N1638" s="33"/>
      <c r="O1638" s="86"/>
      <c r="P1638" s="813"/>
      <c r="Q1638" s="86"/>
      <c r="R1638" s="813"/>
    </row>
    <row r="1639" spans="2:21" s="29" customFormat="1">
      <c r="B1639" s="11"/>
      <c r="C1639" s="11">
        <v>14</v>
      </c>
      <c r="D1639" s="692"/>
      <c r="E1639" s="692"/>
      <c r="F1639" s="693"/>
      <c r="G1639" s="33"/>
      <c r="H1639" s="33"/>
      <c r="I1639" s="33"/>
      <c r="J1639" s="33"/>
      <c r="K1639" s="86"/>
      <c r="L1639" s="651"/>
      <c r="M1639" s="33"/>
      <c r="N1639" s="33"/>
      <c r="O1639" s="86"/>
      <c r="P1639" s="651"/>
      <c r="Q1639" s="86"/>
      <c r="R1639" s="651"/>
    </row>
    <row r="1640" spans="2:21" s="29" customFormat="1">
      <c r="B1640" s="11"/>
      <c r="C1640" s="11">
        <v>15</v>
      </c>
      <c r="D1640" s="692"/>
      <c r="E1640" s="692"/>
      <c r="F1640" s="693"/>
      <c r="G1640" s="33"/>
      <c r="H1640" s="33"/>
      <c r="I1640" s="33"/>
      <c r="J1640" s="33"/>
      <c r="K1640" s="86"/>
      <c r="L1640" s="814"/>
      <c r="M1640" s="33"/>
      <c r="N1640" s="33"/>
      <c r="O1640" s="86"/>
      <c r="P1640" s="814"/>
      <c r="Q1640" s="86"/>
      <c r="R1640" s="814"/>
    </row>
    <row r="1641" spans="2:21" s="29" customFormat="1">
      <c r="B1641" s="11"/>
      <c r="C1641" s="11">
        <v>16</v>
      </c>
      <c r="D1641" s="692"/>
      <c r="E1641" s="692"/>
      <c r="F1641" s="693"/>
      <c r="G1641" s="33"/>
      <c r="H1641" s="33"/>
      <c r="I1641" s="33"/>
      <c r="J1641" s="33"/>
      <c r="K1641" s="86"/>
      <c r="L1641" s="813"/>
      <c r="M1641" s="33"/>
      <c r="N1641" s="33"/>
      <c r="O1641" s="86"/>
      <c r="P1641" s="813"/>
      <c r="Q1641" s="86"/>
      <c r="R1641" s="813"/>
    </row>
    <row r="1642" spans="2:21" s="29" customFormat="1">
      <c r="B1642" s="11"/>
      <c r="C1642" s="11">
        <v>17</v>
      </c>
      <c r="D1642" s="692"/>
      <c r="E1642" s="692"/>
      <c r="F1642" s="693"/>
      <c r="G1642" s="33"/>
      <c r="H1642" s="33"/>
      <c r="I1642" s="33"/>
      <c r="J1642" s="33"/>
      <c r="K1642" s="86"/>
      <c r="L1642" s="651"/>
      <c r="M1642" s="33"/>
      <c r="N1642" s="33"/>
      <c r="O1642" s="86"/>
      <c r="P1642" s="651"/>
      <c r="Q1642" s="86"/>
      <c r="R1642" s="651"/>
    </row>
    <row r="1643" spans="2:21" s="29" customFormat="1">
      <c r="B1643" s="11"/>
      <c r="C1643" s="11">
        <v>18</v>
      </c>
      <c r="D1643" s="692"/>
      <c r="E1643" s="692"/>
      <c r="F1643" s="693"/>
      <c r="G1643" s="33"/>
      <c r="H1643" s="33"/>
      <c r="I1643" s="33"/>
      <c r="J1643" s="33"/>
      <c r="K1643" s="653"/>
      <c r="L1643" s="651"/>
      <c r="M1643" s="33"/>
      <c r="N1643" s="33"/>
      <c r="O1643" s="653"/>
      <c r="P1643" s="651"/>
      <c r="Q1643" s="653"/>
      <c r="R1643" s="651"/>
    </row>
    <row r="1644" spans="2:21" s="29" customFormat="1">
      <c r="B1644" s="30">
        <v>87</v>
      </c>
      <c r="C1644" s="11">
        <v>1</v>
      </c>
      <c r="D1644" s="57"/>
      <c r="E1644" s="57"/>
      <c r="F1644" s="46"/>
      <c r="G1644" s="33"/>
      <c r="H1644" s="33"/>
      <c r="I1644" s="33"/>
      <c r="J1644" s="33"/>
      <c r="K1644" s="86"/>
      <c r="L1644" s="647"/>
      <c r="M1644" s="33"/>
      <c r="N1644" s="33"/>
      <c r="O1644" s="86"/>
      <c r="P1644" s="647"/>
      <c r="Q1644" s="86"/>
      <c r="R1644" s="647"/>
    </row>
    <row r="1645" spans="2:21" s="29" customFormat="1">
      <c r="B1645" s="11"/>
      <c r="C1645" s="11">
        <v>2</v>
      </c>
      <c r="D1645" s="655"/>
      <c r="E1645" s="655"/>
      <c r="F1645" s="11"/>
      <c r="G1645" s="334"/>
      <c r="H1645" s="334"/>
      <c r="I1645" s="334"/>
      <c r="J1645" s="334"/>
      <c r="K1645" s="78"/>
      <c r="L1645" s="647"/>
      <c r="M1645" s="33"/>
      <c r="N1645" s="33"/>
      <c r="O1645" s="78"/>
      <c r="P1645" s="647"/>
      <c r="Q1645" s="78"/>
      <c r="R1645" s="647"/>
    </row>
    <row r="1646" spans="2:21" s="29" customFormat="1">
      <c r="B1646" s="11"/>
      <c r="C1646" s="11">
        <v>3</v>
      </c>
      <c r="D1646" s="655"/>
      <c r="E1646" s="655"/>
      <c r="F1646" s="647"/>
      <c r="G1646" s="33"/>
      <c r="H1646" s="33"/>
      <c r="I1646" s="33"/>
      <c r="J1646" s="33"/>
      <c r="K1646" s="78"/>
      <c r="L1646" s="647"/>
      <c r="M1646" s="33"/>
      <c r="N1646" s="33"/>
      <c r="O1646" s="78"/>
      <c r="P1646" s="647"/>
      <c r="Q1646" s="78"/>
      <c r="R1646" s="647"/>
    </row>
    <row r="1647" spans="2:21">
      <c r="C1647" s="11">
        <v>4</v>
      </c>
      <c r="F1647" s="78"/>
      <c r="G1647" s="33"/>
      <c r="H1647" s="33"/>
      <c r="I1647" s="33"/>
      <c r="J1647" s="33"/>
      <c r="K1647" s="86"/>
      <c r="L1647" s="189"/>
      <c r="M1647" s="334"/>
      <c r="N1647" s="334"/>
      <c r="O1647" s="86"/>
      <c r="P1647" s="189"/>
      <c r="Q1647" s="86"/>
      <c r="R1647" s="189"/>
      <c r="S1647" s="335"/>
      <c r="T1647" s="335"/>
      <c r="U1647" s="335"/>
    </row>
    <row r="1648" spans="2:21" s="29" customFormat="1">
      <c r="B1648" s="11"/>
      <c r="C1648" s="11">
        <v>5</v>
      </c>
      <c r="D1648" s="692"/>
      <c r="E1648" s="692"/>
      <c r="F1648" s="693"/>
      <c r="G1648" s="33"/>
      <c r="H1648" s="33"/>
      <c r="I1648" s="33"/>
      <c r="J1648" s="33"/>
      <c r="K1648" s="86"/>
      <c r="L1648" s="813"/>
      <c r="M1648" s="33"/>
      <c r="N1648" s="33"/>
      <c r="O1648" s="86"/>
      <c r="P1648" s="813"/>
      <c r="Q1648" s="86"/>
      <c r="R1648" s="813"/>
    </row>
    <row r="1649" spans="2:18" s="29" customFormat="1">
      <c r="B1649" s="11"/>
      <c r="C1649" s="11">
        <v>6</v>
      </c>
      <c r="D1649" s="46"/>
      <c r="E1649" s="46"/>
      <c r="F1649" s="693"/>
      <c r="G1649" s="33"/>
      <c r="H1649" s="33"/>
      <c r="I1649" s="33"/>
      <c r="J1649" s="33"/>
      <c r="K1649" s="86"/>
      <c r="L1649" s="813"/>
      <c r="M1649" s="33"/>
      <c r="N1649" s="33"/>
      <c r="O1649" s="86"/>
      <c r="P1649" s="813"/>
      <c r="Q1649" s="86"/>
      <c r="R1649" s="813"/>
    </row>
    <row r="1650" spans="2:18" s="29" customFormat="1">
      <c r="B1650" s="11"/>
      <c r="C1650" s="11">
        <v>7</v>
      </c>
      <c r="D1650" s="46"/>
      <c r="E1650" s="46"/>
      <c r="F1650" s="693"/>
      <c r="G1650" s="33"/>
      <c r="H1650" s="33"/>
      <c r="I1650" s="33"/>
      <c r="J1650" s="33"/>
      <c r="K1650" s="86"/>
      <c r="L1650" s="814"/>
      <c r="M1650" s="33"/>
      <c r="N1650" s="33"/>
      <c r="O1650" s="86"/>
      <c r="P1650" s="814"/>
      <c r="Q1650" s="86"/>
      <c r="R1650" s="814"/>
    </row>
    <row r="1651" spans="2:18" s="29" customFormat="1">
      <c r="B1651" s="11"/>
      <c r="C1651" s="11">
        <v>8</v>
      </c>
      <c r="D1651" s="46"/>
      <c r="E1651" s="46"/>
      <c r="F1651" s="693"/>
      <c r="G1651" s="33"/>
      <c r="H1651" s="33"/>
      <c r="I1651" s="33"/>
      <c r="J1651" s="33"/>
      <c r="K1651" s="86"/>
      <c r="L1651" s="813"/>
      <c r="M1651" s="33"/>
      <c r="N1651" s="33"/>
      <c r="O1651" s="86"/>
      <c r="P1651" s="813"/>
      <c r="Q1651" s="86"/>
      <c r="R1651" s="813"/>
    </row>
    <row r="1652" spans="2:18" s="29" customFormat="1">
      <c r="B1652" s="11"/>
      <c r="C1652" s="11">
        <v>9</v>
      </c>
      <c r="D1652" s="692"/>
      <c r="E1652" s="692"/>
      <c r="F1652" s="693"/>
      <c r="G1652" s="33"/>
      <c r="H1652" s="33"/>
      <c r="I1652" s="33"/>
      <c r="J1652" s="33"/>
      <c r="K1652" s="86"/>
      <c r="L1652" s="813"/>
      <c r="M1652" s="33"/>
      <c r="N1652" s="33"/>
      <c r="O1652" s="86"/>
      <c r="P1652" s="813"/>
      <c r="Q1652" s="86"/>
      <c r="R1652" s="813"/>
    </row>
    <row r="1653" spans="2:18" s="29" customFormat="1">
      <c r="B1653" s="11"/>
      <c r="C1653" s="11">
        <v>10</v>
      </c>
      <c r="D1653" s="46"/>
      <c r="E1653" s="46"/>
      <c r="F1653" s="693"/>
      <c r="G1653" s="33"/>
      <c r="H1653" s="33"/>
      <c r="I1653" s="33"/>
      <c r="J1653" s="33"/>
      <c r="K1653" s="86"/>
      <c r="L1653" s="813"/>
      <c r="M1653" s="33"/>
      <c r="N1653" s="33"/>
      <c r="O1653" s="86"/>
      <c r="P1653" s="813"/>
      <c r="Q1653" s="86"/>
      <c r="R1653" s="813"/>
    </row>
    <row r="1654" spans="2:18" s="29" customFormat="1">
      <c r="B1654" s="11"/>
      <c r="C1654" s="11">
        <v>11</v>
      </c>
      <c r="D1654" s="46"/>
      <c r="E1654" s="46"/>
      <c r="F1654" s="693"/>
      <c r="G1654" s="33"/>
      <c r="H1654" s="33"/>
      <c r="I1654" s="33"/>
      <c r="J1654" s="33"/>
      <c r="K1654" s="86"/>
      <c r="L1654" s="814"/>
      <c r="M1654" s="33"/>
      <c r="N1654" s="33"/>
      <c r="O1654" s="86"/>
      <c r="P1654" s="814"/>
      <c r="Q1654" s="86"/>
      <c r="R1654" s="814"/>
    </row>
    <row r="1655" spans="2:18" s="29" customFormat="1">
      <c r="B1655" s="11"/>
      <c r="C1655" s="11">
        <v>12</v>
      </c>
      <c r="D1655" s="692"/>
      <c r="E1655" s="692"/>
      <c r="F1655" s="693"/>
      <c r="G1655" s="33"/>
      <c r="H1655" s="33"/>
      <c r="I1655" s="33"/>
      <c r="J1655" s="33"/>
      <c r="K1655" s="86"/>
      <c r="L1655" s="813"/>
      <c r="M1655" s="33"/>
      <c r="N1655" s="33"/>
      <c r="O1655" s="86"/>
      <c r="P1655" s="813"/>
      <c r="Q1655" s="86"/>
      <c r="R1655" s="813"/>
    </row>
    <row r="1656" spans="2:18" s="29" customFormat="1">
      <c r="B1656" s="11"/>
      <c r="C1656" s="11">
        <v>13</v>
      </c>
      <c r="D1656" s="692"/>
      <c r="E1656" s="692"/>
      <c r="F1656" s="693"/>
      <c r="G1656" s="33"/>
      <c r="H1656" s="33"/>
      <c r="I1656" s="33"/>
      <c r="J1656" s="33"/>
      <c r="K1656" s="86"/>
      <c r="L1656" s="813"/>
      <c r="M1656" s="33"/>
      <c r="N1656" s="33"/>
      <c r="O1656" s="86"/>
      <c r="P1656" s="813"/>
      <c r="Q1656" s="86"/>
      <c r="R1656" s="813"/>
    </row>
    <row r="1657" spans="2:18" s="29" customFormat="1">
      <c r="B1657" s="11"/>
      <c r="C1657" s="11">
        <v>14</v>
      </c>
      <c r="D1657" s="692"/>
      <c r="E1657" s="692"/>
      <c r="F1657" s="693"/>
      <c r="G1657" s="33"/>
      <c r="H1657" s="33"/>
      <c r="I1657" s="33"/>
      <c r="J1657" s="33"/>
      <c r="K1657" s="86"/>
      <c r="L1657" s="651"/>
      <c r="M1657" s="33"/>
      <c r="N1657" s="33"/>
      <c r="O1657" s="86"/>
      <c r="P1657" s="651"/>
      <c r="Q1657" s="86"/>
      <c r="R1657" s="651"/>
    </row>
    <row r="1658" spans="2:18" s="29" customFormat="1">
      <c r="B1658" s="11"/>
      <c r="C1658" s="11">
        <v>15</v>
      </c>
      <c r="D1658" s="692"/>
      <c r="E1658" s="692"/>
      <c r="F1658" s="693"/>
      <c r="G1658" s="33"/>
      <c r="H1658" s="33"/>
      <c r="I1658" s="33"/>
      <c r="J1658" s="33"/>
      <c r="K1658" s="86"/>
      <c r="L1658" s="814"/>
      <c r="M1658" s="33"/>
      <c r="N1658" s="33"/>
      <c r="O1658" s="86"/>
      <c r="P1658" s="814"/>
      <c r="Q1658" s="86"/>
      <c r="R1658" s="814"/>
    </row>
    <row r="1659" spans="2:18" s="29" customFormat="1">
      <c r="B1659" s="11"/>
      <c r="C1659" s="11">
        <v>16</v>
      </c>
      <c r="D1659" s="692"/>
      <c r="E1659" s="692"/>
      <c r="F1659" s="693"/>
      <c r="G1659" s="33"/>
      <c r="H1659" s="33"/>
      <c r="I1659" s="33"/>
      <c r="J1659" s="33"/>
      <c r="K1659" s="86"/>
      <c r="L1659" s="813"/>
      <c r="M1659" s="33"/>
      <c r="N1659" s="33"/>
      <c r="O1659" s="86"/>
      <c r="P1659" s="813"/>
      <c r="Q1659" s="86"/>
      <c r="R1659" s="813"/>
    </row>
    <row r="1660" spans="2:18" s="29" customFormat="1">
      <c r="B1660" s="11"/>
      <c r="C1660" s="11">
        <v>17</v>
      </c>
      <c r="D1660" s="692"/>
      <c r="E1660" s="692"/>
      <c r="F1660" s="693"/>
      <c r="G1660" s="33"/>
      <c r="H1660" s="33"/>
      <c r="I1660" s="33"/>
      <c r="J1660" s="33"/>
      <c r="K1660" s="86"/>
      <c r="L1660" s="651"/>
      <c r="M1660" s="33"/>
      <c r="N1660" s="33"/>
      <c r="O1660" s="86"/>
      <c r="P1660" s="651"/>
      <c r="Q1660" s="86"/>
      <c r="R1660" s="651"/>
    </row>
    <row r="1661" spans="2:18" s="29" customFormat="1">
      <c r="B1661" s="11"/>
      <c r="C1661" s="11">
        <v>18</v>
      </c>
      <c r="D1661" s="692"/>
      <c r="E1661" s="692"/>
      <c r="F1661" s="693"/>
      <c r="G1661" s="33"/>
      <c r="H1661" s="33"/>
      <c r="I1661" s="33"/>
      <c r="J1661" s="33"/>
      <c r="K1661" s="653"/>
      <c r="L1661" s="651"/>
      <c r="M1661" s="33"/>
      <c r="N1661" s="33"/>
      <c r="O1661" s="653"/>
      <c r="P1661" s="651"/>
      <c r="Q1661" s="653"/>
      <c r="R1661" s="651"/>
    </row>
    <row r="1662" spans="2:18" s="29" customFormat="1">
      <c r="B1662" s="30">
        <v>88</v>
      </c>
      <c r="C1662" s="11">
        <v>1</v>
      </c>
      <c r="D1662" s="57"/>
      <c r="E1662" s="57"/>
      <c r="F1662" s="46"/>
      <c r="G1662" s="33"/>
      <c r="H1662" s="33"/>
      <c r="I1662" s="33"/>
      <c r="J1662" s="33"/>
      <c r="K1662" s="86"/>
      <c r="L1662" s="647"/>
      <c r="M1662" s="33"/>
      <c r="N1662" s="33"/>
      <c r="O1662" s="86"/>
      <c r="P1662" s="647"/>
      <c r="Q1662" s="86"/>
      <c r="R1662" s="647"/>
    </row>
    <row r="1663" spans="2:18" s="29" customFormat="1">
      <c r="B1663" s="11"/>
      <c r="C1663" s="11">
        <v>2</v>
      </c>
      <c r="D1663" s="655"/>
      <c r="E1663" s="655"/>
      <c r="F1663" s="11"/>
      <c r="G1663" s="334"/>
      <c r="H1663" s="334"/>
      <c r="I1663" s="334"/>
      <c r="J1663" s="334"/>
      <c r="K1663" s="78"/>
      <c r="L1663" s="647"/>
      <c r="M1663" s="33"/>
      <c r="N1663" s="33"/>
      <c r="O1663" s="78"/>
      <c r="P1663" s="647"/>
      <c r="Q1663" s="78"/>
      <c r="R1663" s="647"/>
    </row>
    <row r="1664" spans="2:18" s="29" customFormat="1">
      <c r="B1664" s="11"/>
      <c r="C1664" s="11">
        <v>3</v>
      </c>
      <c r="D1664" s="655"/>
      <c r="E1664" s="655"/>
      <c r="F1664" s="647"/>
      <c r="G1664" s="33"/>
      <c r="H1664" s="33"/>
      <c r="I1664" s="33"/>
      <c r="J1664" s="33"/>
      <c r="K1664" s="78"/>
      <c r="L1664" s="647"/>
      <c r="M1664" s="33"/>
      <c r="N1664" s="33"/>
      <c r="O1664" s="78"/>
      <c r="P1664" s="647"/>
      <c r="Q1664" s="78"/>
      <c r="R1664" s="647"/>
    </row>
    <row r="1665" spans="2:21">
      <c r="C1665" s="11">
        <v>4</v>
      </c>
      <c r="F1665" s="78"/>
      <c r="G1665" s="33"/>
      <c r="H1665" s="33"/>
      <c r="I1665" s="33"/>
      <c r="J1665" s="33"/>
      <c r="K1665" s="86"/>
      <c r="L1665" s="189"/>
      <c r="M1665" s="334"/>
      <c r="N1665" s="334"/>
      <c r="O1665" s="86"/>
      <c r="P1665" s="189"/>
      <c r="Q1665" s="86"/>
      <c r="R1665" s="189"/>
      <c r="S1665" s="335"/>
      <c r="T1665" s="335"/>
      <c r="U1665" s="335"/>
    </row>
    <row r="1666" spans="2:21" s="29" customFormat="1">
      <c r="B1666" s="11"/>
      <c r="C1666" s="11">
        <v>5</v>
      </c>
      <c r="D1666" s="692"/>
      <c r="E1666" s="692"/>
      <c r="F1666" s="693"/>
      <c r="G1666" s="33"/>
      <c r="H1666" s="33"/>
      <c r="I1666" s="33"/>
      <c r="J1666" s="33"/>
      <c r="K1666" s="86"/>
      <c r="L1666" s="813"/>
      <c r="M1666" s="33"/>
      <c r="N1666" s="33"/>
      <c r="O1666" s="86"/>
      <c r="P1666" s="813"/>
      <c r="Q1666" s="86"/>
      <c r="R1666" s="813"/>
    </row>
    <row r="1667" spans="2:21" s="29" customFormat="1">
      <c r="B1667" s="11"/>
      <c r="C1667" s="11">
        <v>6</v>
      </c>
      <c r="D1667" s="46"/>
      <c r="E1667" s="46"/>
      <c r="F1667" s="693"/>
      <c r="G1667" s="33"/>
      <c r="H1667" s="33"/>
      <c r="I1667" s="33"/>
      <c r="J1667" s="33"/>
      <c r="K1667" s="86"/>
      <c r="L1667" s="813"/>
      <c r="M1667" s="33"/>
      <c r="N1667" s="33"/>
      <c r="O1667" s="86"/>
      <c r="P1667" s="813"/>
      <c r="Q1667" s="86"/>
      <c r="R1667" s="813"/>
    </row>
    <row r="1668" spans="2:21" s="29" customFormat="1">
      <c r="B1668" s="11"/>
      <c r="C1668" s="11">
        <v>7</v>
      </c>
      <c r="D1668" s="46"/>
      <c r="E1668" s="46"/>
      <c r="F1668" s="693"/>
      <c r="G1668" s="33"/>
      <c r="H1668" s="33"/>
      <c r="I1668" s="33"/>
      <c r="J1668" s="33"/>
      <c r="K1668" s="86"/>
      <c r="L1668" s="814"/>
      <c r="M1668" s="33"/>
      <c r="N1668" s="33"/>
      <c r="O1668" s="86"/>
      <c r="P1668" s="814"/>
      <c r="Q1668" s="86"/>
      <c r="R1668" s="814"/>
    </row>
    <row r="1669" spans="2:21" s="29" customFormat="1">
      <c r="B1669" s="11"/>
      <c r="C1669" s="11">
        <v>8</v>
      </c>
      <c r="D1669" s="46"/>
      <c r="E1669" s="46"/>
      <c r="F1669" s="693"/>
      <c r="G1669" s="33"/>
      <c r="H1669" s="33"/>
      <c r="I1669" s="33"/>
      <c r="J1669" s="33"/>
      <c r="K1669" s="86"/>
      <c r="L1669" s="813"/>
      <c r="M1669" s="33"/>
      <c r="N1669" s="33"/>
      <c r="O1669" s="86"/>
      <c r="P1669" s="813"/>
      <c r="Q1669" s="86"/>
      <c r="R1669" s="813"/>
    </row>
    <row r="1670" spans="2:21" s="29" customFormat="1">
      <c r="B1670" s="11"/>
      <c r="C1670" s="11">
        <v>9</v>
      </c>
      <c r="D1670" s="692"/>
      <c r="E1670" s="692"/>
      <c r="F1670" s="693"/>
      <c r="G1670" s="33"/>
      <c r="H1670" s="33"/>
      <c r="I1670" s="33"/>
      <c r="J1670" s="33"/>
      <c r="K1670" s="86"/>
      <c r="L1670" s="813"/>
      <c r="M1670" s="33"/>
      <c r="N1670" s="33"/>
      <c r="O1670" s="86"/>
      <c r="P1670" s="813"/>
      <c r="Q1670" s="86"/>
      <c r="R1670" s="813"/>
    </row>
    <row r="1671" spans="2:21" s="29" customFormat="1">
      <c r="B1671" s="11"/>
      <c r="C1671" s="11">
        <v>10</v>
      </c>
      <c r="D1671" s="46"/>
      <c r="E1671" s="46"/>
      <c r="F1671" s="693"/>
      <c r="G1671" s="33"/>
      <c r="H1671" s="33"/>
      <c r="I1671" s="33"/>
      <c r="J1671" s="33"/>
      <c r="K1671" s="86"/>
      <c r="L1671" s="813"/>
      <c r="M1671" s="33"/>
      <c r="N1671" s="33"/>
      <c r="O1671" s="86"/>
      <c r="P1671" s="813"/>
      <c r="Q1671" s="86"/>
      <c r="R1671" s="813"/>
    </row>
    <row r="1672" spans="2:21" s="29" customFormat="1">
      <c r="B1672" s="11"/>
      <c r="C1672" s="11">
        <v>11</v>
      </c>
      <c r="D1672" s="46"/>
      <c r="E1672" s="46"/>
      <c r="F1672" s="693"/>
      <c r="G1672" s="33"/>
      <c r="H1672" s="33"/>
      <c r="I1672" s="33"/>
      <c r="J1672" s="33"/>
      <c r="K1672" s="86"/>
      <c r="L1672" s="814"/>
      <c r="M1672" s="33"/>
      <c r="N1672" s="33"/>
      <c r="O1672" s="86"/>
      <c r="P1672" s="814"/>
      <c r="Q1672" s="86"/>
      <c r="R1672" s="814"/>
    </row>
    <row r="1673" spans="2:21" s="29" customFormat="1">
      <c r="B1673" s="11"/>
      <c r="C1673" s="11">
        <v>12</v>
      </c>
      <c r="D1673" s="692"/>
      <c r="E1673" s="692"/>
      <c r="F1673" s="693"/>
      <c r="G1673" s="33"/>
      <c r="H1673" s="33"/>
      <c r="I1673" s="33"/>
      <c r="J1673" s="33"/>
      <c r="K1673" s="86"/>
      <c r="L1673" s="813"/>
      <c r="M1673" s="33"/>
      <c r="N1673" s="33"/>
      <c r="O1673" s="86"/>
      <c r="P1673" s="813"/>
      <c r="Q1673" s="86"/>
      <c r="R1673" s="813"/>
    </row>
    <row r="1674" spans="2:21" s="29" customFormat="1">
      <c r="B1674" s="11"/>
      <c r="C1674" s="11">
        <v>13</v>
      </c>
      <c r="D1674" s="692"/>
      <c r="E1674" s="692"/>
      <c r="F1674" s="693"/>
      <c r="G1674" s="33"/>
      <c r="H1674" s="33"/>
      <c r="I1674" s="33"/>
      <c r="J1674" s="33"/>
      <c r="K1674" s="86"/>
      <c r="L1674" s="813"/>
      <c r="M1674" s="33"/>
      <c r="N1674" s="33"/>
      <c r="O1674" s="86"/>
      <c r="P1674" s="813"/>
      <c r="Q1674" s="86"/>
      <c r="R1674" s="813"/>
    </row>
    <row r="1675" spans="2:21" s="29" customFormat="1">
      <c r="B1675" s="11"/>
      <c r="C1675" s="11">
        <v>14</v>
      </c>
      <c r="D1675" s="692"/>
      <c r="E1675" s="692"/>
      <c r="F1675" s="693"/>
      <c r="G1675" s="33"/>
      <c r="H1675" s="33"/>
      <c r="I1675" s="33"/>
      <c r="J1675" s="33"/>
      <c r="K1675" s="86"/>
      <c r="L1675" s="651"/>
      <c r="M1675" s="33"/>
      <c r="N1675" s="33"/>
      <c r="O1675" s="86"/>
      <c r="P1675" s="651"/>
      <c r="Q1675" s="86"/>
      <c r="R1675" s="651"/>
    </row>
    <row r="1676" spans="2:21" s="29" customFormat="1">
      <c r="B1676" s="11"/>
      <c r="C1676" s="11">
        <v>15</v>
      </c>
      <c r="D1676" s="692"/>
      <c r="E1676" s="692"/>
      <c r="F1676" s="693"/>
      <c r="G1676" s="33"/>
      <c r="H1676" s="33"/>
      <c r="I1676" s="33"/>
      <c r="J1676" s="33"/>
      <c r="K1676" s="86"/>
      <c r="L1676" s="814"/>
      <c r="M1676" s="33"/>
      <c r="N1676" s="33"/>
      <c r="O1676" s="86"/>
      <c r="P1676" s="814"/>
      <c r="Q1676" s="86"/>
      <c r="R1676" s="814"/>
    </row>
    <row r="1677" spans="2:21" s="29" customFormat="1">
      <c r="B1677" s="11"/>
      <c r="C1677" s="11">
        <v>16</v>
      </c>
      <c r="D1677" s="692"/>
      <c r="E1677" s="692"/>
      <c r="F1677" s="693"/>
      <c r="G1677" s="33"/>
      <c r="H1677" s="33"/>
      <c r="I1677" s="33"/>
      <c r="J1677" s="33"/>
      <c r="K1677" s="86"/>
      <c r="L1677" s="813"/>
      <c r="M1677" s="33"/>
      <c r="N1677" s="33"/>
      <c r="O1677" s="86"/>
      <c r="P1677" s="813"/>
      <c r="Q1677" s="86"/>
      <c r="R1677" s="813"/>
    </row>
    <row r="1678" spans="2:21" s="29" customFormat="1">
      <c r="B1678" s="11"/>
      <c r="C1678" s="11">
        <v>17</v>
      </c>
      <c r="D1678" s="692"/>
      <c r="E1678" s="692"/>
      <c r="F1678" s="693"/>
      <c r="G1678" s="33"/>
      <c r="H1678" s="33"/>
      <c r="I1678" s="33"/>
      <c r="J1678" s="33"/>
      <c r="K1678" s="86"/>
      <c r="L1678" s="651"/>
      <c r="M1678" s="33"/>
      <c r="N1678" s="33"/>
      <c r="O1678" s="86"/>
      <c r="P1678" s="651"/>
      <c r="Q1678" s="86"/>
      <c r="R1678" s="651"/>
    </row>
    <row r="1679" spans="2:21" s="29" customFormat="1">
      <c r="B1679" s="11"/>
      <c r="C1679" s="11">
        <v>18</v>
      </c>
      <c r="D1679" s="692"/>
      <c r="E1679" s="692"/>
      <c r="F1679" s="693"/>
      <c r="G1679" s="33"/>
      <c r="H1679" s="33"/>
      <c r="I1679" s="33"/>
      <c r="J1679" s="33"/>
      <c r="K1679" s="653"/>
      <c r="L1679" s="651"/>
      <c r="M1679" s="33"/>
      <c r="N1679" s="33"/>
      <c r="O1679" s="653"/>
      <c r="P1679" s="651"/>
      <c r="Q1679" s="653"/>
      <c r="R1679" s="651"/>
    </row>
    <row r="1680" spans="2:21" s="29" customFormat="1">
      <c r="B1680" s="30">
        <v>89</v>
      </c>
      <c r="C1680" s="11">
        <v>1</v>
      </c>
      <c r="D1680" s="57"/>
      <c r="E1680" s="57"/>
      <c r="F1680" s="46"/>
      <c r="G1680" s="33"/>
      <c r="H1680" s="33"/>
      <c r="I1680" s="33"/>
      <c r="J1680" s="33"/>
      <c r="K1680" s="86"/>
      <c r="L1680" s="647"/>
      <c r="M1680" s="33"/>
      <c r="N1680" s="33"/>
      <c r="O1680" s="86"/>
      <c r="P1680" s="647"/>
      <c r="Q1680" s="86"/>
      <c r="R1680" s="647"/>
    </row>
    <row r="1681" spans="2:21" s="29" customFormat="1">
      <c r="B1681" s="11"/>
      <c r="C1681" s="11">
        <v>2</v>
      </c>
      <c r="D1681" s="655"/>
      <c r="E1681" s="655"/>
      <c r="F1681" s="11"/>
      <c r="G1681" s="334"/>
      <c r="H1681" s="334"/>
      <c r="I1681" s="334"/>
      <c r="J1681" s="334"/>
      <c r="K1681" s="78"/>
      <c r="L1681" s="647"/>
      <c r="M1681" s="33"/>
      <c r="N1681" s="33"/>
      <c r="O1681" s="78"/>
      <c r="P1681" s="647"/>
      <c r="Q1681" s="78"/>
      <c r="R1681" s="647"/>
    </row>
    <row r="1682" spans="2:21" s="29" customFormat="1">
      <c r="B1682" s="11"/>
      <c r="C1682" s="11">
        <v>3</v>
      </c>
      <c r="D1682" s="655"/>
      <c r="E1682" s="655"/>
      <c r="F1682" s="647"/>
      <c r="G1682" s="33"/>
      <c r="H1682" s="33"/>
      <c r="I1682" s="33"/>
      <c r="J1682" s="33"/>
      <c r="K1682" s="78"/>
      <c r="L1682" s="647"/>
      <c r="M1682" s="33"/>
      <c r="N1682" s="33"/>
      <c r="O1682" s="78"/>
      <c r="P1682" s="647"/>
      <c r="Q1682" s="78"/>
      <c r="R1682" s="647"/>
    </row>
    <row r="1683" spans="2:21">
      <c r="C1683" s="11">
        <v>4</v>
      </c>
      <c r="F1683" s="78"/>
      <c r="G1683" s="33"/>
      <c r="H1683" s="33"/>
      <c r="I1683" s="33"/>
      <c r="J1683" s="33"/>
      <c r="K1683" s="86"/>
      <c r="L1683" s="189"/>
      <c r="M1683" s="334"/>
      <c r="N1683" s="334"/>
      <c r="O1683" s="86"/>
      <c r="P1683" s="189"/>
      <c r="Q1683" s="86"/>
      <c r="R1683" s="189"/>
      <c r="S1683" s="335"/>
      <c r="T1683" s="335"/>
      <c r="U1683" s="335"/>
    </row>
    <row r="1684" spans="2:21" s="29" customFormat="1">
      <c r="B1684" s="11"/>
      <c r="C1684" s="11">
        <v>5</v>
      </c>
      <c r="D1684" s="692"/>
      <c r="E1684" s="692"/>
      <c r="F1684" s="693"/>
      <c r="G1684" s="33"/>
      <c r="H1684" s="33"/>
      <c r="I1684" s="33"/>
      <c r="J1684" s="33"/>
      <c r="K1684" s="86"/>
      <c r="L1684" s="813"/>
      <c r="M1684" s="33"/>
      <c r="N1684" s="33"/>
      <c r="O1684" s="86"/>
      <c r="P1684" s="813"/>
      <c r="Q1684" s="86"/>
      <c r="R1684" s="813"/>
    </row>
    <row r="1685" spans="2:21" s="29" customFormat="1">
      <c r="B1685" s="11"/>
      <c r="C1685" s="11">
        <v>6</v>
      </c>
      <c r="D1685" s="46"/>
      <c r="E1685" s="46"/>
      <c r="F1685" s="693"/>
      <c r="G1685" s="33"/>
      <c r="H1685" s="33"/>
      <c r="I1685" s="33"/>
      <c r="J1685" s="33"/>
      <c r="K1685" s="86"/>
      <c r="L1685" s="813"/>
      <c r="M1685" s="33"/>
      <c r="N1685" s="33"/>
      <c r="O1685" s="86"/>
      <c r="P1685" s="813"/>
      <c r="Q1685" s="86"/>
      <c r="R1685" s="813"/>
    </row>
    <row r="1686" spans="2:21" s="29" customFormat="1">
      <c r="B1686" s="11"/>
      <c r="C1686" s="11">
        <v>7</v>
      </c>
      <c r="D1686" s="46"/>
      <c r="E1686" s="46"/>
      <c r="F1686" s="693"/>
      <c r="G1686" s="33"/>
      <c r="H1686" s="33"/>
      <c r="I1686" s="33"/>
      <c r="J1686" s="33"/>
      <c r="K1686" s="86"/>
      <c r="L1686" s="814"/>
      <c r="M1686" s="33"/>
      <c r="N1686" s="33"/>
      <c r="O1686" s="86"/>
      <c r="P1686" s="814"/>
      <c r="Q1686" s="86"/>
      <c r="R1686" s="814"/>
    </row>
    <row r="1687" spans="2:21" s="29" customFormat="1">
      <c r="B1687" s="11"/>
      <c r="C1687" s="11">
        <v>8</v>
      </c>
      <c r="D1687" s="46"/>
      <c r="E1687" s="46"/>
      <c r="F1687" s="693"/>
      <c r="G1687" s="33"/>
      <c r="H1687" s="33"/>
      <c r="I1687" s="33"/>
      <c r="J1687" s="33"/>
      <c r="K1687" s="86"/>
      <c r="L1687" s="813"/>
      <c r="M1687" s="33"/>
      <c r="N1687" s="33"/>
      <c r="O1687" s="86"/>
      <c r="P1687" s="813"/>
      <c r="Q1687" s="86"/>
      <c r="R1687" s="813"/>
    </row>
    <row r="1688" spans="2:21" s="29" customFormat="1">
      <c r="B1688" s="11"/>
      <c r="C1688" s="11">
        <v>9</v>
      </c>
      <c r="D1688" s="692"/>
      <c r="E1688" s="692"/>
      <c r="F1688" s="693"/>
      <c r="G1688" s="33"/>
      <c r="H1688" s="33"/>
      <c r="I1688" s="33"/>
      <c r="J1688" s="33"/>
      <c r="K1688" s="86"/>
      <c r="L1688" s="813"/>
      <c r="M1688" s="33"/>
      <c r="N1688" s="33"/>
      <c r="O1688" s="86"/>
      <c r="P1688" s="813"/>
      <c r="Q1688" s="86"/>
      <c r="R1688" s="813"/>
    </row>
    <row r="1689" spans="2:21" s="29" customFormat="1">
      <c r="B1689" s="11"/>
      <c r="C1689" s="11">
        <v>10</v>
      </c>
      <c r="D1689" s="46"/>
      <c r="E1689" s="46"/>
      <c r="F1689" s="693"/>
      <c r="G1689" s="33"/>
      <c r="H1689" s="33"/>
      <c r="I1689" s="33"/>
      <c r="J1689" s="33"/>
      <c r="K1689" s="86"/>
      <c r="L1689" s="813"/>
      <c r="M1689" s="33"/>
      <c r="N1689" s="33"/>
      <c r="O1689" s="86"/>
      <c r="P1689" s="813"/>
      <c r="Q1689" s="86"/>
      <c r="R1689" s="813"/>
    </row>
    <row r="1690" spans="2:21" s="29" customFormat="1">
      <c r="B1690" s="11"/>
      <c r="C1690" s="11">
        <v>11</v>
      </c>
      <c r="D1690" s="46"/>
      <c r="E1690" s="46"/>
      <c r="F1690" s="693"/>
      <c r="G1690" s="33"/>
      <c r="H1690" s="33"/>
      <c r="I1690" s="33"/>
      <c r="J1690" s="33"/>
      <c r="K1690" s="86"/>
      <c r="L1690" s="814"/>
      <c r="M1690" s="33"/>
      <c r="N1690" s="33"/>
      <c r="O1690" s="86"/>
      <c r="P1690" s="814"/>
      <c r="Q1690" s="86"/>
      <c r="R1690" s="814"/>
    </row>
    <row r="1691" spans="2:21" s="29" customFormat="1">
      <c r="B1691" s="11"/>
      <c r="C1691" s="11">
        <v>12</v>
      </c>
      <c r="D1691" s="692"/>
      <c r="E1691" s="692"/>
      <c r="F1691" s="693"/>
      <c r="G1691" s="33"/>
      <c r="H1691" s="33"/>
      <c r="I1691" s="33"/>
      <c r="J1691" s="33"/>
      <c r="K1691" s="86"/>
      <c r="L1691" s="813"/>
      <c r="M1691" s="33"/>
      <c r="N1691" s="33"/>
      <c r="O1691" s="86"/>
      <c r="P1691" s="813"/>
      <c r="Q1691" s="86"/>
      <c r="R1691" s="813"/>
    </row>
    <row r="1692" spans="2:21" s="29" customFormat="1">
      <c r="B1692" s="11"/>
      <c r="C1692" s="11">
        <v>13</v>
      </c>
      <c r="D1692" s="692"/>
      <c r="E1692" s="692"/>
      <c r="F1692" s="693"/>
      <c r="G1692" s="33"/>
      <c r="H1692" s="33"/>
      <c r="I1692" s="33"/>
      <c r="J1692" s="33"/>
      <c r="K1692" s="86"/>
      <c r="L1692" s="813"/>
      <c r="M1692" s="33"/>
      <c r="N1692" s="33"/>
      <c r="O1692" s="86"/>
      <c r="P1692" s="813"/>
      <c r="Q1692" s="86"/>
      <c r="R1692" s="813"/>
    </row>
    <row r="1693" spans="2:21" s="29" customFormat="1">
      <c r="B1693" s="11"/>
      <c r="C1693" s="11">
        <v>14</v>
      </c>
      <c r="D1693" s="692"/>
      <c r="E1693" s="692"/>
      <c r="F1693" s="693"/>
      <c r="G1693" s="33"/>
      <c r="H1693" s="33"/>
      <c r="I1693" s="33"/>
      <c r="J1693" s="33"/>
      <c r="K1693" s="86"/>
      <c r="L1693" s="651"/>
      <c r="M1693" s="33"/>
      <c r="N1693" s="33"/>
      <c r="O1693" s="86"/>
      <c r="P1693" s="651"/>
      <c r="Q1693" s="86"/>
      <c r="R1693" s="651"/>
    </row>
    <row r="1694" spans="2:21" s="29" customFormat="1">
      <c r="B1694" s="11"/>
      <c r="C1694" s="11">
        <v>15</v>
      </c>
      <c r="D1694" s="692"/>
      <c r="E1694" s="692"/>
      <c r="F1694" s="693"/>
      <c r="G1694" s="33"/>
      <c r="H1694" s="33"/>
      <c r="I1694" s="33"/>
      <c r="J1694" s="33"/>
      <c r="K1694" s="86"/>
      <c r="L1694" s="814"/>
      <c r="M1694" s="33"/>
      <c r="N1694" s="33"/>
      <c r="O1694" s="86"/>
      <c r="P1694" s="814"/>
      <c r="Q1694" s="86"/>
      <c r="R1694" s="814"/>
    </row>
    <row r="1695" spans="2:21" s="29" customFormat="1">
      <c r="B1695" s="11"/>
      <c r="C1695" s="11">
        <v>16</v>
      </c>
      <c r="D1695" s="692"/>
      <c r="E1695" s="692"/>
      <c r="F1695" s="693"/>
      <c r="G1695" s="33"/>
      <c r="H1695" s="33"/>
      <c r="I1695" s="33"/>
      <c r="J1695" s="33"/>
      <c r="K1695" s="86"/>
      <c r="L1695" s="813"/>
      <c r="M1695" s="33"/>
      <c r="N1695" s="33"/>
      <c r="O1695" s="86"/>
      <c r="P1695" s="813"/>
      <c r="Q1695" s="86"/>
      <c r="R1695" s="813"/>
    </row>
    <row r="1696" spans="2:21" s="29" customFormat="1">
      <c r="B1696" s="11"/>
      <c r="C1696" s="11">
        <v>17</v>
      </c>
      <c r="D1696" s="692"/>
      <c r="E1696" s="692"/>
      <c r="F1696" s="693"/>
      <c r="G1696" s="33"/>
      <c r="H1696" s="33"/>
      <c r="I1696" s="33"/>
      <c r="J1696" s="33"/>
      <c r="K1696" s="86"/>
      <c r="L1696" s="651"/>
      <c r="M1696" s="33"/>
      <c r="N1696" s="33"/>
      <c r="O1696" s="86"/>
      <c r="P1696" s="651"/>
      <c r="Q1696" s="86"/>
      <c r="R1696" s="651"/>
    </row>
    <row r="1697" spans="2:21" s="29" customFormat="1">
      <c r="B1697" s="11"/>
      <c r="C1697" s="11">
        <v>18</v>
      </c>
      <c r="D1697" s="692"/>
      <c r="E1697" s="692"/>
      <c r="F1697" s="693"/>
      <c r="G1697" s="33"/>
      <c r="H1697" s="33"/>
      <c r="I1697" s="33"/>
      <c r="J1697" s="33"/>
      <c r="K1697" s="653"/>
      <c r="L1697" s="651"/>
      <c r="M1697" s="33"/>
      <c r="N1697" s="33"/>
      <c r="O1697" s="653"/>
      <c r="P1697" s="651"/>
      <c r="Q1697" s="653"/>
      <c r="R1697" s="651"/>
    </row>
    <row r="1698" spans="2:21" s="29" customFormat="1">
      <c r="B1698" s="30">
        <v>90</v>
      </c>
      <c r="C1698" s="11">
        <v>1</v>
      </c>
      <c r="D1698" s="57"/>
      <c r="E1698" s="57"/>
      <c r="F1698" s="46"/>
      <c r="G1698" s="33"/>
      <c r="H1698" s="33"/>
      <c r="I1698" s="33"/>
      <c r="J1698" s="33"/>
      <c r="K1698" s="86"/>
      <c r="L1698" s="647"/>
      <c r="M1698" s="33"/>
      <c r="N1698" s="33"/>
      <c r="O1698" s="86"/>
      <c r="P1698" s="647"/>
      <c r="Q1698" s="86"/>
      <c r="R1698" s="647"/>
    </row>
    <row r="1699" spans="2:21" s="29" customFormat="1">
      <c r="B1699" s="11"/>
      <c r="C1699" s="11">
        <v>2</v>
      </c>
      <c r="D1699" s="655"/>
      <c r="E1699" s="655"/>
      <c r="F1699" s="11"/>
      <c r="G1699" s="334"/>
      <c r="H1699" s="334"/>
      <c r="I1699" s="334"/>
      <c r="J1699" s="334"/>
      <c r="K1699" s="78"/>
      <c r="L1699" s="647"/>
      <c r="M1699" s="33"/>
      <c r="N1699" s="33"/>
      <c r="O1699" s="78"/>
      <c r="P1699" s="647"/>
      <c r="Q1699" s="78"/>
      <c r="R1699" s="647"/>
    </row>
    <row r="1700" spans="2:21" s="29" customFormat="1">
      <c r="B1700" s="11"/>
      <c r="C1700" s="11">
        <v>3</v>
      </c>
      <c r="D1700" s="655"/>
      <c r="E1700" s="655"/>
      <c r="F1700" s="647"/>
      <c r="G1700" s="33"/>
      <c r="H1700" s="33"/>
      <c r="I1700" s="33"/>
      <c r="J1700" s="33"/>
      <c r="K1700" s="78"/>
      <c r="L1700" s="647"/>
      <c r="M1700" s="33"/>
      <c r="N1700" s="33"/>
      <c r="O1700" s="78"/>
      <c r="P1700" s="647"/>
      <c r="Q1700" s="78"/>
      <c r="R1700" s="647"/>
    </row>
    <row r="1701" spans="2:21">
      <c r="C1701" s="11">
        <v>4</v>
      </c>
      <c r="F1701" s="78"/>
      <c r="G1701" s="33"/>
      <c r="H1701" s="33"/>
      <c r="I1701" s="33"/>
      <c r="J1701" s="33"/>
      <c r="K1701" s="86"/>
      <c r="L1701" s="189"/>
      <c r="M1701" s="334"/>
      <c r="N1701" s="334"/>
      <c r="O1701" s="86"/>
      <c r="P1701" s="189"/>
      <c r="Q1701" s="86"/>
      <c r="R1701" s="189"/>
      <c r="S1701" s="335"/>
      <c r="T1701" s="335"/>
      <c r="U1701" s="335"/>
    </row>
    <row r="1702" spans="2:21" s="29" customFormat="1">
      <c r="B1702" s="11"/>
      <c r="C1702" s="11">
        <v>5</v>
      </c>
      <c r="D1702" s="692"/>
      <c r="E1702" s="692"/>
      <c r="F1702" s="693"/>
      <c r="G1702" s="33"/>
      <c r="H1702" s="33"/>
      <c r="I1702" s="33"/>
      <c r="J1702" s="33"/>
      <c r="K1702" s="86"/>
      <c r="L1702" s="813"/>
      <c r="M1702" s="33"/>
      <c r="N1702" s="33"/>
      <c r="O1702" s="86"/>
      <c r="P1702" s="813"/>
      <c r="Q1702" s="86"/>
      <c r="R1702" s="813"/>
    </row>
    <row r="1703" spans="2:21" s="29" customFormat="1">
      <c r="B1703" s="11"/>
      <c r="C1703" s="11">
        <v>6</v>
      </c>
      <c r="D1703" s="46"/>
      <c r="E1703" s="46"/>
      <c r="F1703" s="693"/>
      <c r="G1703" s="33"/>
      <c r="H1703" s="33"/>
      <c r="I1703" s="33"/>
      <c r="J1703" s="33"/>
      <c r="K1703" s="86"/>
      <c r="L1703" s="813"/>
      <c r="M1703" s="33"/>
      <c r="N1703" s="33"/>
      <c r="O1703" s="86"/>
      <c r="P1703" s="813"/>
      <c r="Q1703" s="86"/>
      <c r="R1703" s="813"/>
    </row>
    <row r="1704" spans="2:21" s="29" customFormat="1">
      <c r="B1704" s="11"/>
      <c r="C1704" s="11">
        <v>7</v>
      </c>
      <c r="D1704" s="46"/>
      <c r="E1704" s="46"/>
      <c r="F1704" s="693"/>
      <c r="G1704" s="33"/>
      <c r="H1704" s="33"/>
      <c r="I1704" s="33"/>
      <c r="J1704" s="33"/>
      <c r="K1704" s="86"/>
      <c r="L1704" s="814"/>
      <c r="M1704" s="33"/>
      <c r="N1704" s="33"/>
      <c r="O1704" s="86"/>
      <c r="P1704" s="814"/>
      <c r="Q1704" s="86"/>
      <c r="R1704" s="814"/>
    </row>
    <row r="1705" spans="2:21" s="29" customFormat="1">
      <c r="B1705" s="11"/>
      <c r="C1705" s="11">
        <v>8</v>
      </c>
      <c r="D1705" s="46"/>
      <c r="E1705" s="46"/>
      <c r="F1705" s="693"/>
      <c r="G1705" s="33"/>
      <c r="H1705" s="33"/>
      <c r="I1705" s="33"/>
      <c r="J1705" s="33"/>
      <c r="K1705" s="86"/>
      <c r="L1705" s="813"/>
      <c r="M1705" s="33"/>
      <c r="N1705" s="33"/>
      <c r="O1705" s="86"/>
      <c r="P1705" s="813"/>
      <c r="Q1705" s="86"/>
      <c r="R1705" s="813"/>
    </row>
    <row r="1706" spans="2:21" s="29" customFormat="1">
      <c r="B1706" s="11"/>
      <c r="C1706" s="11">
        <v>9</v>
      </c>
      <c r="D1706" s="692"/>
      <c r="E1706" s="692"/>
      <c r="F1706" s="693"/>
      <c r="G1706" s="33"/>
      <c r="H1706" s="33"/>
      <c r="I1706" s="33"/>
      <c r="J1706" s="33"/>
      <c r="K1706" s="86"/>
      <c r="L1706" s="813"/>
      <c r="M1706" s="33"/>
      <c r="N1706" s="33"/>
      <c r="O1706" s="86"/>
      <c r="P1706" s="813"/>
      <c r="Q1706" s="86"/>
      <c r="R1706" s="813"/>
    </row>
    <row r="1707" spans="2:21" s="29" customFormat="1">
      <c r="B1707" s="11"/>
      <c r="C1707" s="11">
        <v>10</v>
      </c>
      <c r="D1707" s="46"/>
      <c r="E1707" s="46"/>
      <c r="F1707" s="693"/>
      <c r="G1707" s="33"/>
      <c r="H1707" s="33"/>
      <c r="I1707" s="33"/>
      <c r="J1707" s="33"/>
      <c r="K1707" s="86"/>
      <c r="L1707" s="813"/>
      <c r="M1707" s="33"/>
      <c r="N1707" s="33"/>
      <c r="O1707" s="86"/>
      <c r="P1707" s="813"/>
      <c r="Q1707" s="86"/>
      <c r="R1707" s="813"/>
    </row>
    <row r="1708" spans="2:21" s="29" customFormat="1">
      <c r="B1708" s="11"/>
      <c r="C1708" s="11">
        <v>11</v>
      </c>
      <c r="D1708" s="46"/>
      <c r="E1708" s="46"/>
      <c r="F1708" s="693"/>
      <c r="G1708" s="33"/>
      <c r="H1708" s="33"/>
      <c r="I1708" s="33"/>
      <c r="J1708" s="33"/>
      <c r="K1708" s="86"/>
      <c r="L1708" s="814"/>
      <c r="M1708" s="33"/>
      <c r="N1708" s="33"/>
      <c r="O1708" s="86"/>
      <c r="P1708" s="814"/>
      <c r="Q1708" s="86"/>
      <c r="R1708" s="814"/>
    </row>
    <row r="1709" spans="2:21" s="29" customFormat="1">
      <c r="B1709" s="11"/>
      <c r="C1709" s="11">
        <v>12</v>
      </c>
      <c r="D1709" s="692"/>
      <c r="E1709" s="692"/>
      <c r="F1709" s="693"/>
      <c r="G1709" s="33"/>
      <c r="H1709" s="33"/>
      <c r="I1709" s="33"/>
      <c r="J1709" s="33"/>
      <c r="K1709" s="86"/>
      <c r="L1709" s="813"/>
      <c r="M1709" s="33"/>
      <c r="N1709" s="33"/>
      <c r="O1709" s="86"/>
      <c r="P1709" s="813"/>
      <c r="Q1709" s="86"/>
      <c r="R1709" s="813"/>
    </row>
    <row r="1710" spans="2:21" s="29" customFormat="1">
      <c r="B1710" s="11"/>
      <c r="C1710" s="11">
        <v>13</v>
      </c>
      <c r="D1710" s="692"/>
      <c r="E1710" s="692"/>
      <c r="F1710" s="693"/>
      <c r="G1710" s="33"/>
      <c r="H1710" s="33"/>
      <c r="I1710" s="33"/>
      <c r="J1710" s="33"/>
      <c r="K1710" s="86"/>
      <c r="L1710" s="813"/>
      <c r="M1710" s="33"/>
      <c r="N1710" s="33"/>
      <c r="O1710" s="86"/>
      <c r="P1710" s="813"/>
      <c r="Q1710" s="86"/>
      <c r="R1710" s="813"/>
    </row>
    <row r="1711" spans="2:21" s="29" customFormat="1">
      <c r="B1711" s="11"/>
      <c r="C1711" s="11">
        <v>14</v>
      </c>
      <c r="D1711" s="692"/>
      <c r="E1711" s="692"/>
      <c r="F1711" s="693"/>
      <c r="G1711" s="33"/>
      <c r="H1711" s="33"/>
      <c r="I1711" s="33"/>
      <c r="J1711" s="33"/>
      <c r="K1711" s="86"/>
      <c r="L1711" s="651"/>
      <c r="M1711" s="33"/>
      <c r="N1711" s="33"/>
      <c r="O1711" s="86"/>
      <c r="P1711" s="651"/>
      <c r="Q1711" s="86"/>
      <c r="R1711" s="651"/>
    </row>
    <row r="1712" spans="2:21" s="29" customFormat="1">
      <c r="B1712" s="11"/>
      <c r="C1712" s="11">
        <v>15</v>
      </c>
      <c r="D1712" s="692"/>
      <c r="E1712" s="692"/>
      <c r="F1712" s="693"/>
      <c r="G1712" s="33"/>
      <c r="H1712" s="33"/>
      <c r="I1712" s="33"/>
      <c r="J1712" s="33"/>
      <c r="K1712" s="86"/>
      <c r="L1712" s="814"/>
      <c r="M1712" s="33"/>
      <c r="N1712" s="33"/>
      <c r="O1712" s="86"/>
      <c r="P1712" s="814"/>
      <c r="Q1712" s="86"/>
      <c r="R1712" s="814"/>
    </row>
    <row r="1713" spans="2:21" s="29" customFormat="1">
      <c r="B1713" s="11"/>
      <c r="C1713" s="11">
        <v>16</v>
      </c>
      <c r="D1713" s="692"/>
      <c r="E1713" s="692"/>
      <c r="F1713" s="693"/>
      <c r="G1713" s="33"/>
      <c r="H1713" s="33"/>
      <c r="I1713" s="33"/>
      <c r="J1713" s="33"/>
      <c r="K1713" s="86"/>
      <c r="L1713" s="813"/>
      <c r="M1713" s="33"/>
      <c r="N1713" s="33"/>
      <c r="O1713" s="86"/>
      <c r="P1713" s="813"/>
      <c r="Q1713" s="86"/>
      <c r="R1713" s="813"/>
    </row>
    <row r="1714" spans="2:21" s="29" customFormat="1">
      <c r="B1714" s="11"/>
      <c r="C1714" s="11">
        <v>17</v>
      </c>
      <c r="D1714" s="692"/>
      <c r="E1714" s="692"/>
      <c r="F1714" s="693"/>
      <c r="G1714" s="33"/>
      <c r="H1714" s="33"/>
      <c r="I1714" s="33"/>
      <c r="J1714" s="33"/>
      <c r="K1714" s="86"/>
      <c r="L1714" s="651"/>
      <c r="M1714" s="33"/>
      <c r="N1714" s="33"/>
      <c r="O1714" s="86"/>
      <c r="P1714" s="651"/>
      <c r="Q1714" s="86"/>
      <c r="R1714" s="651"/>
    </row>
    <row r="1715" spans="2:21" s="29" customFormat="1">
      <c r="B1715" s="11"/>
      <c r="C1715" s="11">
        <v>18</v>
      </c>
      <c r="D1715" s="692"/>
      <c r="E1715" s="692"/>
      <c r="F1715" s="693"/>
      <c r="G1715" s="33"/>
      <c r="H1715" s="33"/>
      <c r="I1715" s="33"/>
      <c r="J1715" s="33"/>
      <c r="K1715" s="653"/>
      <c r="L1715" s="651"/>
      <c r="M1715" s="33"/>
      <c r="N1715" s="33"/>
      <c r="O1715" s="653"/>
      <c r="P1715" s="651"/>
      <c r="Q1715" s="653"/>
      <c r="R1715" s="651"/>
    </row>
    <row r="1716" spans="2:21" s="29" customFormat="1">
      <c r="B1716" s="30">
        <v>91</v>
      </c>
      <c r="C1716" s="11">
        <v>1</v>
      </c>
      <c r="D1716" s="57"/>
      <c r="E1716" s="57"/>
      <c r="F1716" s="46"/>
      <c r="G1716" s="33"/>
      <c r="H1716" s="33"/>
      <c r="I1716" s="33"/>
      <c r="J1716" s="33"/>
      <c r="K1716" s="86"/>
      <c r="L1716" s="647"/>
      <c r="M1716" s="33"/>
      <c r="N1716" s="33"/>
      <c r="O1716" s="86"/>
      <c r="P1716" s="647"/>
      <c r="Q1716" s="86"/>
      <c r="R1716" s="647"/>
    </row>
    <row r="1717" spans="2:21" s="29" customFormat="1">
      <c r="B1717" s="11"/>
      <c r="C1717" s="11">
        <v>2</v>
      </c>
      <c r="D1717" s="655"/>
      <c r="E1717" s="655"/>
      <c r="F1717" s="11"/>
      <c r="G1717" s="334"/>
      <c r="H1717" s="334"/>
      <c r="I1717" s="334"/>
      <c r="J1717" s="334"/>
      <c r="K1717" s="78"/>
      <c r="L1717" s="647"/>
      <c r="M1717" s="33"/>
      <c r="N1717" s="33"/>
      <c r="O1717" s="78"/>
      <c r="P1717" s="647"/>
      <c r="Q1717" s="78"/>
      <c r="R1717" s="647"/>
    </row>
    <row r="1718" spans="2:21" s="29" customFormat="1">
      <c r="B1718" s="30"/>
      <c r="C1718" s="11">
        <v>3</v>
      </c>
      <c r="D1718" s="655"/>
      <c r="E1718" s="655"/>
      <c r="F1718" s="647"/>
      <c r="G1718" s="33"/>
      <c r="H1718" s="33"/>
      <c r="I1718" s="33"/>
      <c r="J1718" s="33"/>
      <c r="K1718" s="78"/>
      <c r="L1718" s="647"/>
      <c r="M1718" s="33"/>
      <c r="N1718" s="33"/>
      <c r="O1718" s="78"/>
      <c r="P1718" s="647"/>
      <c r="Q1718" s="78"/>
      <c r="R1718" s="647"/>
    </row>
    <row r="1719" spans="2:21">
      <c r="B1719" s="30"/>
      <c r="C1719" s="11">
        <v>4</v>
      </c>
      <c r="F1719" s="78"/>
      <c r="G1719" s="33"/>
      <c r="H1719" s="33"/>
      <c r="I1719" s="33"/>
      <c r="J1719" s="33"/>
      <c r="K1719" s="86"/>
      <c r="L1719" s="189"/>
      <c r="M1719" s="334"/>
      <c r="N1719" s="334"/>
      <c r="O1719" s="86"/>
      <c r="P1719" s="189"/>
      <c r="Q1719" s="86"/>
      <c r="R1719" s="189"/>
      <c r="S1719" s="335"/>
      <c r="T1719" s="335"/>
      <c r="U1719" s="335"/>
    </row>
    <row r="1720" spans="2:21" s="29" customFormat="1">
      <c r="B1720" s="30"/>
      <c r="C1720" s="11">
        <v>5</v>
      </c>
      <c r="D1720" s="692"/>
      <c r="E1720" s="692"/>
      <c r="F1720" s="693"/>
      <c r="G1720" s="33"/>
      <c r="H1720" s="33"/>
      <c r="I1720" s="33"/>
      <c r="J1720" s="33"/>
      <c r="K1720" s="86"/>
      <c r="L1720" s="813"/>
      <c r="M1720" s="33"/>
      <c r="N1720" s="33"/>
      <c r="O1720" s="86"/>
      <c r="P1720" s="813"/>
      <c r="Q1720" s="86"/>
      <c r="R1720" s="813"/>
    </row>
    <row r="1721" spans="2:21" s="29" customFormat="1">
      <c r="B1721" s="30"/>
      <c r="C1721" s="11">
        <v>6</v>
      </c>
      <c r="D1721" s="46"/>
      <c r="E1721" s="46"/>
      <c r="F1721" s="693"/>
      <c r="G1721" s="33"/>
      <c r="H1721" s="33"/>
      <c r="I1721" s="33"/>
      <c r="J1721" s="33"/>
      <c r="K1721" s="86"/>
      <c r="L1721" s="813"/>
      <c r="M1721" s="33"/>
      <c r="N1721" s="33"/>
      <c r="O1721" s="86"/>
      <c r="P1721" s="813"/>
      <c r="Q1721" s="86"/>
      <c r="R1721" s="813"/>
    </row>
    <row r="1722" spans="2:21" s="29" customFormat="1">
      <c r="B1722" s="30"/>
      <c r="C1722" s="11">
        <v>7</v>
      </c>
      <c r="D1722" s="46"/>
      <c r="E1722" s="46"/>
      <c r="F1722" s="693"/>
      <c r="G1722" s="33"/>
      <c r="H1722" s="33"/>
      <c r="I1722" s="33"/>
      <c r="J1722" s="33"/>
      <c r="K1722" s="86"/>
      <c r="L1722" s="814"/>
      <c r="M1722" s="33"/>
      <c r="N1722" s="33"/>
      <c r="O1722" s="86"/>
      <c r="P1722" s="814"/>
      <c r="Q1722" s="86"/>
      <c r="R1722" s="814"/>
    </row>
    <row r="1723" spans="2:21" s="29" customFormat="1">
      <c r="B1723" s="30"/>
      <c r="C1723" s="11">
        <v>8</v>
      </c>
      <c r="D1723" s="46"/>
      <c r="E1723" s="46"/>
      <c r="F1723" s="693"/>
      <c r="G1723" s="33"/>
      <c r="H1723" s="33"/>
      <c r="I1723" s="33"/>
      <c r="J1723" s="33"/>
      <c r="K1723" s="86"/>
      <c r="L1723" s="813"/>
      <c r="M1723" s="33"/>
      <c r="N1723" s="33"/>
      <c r="O1723" s="86"/>
      <c r="P1723" s="813"/>
      <c r="Q1723" s="86"/>
      <c r="R1723" s="813"/>
    </row>
    <row r="1724" spans="2:21" s="29" customFormat="1">
      <c r="B1724" s="30"/>
      <c r="C1724" s="11">
        <v>9</v>
      </c>
      <c r="D1724" s="692"/>
      <c r="E1724" s="692"/>
      <c r="F1724" s="693"/>
      <c r="G1724" s="33"/>
      <c r="H1724" s="33"/>
      <c r="I1724" s="33"/>
      <c r="J1724" s="33"/>
      <c r="K1724" s="86"/>
      <c r="L1724" s="813"/>
      <c r="M1724" s="33"/>
      <c r="N1724" s="33"/>
      <c r="O1724" s="86"/>
      <c r="P1724" s="813"/>
      <c r="Q1724" s="86"/>
      <c r="R1724" s="813"/>
    </row>
    <row r="1725" spans="2:21" s="29" customFormat="1">
      <c r="B1725" s="30"/>
      <c r="C1725" s="11">
        <v>10</v>
      </c>
      <c r="D1725" s="46"/>
      <c r="E1725" s="46"/>
      <c r="F1725" s="693"/>
      <c r="G1725" s="33"/>
      <c r="H1725" s="33"/>
      <c r="I1725" s="33"/>
      <c r="J1725" s="33"/>
      <c r="K1725" s="86"/>
      <c r="L1725" s="813"/>
      <c r="M1725" s="33"/>
      <c r="N1725" s="33"/>
      <c r="O1725" s="86"/>
      <c r="P1725" s="813"/>
      <c r="Q1725" s="86"/>
      <c r="R1725" s="813"/>
    </row>
    <row r="1726" spans="2:21" s="29" customFormat="1">
      <c r="B1726" s="11"/>
      <c r="C1726" s="11">
        <v>11</v>
      </c>
      <c r="D1726" s="46"/>
      <c r="E1726" s="46"/>
      <c r="F1726" s="693"/>
      <c r="G1726" s="33"/>
      <c r="H1726" s="33"/>
      <c r="I1726" s="33"/>
      <c r="J1726" s="33"/>
      <c r="K1726" s="86"/>
      <c r="L1726" s="814"/>
      <c r="M1726" s="33"/>
      <c r="N1726" s="33"/>
      <c r="O1726" s="86"/>
      <c r="P1726" s="814"/>
      <c r="Q1726" s="86"/>
      <c r="R1726" s="814"/>
    </row>
    <row r="1727" spans="2:21" s="29" customFormat="1">
      <c r="B1727" s="11"/>
      <c r="C1727" s="11">
        <v>12</v>
      </c>
      <c r="D1727" s="692"/>
      <c r="E1727" s="692"/>
      <c r="F1727" s="693"/>
      <c r="G1727" s="33"/>
      <c r="H1727" s="33"/>
      <c r="I1727" s="33"/>
      <c r="J1727" s="33"/>
      <c r="K1727" s="86"/>
      <c r="L1727" s="813"/>
      <c r="M1727" s="33"/>
      <c r="N1727" s="33"/>
      <c r="O1727" s="86"/>
      <c r="P1727" s="813"/>
      <c r="Q1727" s="86"/>
      <c r="R1727" s="813"/>
    </row>
    <row r="1728" spans="2:21" s="29" customFormat="1">
      <c r="B1728" s="11"/>
      <c r="C1728" s="11">
        <v>13</v>
      </c>
      <c r="D1728" s="692"/>
      <c r="E1728" s="692"/>
      <c r="F1728" s="693"/>
      <c r="G1728" s="33"/>
      <c r="H1728" s="33"/>
      <c r="I1728" s="33"/>
      <c r="J1728" s="33"/>
      <c r="K1728" s="86"/>
      <c r="L1728" s="813"/>
      <c r="M1728" s="33"/>
      <c r="N1728" s="33"/>
      <c r="O1728" s="86"/>
      <c r="P1728" s="813"/>
      <c r="Q1728" s="86"/>
      <c r="R1728" s="813"/>
    </row>
    <row r="1729" spans="2:21" s="29" customFormat="1">
      <c r="B1729" s="11"/>
      <c r="C1729" s="11">
        <v>14</v>
      </c>
      <c r="D1729" s="692"/>
      <c r="E1729" s="692"/>
      <c r="F1729" s="693"/>
      <c r="G1729" s="33"/>
      <c r="H1729" s="33"/>
      <c r="I1729" s="33"/>
      <c r="J1729" s="33"/>
      <c r="K1729" s="86"/>
      <c r="L1729" s="651"/>
      <c r="M1729" s="33"/>
      <c r="N1729" s="33"/>
      <c r="O1729" s="86"/>
      <c r="P1729" s="651"/>
      <c r="Q1729" s="86"/>
      <c r="R1729" s="651"/>
    </row>
    <row r="1730" spans="2:21" s="29" customFormat="1">
      <c r="B1730" s="11"/>
      <c r="C1730" s="11">
        <v>15</v>
      </c>
      <c r="D1730" s="692"/>
      <c r="E1730" s="692"/>
      <c r="F1730" s="693"/>
      <c r="G1730" s="33"/>
      <c r="H1730" s="33"/>
      <c r="I1730" s="33"/>
      <c r="J1730" s="33"/>
      <c r="K1730" s="86"/>
      <c r="L1730" s="814"/>
      <c r="M1730" s="33"/>
      <c r="N1730" s="33"/>
      <c r="O1730" s="86"/>
      <c r="P1730" s="814"/>
      <c r="Q1730" s="86"/>
      <c r="R1730" s="814"/>
    </row>
    <row r="1731" spans="2:21" s="29" customFormat="1">
      <c r="B1731" s="11"/>
      <c r="C1731" s="11">
        <v>16</v>
      </c>
      <c r="D1731" s="692"/>
      <c r="E1731" s="692"/>
      <c r="F1731" s="693"/>
      <c r="G1731" s="33"/>
      <c r="H1731" s="33"/>
      <c r="I1731" s="33"/>
      <c r="J1731" s="33"/>
      <c r="K1731" s="86"/>
      <c r="L1731" s="813"/>
      <c r="M1731" s="33"/>
      <c r="N1731" s="33"/>
      <c r="O1731" s="86"/>
      <c r="P1731" s="813"/>
      <c r="Q1731" s="86"/>
      <c r="R1731" s="813"/>
    </row>
    <row r="1732" spans="2:21" s="29" customFormat="1">
      <c r="B1732" s="11"/>
      <c r="C1732" s="11">
        <v>17</v>
      </c>
      <c r="D1732" s="692"/>
      <c r="E1732" s="692"/>
      <c r="F1732" s="693"/>
      <c r="G1732" s="33"/>
      <c r="H1732" s="33"/>
      <c r="I1732" s="33"/>
      <c r="J1732" s="33"/>
      <c r="K1732" s="86"/>
      <c r="L1732" s="651"/>
      <c r="M1732" s="33"/>
      <c r="N1732" s="33"/>
      <c r="O1732" s="86"/>
      <c r="P1732" s="651"/>
      <c r="Q1732" s="86"/>
      <c r="R1732" s="651"/>
    </row>
    <row r="1733" spans="2:21" s="29" customFormat="1">
      <c r="B1733" s="11"/>
      <c r="C1733" s="11">
        <v>18</v>
      </c>
      <c r="D1733" s="692"/>
      <c r="E1733" s="692"/>
      <c r="F1733" s="693"/>
      <c r="G1733" s="33"/>
      <c r="H1733" s="33"/>
      <c r="I1733" s="33"/>
      <c r="J1733" s="33"/>
      <c r="K1733" s="653"/>
      <c r="L1733" s="651"/>
      <c r="M1733" s="33"/>
      <c r="N1733" s="33"/>
      <c r="O1733" s="653"/>
      <c r="P1733" s="651"/>
      <c r="Q1733" s="653"/>
      <c r="R1733" s="651"/>
    </row>
    <row r="1734" spans="2:21" s="29" customFormat="1">
      <c r="B1734" s="30">
        <v>92</v>
      </c>
      <c r="C1734" s="11">
        <v>1</v>
      </c>
      <c r="D1734" s="57"/>
      <c r="E1734" s="57"/>
      <c r="F1734" s="46"/>
      <c r="G1734" s="33"/>
      <c r="H1734" s="33"/>
      <c r="I1734" s="33"/>
      <c r="J1734" s="33"/>
      <c r="K1734" s="86"/>
      <c r="L1734" s="647"/>
      <c r="M1734" s="33"/>
      <c r="N1734" s="33"/>
      <c r="O1734" s="86"/>
      <c r="P1734" s="647"/>
      <c r="Q1734" s="86"/>
      <c r="R1734" s="647"/>
    </row>
    <row r="1735" spans="2:21" s="29" customFormat="1">
      <c r="C1735" s="11">
        <v>2</v>
      </c>
      <c r="D1735" s="655"/>
      <c r="E1735" s="655"/>
      <c r="F1735" s="11"/>
      <c r="G1735" s="334"/>
      <c r="H1735" s="334"/>
      <c r="I1735" s="334"/>
      <c r="J1735" s="334"/>
      <c r="K1735" s="78"/>
      <c r="L1735" s="647"/>
      <c r="M1735" s="33"/>
      <c r="N1735" s="33"/>
      <c r="O1735" s="78"/>
      <c r="P1735" s="647"/>
      <c r="Q1735" s="78"/>
      <c r="R1735" s="647"/>
    </row>
    <row r="1736" spans="2:21" s="29" customFormat="1">
      <c r="C1736" s="11">
        <v>3</v>
      </c>
      <c r="D1736" s="655"/>
      <c r="E1736" s="655"/>
      <c r="F1736" s="647"/>
      <c r="G1736" s="33"/>
      <c r="H1736" s="33"/>
      <c r="I1736" s="33"/>
      <c r="J1736" s="33"/>
      <c r="K1736" s="78"/>
      <c r="L1736" s="647"/>
      <c r="M1736" s="33"/>
      <c r="N1736" s="33"/>
      <c r="O1736" s="78"/>
      <c r="P1736" s="647"/>
      <c r="Q1736" s="78"/>
      <c r="R1736" s="647"/>
    </row>
    <row r="1737" spans="2:21">
      <c r="B1737" s="29"/>
      <c r="C1737" s="11">
        <v>4</v>
      </c>
      <c r="F1737" s="78"/>
      <c r="G1737" s="33"/>
      <c r="H1737" s="33"/>
      <c r="I1737" s="33"/>
      <c r="J1737" s="33"/>
      <c r="K1737" s="86"/>
      <c r="L1737" s="189"/>
      <c r="M1737" s="334"/>
      <c r="N1737" s="334"/>
      <c r="O1737" s="86"/>
      <c r="P1737" s="189"/>
      <c r="Q1737" s="86"/>
      <c r="R1737" s="189"/>
      <c r="S1737" s="335"/>
      <c r="T1737" s="335"/>
      <c r="U1737" s="335"/>
    </row>
    <row r="1738" spans="2:21" s="29" customFormat="1">
      <c r="B1738" s="335"/>
      <c r="C1738" s="11">
        <v>5</v>
      </c>
      <c r="D1738" s="692"/>
      <c r="E1738" s="692"/>
      <c r="F1738" s="693"/>
      <c r="G1738" s="33"/>
      <c r="H1738" s="33"/>
      <c r="I1738" s="33"/>
      <c r="J1738" s="33"/>
      <c r="K1738" s="86"/>
      <c r="L1738" s="813"/>
      <c r="M1738" s="33"/>
      <c r="N1738" s="33"/>
      <c r="O1738" s="86"/>
      <c r="P1738" s="813"/>
      <c r="Q1738" s="86"/>
      <c r="R1738" s="813"/>
    </row>
    <row r="1739" spans="2:21" s="29" customFormat="1">
      <c r="C1739" s="11">
        <v>6</v>
      </c>
      <c r="D1739" s="46"/>
      <c r="E1739" s="46"/>
      <c r="F1739" s="693"/>
      <c r="G1739" s="33"/>
      <c r="H1739" s="33"/>
      <c r="I1739" s="33"/>
      <c r="J1739" s="33"/>
      <c r="K1739" s="86"/>
      <c r="L1739" s="813"/>
      <c r="M1739" s="33"/>
      <c r="N1739" s="33"/>
      <c r="O1739" s="86"/>
      <c r="P1739" s="813"/>
      <c r="Q1739" s="86"/>
      <c r="R1739" s="813"/>
    </row>
    <row r="1740" spans="2:21" s="29" customFormat="1">
      <c r="C1740" s="11">
        <v>7</v>
      </c>
      <c r="D1740" s="46"/>
      <c r="E1740" s="46"/>
      <c r="F1740" s="693"/>
      <c r="G1740" s="33"/>
      <c r="H1740" s="33"/>
      <c r="I1740" s="33"/>
      <c r="J1740" s="33"/>
      <c r="K1740" s="86"/>
      <c r="L1740" s="814"/>
      <c r="M1740" s="33"/>
      <c r="N1740" s="33"/>
      <c r="O1740" s="86"/>
      <c r="P1740" s="814"/>
      <c r="Q1740" s="86"/>
      <c r="R1740" s="814"/>
    </row>
    <row r="1741" spans="2:21" s="29" customFormat="1">
      <c r="C1741" s="11">
        <v>8</v>
      </c>
      <c r="D1741" s="46"/>
      <c r="E1741" s="46"/>
      <c r="F1741" s="693"/>
      <c r="G1741" s="33"/>
      <c r="H1741" s="33"/>
      <c r="I1741" s="33"/>
      <c r="J1741" s="33"/>
      <c r="K1741" s="86"/>
      <c r="L1741" s="813"/>
      <c r="M1741" s="33"/>
      <c r="N1741" s="33"/>
      <c r="O1741" s="86"/>
      <c r="P1741" s="813"/>
      <c r="Q1741" s="86"/>
      <c r="R1741" s="813"/>
    </row>
    <row r="1742" spans="2:21" s="29" customFormat="1">
      <c r="C1742" s="11">
        <v>9</v>
      </c>
      <c r="D1742" s="692"/>
      <c r="E1742" s="692"/>
      <c r="F1742" s="693"/>
      <c r="G1742" s="33"/>
      <c r="H1742" s="33"/>
      <c r="I1742" s="33"/>
      <c r="J1742" s="33"/>
      <c r="K1742" s="86"/>
      <c r="L1742" s="813"/>
      <c r="M1742" s="33"/>
      <c r="N1742" s="33"/>
      <c r="O1742" s="86"/>
      <c r="P1742" s="813"/>
      <c r="Q1742" s="86"/>
      <c r="R1742" s="813"/>
    </row>
    <row r="1743" spans="2:21" s="29" customFormat="1">
      <c r="C1743" s="11">
        <v>10</v>
      </c>
      <c r="D1743" s="46"/>
      <c r="E1743" s="46"/>
      <c r="F1743" s="693"/>
      <c r="G1743" s="33"/>
      <c r="H1743" s="33"/>
      <c r="I1743" s="33"/>
      <c r="J1743" s="33"/>
      <c r="K1743" s="86"/>
      <c r="L1743" s="813"/>
      <c r="M1743" s="33"/>
      <c r="N1743" s="33"/>
      <c r="O1743" s="86"/>
      <c r="P1743" s="813"/>
      <c r="Q1743" s="86"/>
      <c r="R1743" s="813"/>
    </row>
    <row r="1744" spans="2:21" s="29" customFormat="1">
      <c r="C1744" s="11">
        <v>11</v>
      </c>
      <c r="D1744" s="46"/>
      <c r="E1744" s="46"/>
      <c r="F1744" s="693"/>
      <c r="G1744" s="33"/>
      <c r="H1744" s="33"/>
      <c r="I1744" s="33"/>
      <c r="J1744" s="33"/>
      <c r="K1744" s="86"/>
      <c r="L1744" s="814"/>
      <c r="M1744" s="33"/>
      <c r="N1744" s="33"/>
      <c r="O1744" s="86"/>
      <c r="P1744" s="814"/>
      <c r="Q1744" s="86"/>
      <c r="R1744" s="814"/>
    </row>
    <row r="1745" spans="2:21" s="29" customFormat="1">
      <c r="C1745" s="11">
        <v>12</v>
      </c>
      <c r="D1745" s="692"/>
      <c r="E1745" s="692"/>
      <c r="F1745" s="693"/>
      <c r="G1745" s="33"/>
      <c r="H1745" s="33"/>
      <c r="I1745" s="33"/>
      <c r="J1745" s="33"/>
      <c r="K1745" s="86"/>
      <c r="L1745" s="813"/>
      <c r="M1745" s="33"/>
      <c r="N1745" s="33"/>
      <c r="O1745" s="86"/>
      <c r="P1745" s="813"/>
      <c r="Q1745" s="86"/>
      <c r="R1745" s="813"/>
    </row>
    <row r="1746" spans="2:21" s="29" customFormat="1">
      <c r="C1746" s="11">
        <v>13</v>
      </c>
      <c r="D1746" s="692"/>
      <c r="E1746" s="692"/>
      <c r="F1746" s="693"/>
      <c r="G1746" s="33"/>
      <c r="H1746" s="33"/>
      <c r="I1746" s="33"/>
      <c r="J1746" s="33"/>
      <c r="K1746" s="86"/>
      <c r="L1746" s="813"/>
      <c r="M1746" s="33"/>
      <c r="N1746" s="33"/>
      <c r="O1746" s="86"/>
      <c r="P1746" s="813"/>
      <c r="Q1746" s="86"/>
      <c r="R1746" s="813"/>
    </row>
    <row r="1747" spans="2:21" s="29" customFormat="1">
      <c r="C1747" s="11">
        <v>14</v>
      </c>
      <c r="D1747" s="692"/>
      <c r="E1747" s="692"/>
      <c r="F1747" s="693"/>
      <c r="G1747" s="33"/>
      <c r="H1747" s="33"/>
      <c r="I1747" s="33"/>
      <c r="J1747" s="33"/>
      <c r="K1747" s="86"/>
      <c r="L1747" s="651"/>
      <c r="M1747" s="33"/>
      <c r="N1747" s="33"/>
      <c r="O1747" s="86"/>
      <c r="P1747" s="651"/>
      <c r="Q1747" s="86"/>
      <c r="R1747" s="651"/>
    </row>
    <row r="1748" spans="2:21" s="29" customFormat="1">
      <c r="C1748" s="11">
        <v>15</v>
      </c>
      <c r="D1748" s="692"/>
      <c r="E1748" s="692"/>
      <c r="F1748" s="693"/>
      <c r="G1748" s="33"/>
      <c r="H1748" s="33"/>
      <c r="I1748" s="33"/>
      <c r="J1748" s="33"/>
      <c r="K1748" s="86"/>
      <c r="L1748" s="814"/>
      <c r="M1748" s="33"/>
      <c r="N1748" s="33"/>
      <c r="O1748" s="86"/>
      <c r="P1748" s="814"/>
      <c r="Q1748" s="86"/>
      <c r="R1748" s="814"/>
    </row>
    <row r="1749" spans="2:21" s="29" customFormat="1">
      <c r="C1749" s="11">
        <v>16</v>
      </c>
      <c r="D1749" s="692"/>
      <c r="E1749" s="692"/>
      <c r="F1749" s="693"/>
      <c r="G1749" s="33"/>
      <c r="H1749" s="33"/>
      <c r="I1749" s="33"/>
      <c r="J1749" s="33"/>
      <c r="K1749" s="86"/>
      <c r="L1749" s="813"/>
      <c r="M1749" s="33"/>
      <c r="N1749" s="33"/>
      <c r="O1749" s="86"/>
      <c r="P1749" s="813"/>
      <c r="Q1749" s="86"/>
      <c r="R1749" s="813"/>
    </row>
    <row r="1750" spans="2:21" s="29" customFormat="1">
      <c r="C1750" s="11">
        <v>17</v>
      </c>
      <c r="D1750" s="692"/>
      <c r="E1750" s="692"/>
      <c r="F1750" s="693"/>
      <c r="G1750" s="33"/>
      <c r="H1750" s="33"/>
      <c r="I1750" s="33"/>
      <c r="J1750" s="33"/>
      <c r="K1750" s="86"/>
      <c r="L1750" s="651"/>
      <c r="M1750" s="33"/>
      <c r="N1750" s="33"/>
      <c r="O1750" s="86"/>
      <c r="P1750" s="651"/>
      <c r="Q1750" s="86"/>
      <c r="R1750" s="651"/>
    </row>
    <row r="1751" spans="2:21" s="29" customFormat="1">
      <c r="B1751" s="11"/>
      <c r="C1751" s="11">
        <v>18</v>
      </c>
      <c r="D1751" s="692"/>
      <c r="E1751" s="692"/>
      <c r="F1751" s="693"/>
      <c r="G1751" s="33"/>
      <c r="H1751" s="33"/>
      <c r="I1751" s="33"/>
      <c r="J1751" s="33"/>
      <c r="K1751" s="653"/>
      <c r="L1751" s="651"/>
      <c r="M1751" s="33"/>
      <c r="N1751" s="33"/>
      <c r="O1751" s="653"/>
      <c r="P1751" s="651"/>
      <c r="Q1751" s="653"/>
      <c r="R1751" s="651"/>
    </row>
    <row r="1752" spans="2:21" s="29" customFormat="1">
      <c r="B1752" s="30">
        <v>93</v>
      </c>
      <c r="C1752" s="11">
        <v>1</v>
      </c>
      <c r="D1752" s="57"/>
      <c r="E1752" s="57"/>
      <c r="F1752" s="46"/>
      <c r="G1752" s="33"/>
      <c r="H1752" s="33"/>
      <c r="I1752" s="33"/>
      <c r="J1752" s="33"/>
      <c r="K1752" s="86"/>
      <c r="L1752" s="647"/>
      <c r="M1752" s="33"/>
      <c r="N1752" s="33"/>
      <c r="O1752" s="86"/>
      <c r="P1752" s="647"/>
      <c r="Q1752" s="86"/>
      <c r="R1752" s="647"/>
    </row>
    <row r="1753" spans="2:21" s="29" customFormat="1">
      <c r="B1753" s="11"/>
      <c r="C1753" s="11">
        <v>2</v>
      </c>
      <c r="D1753" s="655"/>
      <c r="E1753" s="655"/>
      <c r="F1753" s="11"/>
      <c r="G1753" s="334"/>
      <c r="H1753" s="334"/>
      <c r="I1753" s="334"/>
      <c r="J1753" s="334"/>
      <c r="K1753" s="78"/>
      <c r="L1753" s="647"/>
      <c r="M1753" s="33"/>
      <c r="N1753" s="33"/>
      <c r="O1753" s="78"/>
      <c r="P1753" s="647"/>
      <c r="Q1753" s="78"/>
      <c r="R1753" s="647"/>
    </row>
    <row r="1754" spans="2:21" s="29" customFormat="1">
      <c r="B1754" s="11"/>
      <c r="C1754" s="11">
        <v>3</v>
      </c>
      <c r="D1754" s="655"/>
      <c r="E1754" s="655"/>
      <c r="F1754" s="647"/>
      <c r="G1754" s="33"/>
      <c r="H1754" s="33"/>
      <c r="I1754" s="33"/>
      <c r="J1754" s="33"/>
      <c r="K1754" s="78"/>
      <c r="L1754" s="647"/>
      <c r="M1754" s="33"/>
      <c r="N1754" s="33"/>
      <c r="O1754" s="78"/>
      <c r="P1754" s="647"/>
      <c r="Q1754" s="78"/>
      <c r="R1754" s="647"/>
    </row>
    <row r="1755" spans="2:21">
      <c r="C1755" s="11">
        <v>4</v>
      </c>
      <c r="F1755" s="78"/>
      <c r="G1755" s="33"/>
      <c r="H1755" s="33"/>
      <c r="I1755" s="33"/>
      <c r="J1755" s="33"/>
      <c r="K1755" s="86"/>
      <c r="L1755" s="189"/>
      <c r="M1755" s="334"/>
      <c r="N1755" s="334"/>
      <c r="O1755" s="86"/>
      <c r="P1755" s="189"/>
      <c r="Q1755" s="86"/>
      <c r="R1755" s="189"/>
      <c r="S1755" s="335"/>
      <c r="T1755" s="335"/>
      <c r="U1755" s="335"/>
    </row>
    <row r="1756" spans="2:21" s="29" customFormat="1">
      <c r="B1756" s="11"/>
      <c r="C1756" s="11">
        <v>5</v>
      </c>
      <c r="D1756" s="692"/>
      <c r="E1756" s="692"/>
      <c r="F1756" s="693"/>
      <c r="G1756" s="33"/>
      <c r="H1756" s="33"/>
      <c r="I1756" s="33"/>
      <c r="J1756" s="33"/>
      <c r="K1756" s="86"/>
      <c r="L1756" s="813"/>
      <c r="M1756" s="33"/>
      <c r="N1756" s="33"/>
      <c r="O1756" s="86"/>
      <c r="P1756" s="813"/>
      <c r="Q1756" s="86"/>
      <c r="R1756" s="813"/>
    </row>
    <row r="1757" spans="2:21" s="29" customFormat="1">
      <c r="B1757" s="11"/>
      <c r="C1757" s="11">
        <v>6</v>
      </c>
      <c r="D1757" s="46"/>
      <c r="E1757" s="46"/>
      <c r="F1757" s="693"/>
      <c r="G1757" s="33"/>
      <c r="H1757" s="33"/>
      <c r="I1757" s="33"/>
      <c r="J1757" s="33"/>
      <c r="K1757" s="86"/>
      <c r="L1757" s="813"/>
      <c r="M1757" s="33"/>
      <c r="N1757" s="33"/>
      <c r="O1757" s="86"/>
      <c r="P1757" s="813"/>
      <c r="Q1757" s="86"/>
      <c r="R1757" s="813"/>
    </row>
    <row r="1758" spans="2:21" s="29" customFormat="1">
      <c r="B1758" s="11"/>
      <c r="C1758" s="11">
        <v>7</v>
      </c>
      <c r="D1758" s="46"/>
      <c r="E1758" s="46"/>
      <c r="F1758" s="693"/>
      <c r="G1758" s="33"/>
      <c r="H1758" s="33"/>
      <c r="I1758" s="33"/>
      <c r="J1758" s="33"/>
      <c r="K1758" s="86"/>
      <c r="L1758" s="814"/>
      <c r="M1758" s="33"/>
      <c r="N1758" s="33"/>
      <c r="O1758" s="86"/>
      <c r="P1758" s="814"/>
      <c r="Q1758" s="86"/>
      <c r="R1758" s="814"/>
    </row>
    <row r="1759" spans="2:21" s="29" customFormat="1">
      <c r="B1759" s="11"/>
      <c r="C1759" s="11">
        <v>8</v>
      </c>
      <c r="D1759" s="46"/>
      <c r="E1759" s="46"/>
      <c r="F1759" s="693"/>
      <c r="G1759" s="33"/>
      <c r="H1759" s="33"/>
      <c r="I1759" s="33"/>
      <c r="J1759" s="33"/>
      <c r="K1759" s="86"/>
      <c r="L1759" s="813"/>
      <c r="M1759" s="33"/>
      <c r="N1759" s="33"/>
      <c r="O1759" s="86"/>
      <c r="P1759" s="813"/>
      <c r="Q1759" s="86"/>
      <c r="R1759" s="813"/>
    </row>
    <row r="1760" spans="2:21" s="29" customFormat="1">
      <c r="B1760" s="11"/>
      <c r="C1760" s="11">
        <v>9</v>
      </c>
      <c r="D1760" s="692"/>
      <c r="E1760" s="692"/>
      <c r="F1760" s="693"/>
      <c r="G1760" s="33"/>
      <c r="H1760" s="33"/>
      <c r="I1760" s="33"/>
      <c r="J1760" s="33"/>
      <c r="K1760" s="86"/>
      <c r="L1760" s="813"/>
      <c r="M1760" s="33"/>
      <c r="N1760" s="33"/>
      <c r="O1760" s="86"/>
      <c r="P1760" s="813"/>
      <c r="Q1760" s="86"/>
      <c r="R1760" s="813"/>
    </row>
    <row r="1761" spans="2:21" s="29" customFormat="1">
      <c r="B1761" s="11"/>
      <c r="C1761" s="11">
        <v>10</v>
      </c>
      <c r="D1761" s="46"/>
      <c r="E1761" s="46"/>
      <c r="F1761" s="693"/>
      <c r="G1761" s="33"/>
      <c r="H1761" s="33"/>
      <c r="I1761" s="33"/>
      <c r="J1761" s="33"/>
      <c r="K1761" s="86"/>
      <c r="L1761" s="813"/>
      <c r="M1761" s="33"/>
      <c r="N1761" s="33"/>
      <c r="O1761" s="86"/>
      <c r="P1761" s="813"/>
      <c r="Q1761" s="86"/>
      <c r="R1761" s="813"/>
    </row>
    <row r="1762" spans="2:21" s="29" customFormat="1">
      <c r="B1762" s="11"/>
      <c r="C1762" s="11">
        <v>11</v>
      </c>
      <c r="D1762" s="46"/>
      <c r="E1762" s="46"/>
      <c r="F1762" s="693"/>
      <c r="G1762" s="33"/>
      <c r="H1762" s="33"/>
      <c r="I1762" s="33"/>
      <c r="J1762" s="33"/>
      <c r="K1762" s="86"/>
      <c r="L1762" s="814"/>
      <c r="M1762" s="33"/>
      <c r="N1762" s="33"/>
      <c r="O1762" s="86"/>
      <c r="P1762" s="814"/>
      <c r="Q1762" s="86"/>
      <c r="R1762" s="814"/>
    </row>
    <row r="1763" spans="2:21" s="29" customFormat="1">
      <c r="B1763" s="11"/>
      <c r="C1763" s="11">
        <v>12</v>
      </c>
      <c r="D1763" s="692"/>
      <c r="E1763" s="692"/>
      <c r="F1763" s="693"/>
      <c r="G1763" s="33"/>
      <c r="H1763" s="33"/>
      <c r="I1763" s="33"/>
      <c r="J1763" s="33"/>
      <c r="K1763" s="86"/>
      <c r="L1763" s="813"/>
      <c r="M1763" s="33"/>
      <c r="N1763" s="33"/>
      <c r="O1763" s="86"/>
      <c r="P1763" s="813"/>
      <c r="Q1763" s="86"/>
      <c r="R1763" s="813"/>
    </row>
    <row r="1764" spans="2:21" s="29" customFormat="1">
      <c r="B1764" s="11"/>
      <c r="C1764" s="11">
        <v>13</v>
      </c>
      <c r="D1764" s="692"/>
      <c r="E1764" s="692"/>
      <c r="F1764" s="693"/>
      <c r="G1764" s="33"/>
      <c r="H1764" s="33"/>
      <c r="I1764" s="33"/>
      <c r="J1764" s="33"/>
      <c r="K1764" s="86"/>
      <c r="L1764" s="813"/>
      <c r="M1764" s="33"/>
      <c r="N1764" s="33"/>
      <c r="O1764" s="86"/>
      <c r="P1764" s="813"/>
      <c r="Q1764" s="86"/>
      <c r="R1764" s="813"/>
    </row>
    <row r="1765" spans="2:21" s="29" customFormat="1">
      <c r="B1765" s="11"/>
      <c r="C1765" s="11">
        <v>14</v>
      </c>
      <c r="D1765" s="692"/>
      <c r="E1765" s="692"/>
      <c r="F1765" s="693"/>
      <c r="G1765" s="33"/>
      <c r="H1765" s="33"/>
      <c r="I1765" s="33"/>
      <c r="J1765" s="33"/>
      <c r="K1765" s="86"/>
      <c r="L1765" s="651"/>
      <c r="M1765" s="33"/>
      <c r="N1765" s="33"/>
      <c r="O1765" s="86"/>
      <c r="P1765" s="651"/>
      <c r="Q1765" s="86"/>
      <c r="R1765" s="651"/>
    </row>
    <row r="1766" spans="2:21" s="29" customFormat="1">
      <c r="B1766" s="11"/>
      <c r="C1766" s="11">
        <v>15</v>
      </c>
      <c r="D1766" s="692"/>
      <c r="E1766" s="692"/>
      <c r="F1766" s="693"/>
      <c r="G1766" s="33"/>
      <c r="H1766" s="33"/>
      <c r="I1766" s="33"/>
      <c r="J1766" s="33"/>
      <c r="K1766" s="86"/>
      <c r="L1766" s="814"/>
      <c r="M1766" s="33"/>
      <c r="N1766" s="33"/>
      <c r="O1766" s="86"/>
      <c r="P1766" s="814"/>
      <c r="Q1766" s="86"/>
      <c r="R1766" s="814"/>
    </row>
    <row r="1767" spans="2:21" s="29" customFormat="1">
      <c r="B1767" s="11"/>
      <c r="C1767" s="11">
        <v>16</v>
      </c>
      <c r="D1767" s="692"/>
      <c r="E1767" s="692"/>
      <c r="F1767" s="693"/>
      <c r="G1767" s="33"/>
      <c r="H1767" s="33"/>
      <c r="I1767" s="33"/>
      <c r="J1767" s="33"/>
      <c r="K1767" s="86"/>
      <c r="L1767" s="813"/>
      <c r="M1767" s="33"/>
      <c r="N1767" s="33"/>
      <c r="O1767" s="86"/>
      <c r="P1767" s="813"/>
      <c r="Q1767" s="86"/>
      <c r="R1767" s="813"/>
    </row>
    <row r="1768" spans="2:21" s="29" customFormat="1">
      <c r="B1768" s="11"/>
      <c r="C1768" s="11">
        <v>17</v>
      </c>
      <c r="D1768" s="692"/>
      <c r="E1768" s="692"/>
      <c r="F1768" s="693"/>
      <c r="G1768" s="33"/>
      <c r="H1768" s="33"/>
      <c r="I1768" s="33"/>
      <c r="J1768" s="33"/>
      <c r="K1768" s="86"/>
      <c r="L1768" s="651"/>
      <c r="M1768" s="33"/>
      <c r="N1768" s="33"/>
      <c r="O1768" s="86"/>
      <c r="P1768" s="651"/>
      <c r="Q1768" s="86"/>
      <c r="R1768" s="651"/>
    </row>
    <row r="1769" spans="2:21" s="29" customFormat="1">
      <c r="B1769" s="11"/>
      <c r="C1769" s="11">
        <v>18</v>
      </c>
      <c r="D1769" s="692"/>
      <c r="E1769" s="692"/>
      <c r="F1769" s="693"/>
      <c r="G1769" s="33"/>
      <c r="H1769" s="33"/>
      <c r="I1769" s="33"/>
      <c r="J1769" s="33"/>
      <c r="K1769" s="653"/>
      <c r="L1769" s="651"/>
      <c r="M1769" s="33"/>
      <c r="N1769" s="33"/>
      <c r="O1769" s="653"/>
      <c r="P1769" s="651"/>
      <c r="Q1769" s="653"/>
      <c r="R1769" s="651"/>
    </row>
    <row r="1770" spans="2:21" s="29" customFormat="1">
      <c r="B1770" s="30">
        <v>94</v>
      </c>
      <c r="C1770" s="11">
        <v>1</v>
      </c>
      <c r="D1770" s="57"/>
      <c r="E1770" s="57"/>
      <c r="F1770" s="46"/>
      <c r="G1770" s="33"/>
      <c r="H1770" s="33"/>
      <c r="I1770" s="33"/>
      <c r="J1770" s="33"/>
      <c r="K1770" s="86"/>
      <c r="L1770" s="647"/>
      <c r="M1770" s="33"/>
      <c r="N1770" s="33"/>
      <c r="O1770" s="86"/>
      <c r="P1770" s="647"/>
      <c r="Q1770" s="86"/>
      <c r="R1770" s="647"/>
    </row>
    <row r="1771" spans="2:21" s="29" customFormat="1">
      <c r="B1771" s="11"/>
      <c r="C1771" s="11">
        <v>2</v>
      </c>
      <c r="D1771" s="655"/>
      <c r="E1771" s="655"/>
      <c r="F1771" s="11"/>
      <c r="G1771" s="334"/>
      <c r="H1771" s="334"/>
      <c r="I1771" s="334"/>
      <c r="J1771" s="334"/>
      <c r="K1771" s="78"/>
      <c r="L1771" s="647"/>
      <c r="M1771" s="33"/>
      <c r="N1771" s="33"/>
      <c r="O1771" s="78"/>
      <c r="P1771" s="647"/>
      <c r="Q1771" s="78"/>
      <c r="R1771" s="647"/>
    </row>
    <row r="1772" spans="2:21" s="29" customFormat="1">
      <c r="B1772" s="11"/>
      <c r="C1772" s="11">
        <v>3</v>
      </c>
      <c r="D1772" s="655"/>
      <c r="E1772" s="655"/>
      <c r="F1772" s="647"/>
      <c r="G1772" s="33"/>
      <c r="H1772" s="33"/>
      <c r="I1772" s="33"/>
      <c r="J1772" s="33"/>
      <c r="K1772" s="78"/>
      <c r="L1772" s="647"/>
      <c r="M1772" s="33"/>
      <c r="N1772" s="33"/>
      <c r="O1772" s="78"/>
      <c r="P1772" s="647"/>
      <c r="Q1772" s="78"/>
      <c r="R1772" s="647"/>
    </row>
    <row r="1773" spans="2:21">
      <c r="C1773" s="11">
        <v>4</v>
      </c>
      <c r="F1773" s="78"/>
      <c r="G1773" s="33"/>
      <c r="H1773" s="33"/>
      <c r="I1773" s="33"/>
      <c r="J1773" s="33"/>
      <c r="K1773" s="86"/>
      <c r="L1773" s="189"/>
      <c r="M1773" s="334"/>
      <c r="N1773" s="334"/>
      <c r="O1773" s="86"/>
      <c r="P1773" s="189"/>
      <c r="Q1773" s="86"/>
      <c r="R1773" s="189"/>
      <c r="S1773" s="335"/>
      <c r="T1773" s="335"/>
      <c r="U1773" s="335"/>
    </row>
    <row r="1774" spans="2:21" s="29" customFormat="1">
      <c r="B1774" s="11"/>
      <c r="C1774" s="11">
        <v>5</v>
      </c>
      <c r="D1774" s="692"/>
      <c r="E1774" s="692"/>
      <c r="F1774" s="693"/>
      <c r="G1774" s="33"/>
      <c r="H1774" s="33"/>
      <c r="I1774" s="33"/>
      <c r="J1774" s="33"/>
      <c r="K1774" s="86"/>
      <c r="L1774" s="813"/>
      <c r="M1774" s="33"/>
      <c r="N1774" s="33"/>
      <c r="O1774" s="86"/>
      <c r="P1774" s="813"/>
      <c r="Q1774" s="86"/>
      <c r="R1774" s="813"/>
    </row>
    <row r="1775" spans="2:21" s="29" customFormat="1">
      <c r="B1775" s="11"/>
      <c r="C1775" s="11">
        <v>6</v>
      </c>
      <c r="D1775" s="46"/>
      <c r="E1775" s="46"/>
      <c r="F1775" s="693"/>
      <c r="G1775" s="33"/>
      <c r="H1775" s="33"/>
      <c r="I1775" s="33"/>
      <c r="J1775" s="33"/>
      <c r="K1775" s="86"/>
      <c r="L1775" s="813"/>
      <c r="M1775" s="33"/>
      <c r="N1775" s="33"/>
      <c r="O1775" s="86"/>
      <c r="P1775" s="813"/>
      <c r="Q1775" s="86"/>
      <c r="R1775" s="813"/>
    </row>
    <row r="1776" spans="2:21" s="29" customFormat="1">
      <c r="B1776" s="11"/>
      <c r="C1776" s="11">
        <v>7</v>
      </c>
      <c r="D1776" s="46"/>
      <c r="E1776" s="46"/>
      <c r="F1776" s="693"/>
      <c r="G1776" s="33"/>
      <c r="H1776" s="33"/>
      <c r="I1776" s="33"/>
      <c r="J1776" s="33"/>
      <c r="K1776" s="86"/>
      <c r="L1776" s="814"/>
      <c r="M1776" s="33"/>
      <c r="N1776" s="33"/>
      <c r="O1776" s="86"/>
      <c r="P1776" s="814"/>
      <c r="Q1776" s="86"/>
      <c r="R1776" s="814"/>
    </row>
    <row r="1777" spans="2:21" s="29" customFormat="1">
      <c r="B1777" s="11"/>
      <c r="C1777" s="11">
        <v>8</v>
      </c>
      <c r="D1777" s="46"/>
      <c r="E1777" s="46"/>
      <c r="F1777" s="693"/>
      <c r="G1777" s="33"/>
      <c r="H1777" s="33"/>
      <c r="I1777" s="33"/>
      <c r="J1777" s="33"/>
      <c r="K1777" s="86"/>
      <c r="L1777" s="813"/>
      <c r="M1777" s="33"/>
      <c r="N1777" s="33"/>
      <c r="O1777" s="86"/>
      <c r="P1777" s="813"/>
      <c r="Q1777" s="86"/>
      <c r="R1777" s="813"/>
    </row>
    <row r="1778" spans="2:21" s="29" customFormat="1">
      <c r="B1778" s="11"/>
      <c r="C1778" s="11">
        <v>9</v>
      </c>
      <c r="D1778" s="692"/>
      <c r="E1778" s="692"/>
      <c r="F1778" s="693"/>
      <c r="G1778" s="33"/>
      <c r="H1778" s="33"/>
      <c r="I1778" s="33"/>
      <c r="J1778" s="33"/>
      <c r="K1778" s="86"/>
      <c r="L1778" s="813"/>
      <c r="M1778" s="33"/>
      <c r="N1778" s="33"/>
      <c r="O1778" s="86"/>
      <c r="P1778" s="813"/>
      <c r="Q1778" s="86"/>
      <c r="R1778" s="813"/>
    </row>
    <row r="1779" spans="2:21" s="29" customFormat="1">
      <c r="B1779" s="11"/>
      <c r="C1779" s="11">
        <v>10</v>
      </c>
      <c r="D1779" s="46"/>
      <c r="E1779" s="46"/>
      <c r="F1779" s="693"/>
      <c r="G1779" s="33"/>
      <c r="H1779" s="33"/>
      <c r="I1779" s="33"/>
      <c r="J1779" s="33"/>
      <c r="K1779" s="86"/>
      <c r="L1779" s="813"/>
      <c r="M1779" s="33"/>
      <c r="N1779" s="33"/>
      <c r="O1779" s="86"/>
      <c r="P1779" s="813"/>
      <c r="Q1779" s="86"/>
      <c r="R1779" s="813"/>
    </row>
    <row r="1780" spans="2:21" s="29" customFormat="1">
      <c r="B1780" s="11"/>
      <c r="C1780" s="11">
        <v>11</v>
      </c>
      <c r="D1780" s="46"/>
      <c r="E1780" s="46"/>
      <c r="F1780" s="693"/>
      <c r="G1780" s="33"/>
      <c r="H1780" s="33"/>
      <c r="I1780" s="33"/>
      <c r="J1780" s="33"/>
      <c r="K1780" s="86"/>
      <c r="L1780" s="814"/>
      <c r="M1780" s="33"/>
      <c r="N1780" s="33"/>
      <c r="O1780" s="86"/>
      <c r="P1780" s="814"/>
      <c r="Q1780" s="86"/>
      <c r="R1780" s="814"/>
    </row>
    <row r="1781" spans="2:21" s="29" customFormat="1">
      <c r="B1781" s="11"/>
      <c r="C1781" s="11">
        <v>12</v>
      </c>
      <c r="D1781" s="692"/>
      <c r="E1781" s="692"/>
      <c r="F1781" s="693"/>
      <c r="G1781" s="33"/>
      <c r="H1781" s="33"/>
      <c r="I1781" s="33"/>
      <c r="J1781" s="33"/>
      <c r="K1781" s="86"/>
      <c r="L1781" s="813"/>
      <c r="M1781" s="33"/>
      <c r="N1781" s="33"/>
      <c r="O1781" s="86"/>
      <c r="P1781" s="813"/>
      <c r="Q1781" s="86"/>
      <c r="R1781" s="813"/>
    </row>
    <row r="1782" spans="2:21" s="29" customFormat="1">
      <c r="B1782" s="11"/>
      <c r="C1782" s="11">
        <v>13</v>
      </c>
      <c r="D1782" s="692"/>
      <c r="E1782" s="692"/>
      <c r="F1782" s="693"/>
      <c r="G1782" s="33"/>
      <c r="H1782" s="33"/>
      <c r="I1782" s="33"/>
      <c r="J1782" s="33"/>
      <c r="K1782" s="86"/>
      <c r="L1782" s="813"/>
      <c r="M1782" s="33"/>
      <c r="N1782" s="33"/>
      <c r="O1782" s="86"/>
      <c r="P1782" s="813"/>
      <c r="Q1782" s="86"/>
      <c r="R1782" s="813"/>
    </row>
    <row r="1783" spans="2:21" s="29" customFormat="1">
      <c r="B1783" s="11"/>
      <c r="C1783" s="11">
        <v>14</v>
      </c>
      <c r="D1783" s="692"/>
      <c r="E1783" s="692"/>
      <c r="F1783" s="693"/>
      <c r="G1783" s="33"/>
      <c r="H1783" s="33"/>
      <c r="I1783" s="33"/>
      <c r="J1783" s="33"/>
      <c r="K1783" s="86"/>
      <c r="L1783" s="651"/>
      <c r="M1783" s="33"/>
      <c r="N1783" s="33"/>
      <c r="O1783" s="86"/>
      <c r="P1783" s="651"/>
      <c r="Q1783" s="86"/>
      <c r="R1783" s="651"/>
    </row>
    <row r="1784" spans="2:21" s="29" customFormat="1">
      <c r="B1784" s="11"/>
      <c r="C1784" s="11">
        <v>15</v>
      </c>
      <c r="D1784" s="692"/>
      <c r="E1784" s="692"/>
      <c r="F1784" s="693"/>
      <c r="G1784" s="33"/>
      <c r="H1784" s="33"/>
      <c r="I1784" s="33"/>
      <c r="J1784" s="33"/>
      <c r="K1784" s="86"/>
      <c r="L1784" s="814"/>
      <c r="M1784" s="33"/>
      <c r="N1784" s="33"/>
      <c r="O1784" s="86"/>
      <c r="P1784" s="814"/>
      <c r="Q1784" s="86"/>
      <c r="R1784" s="814"/>
    </row>
    <row r="1785" spans="2:21" s="29" customFormat="1">
      <c r="B1785" s="11"/>
      <c r="C1785" s="11">
        <v>16</v>
      </c>
      <c r="D1785" s="692"/>
      <c r="E1785" s="692"/>
      <c r="F1785" s="693"/>
      <c r="G1785" s="33"/>
      <c r="H1785" s="33"/>
      <c r="I1785" s="33"/>
      <c r="J1785" s="33"/>
      <c r="K1785" s="86"/>
      <c r="L1785" s="813"/>
      <c r="M1785" s="33"/>
      <c r="N1785" s="33"/>
      <c r="O1785" s="86"/>
      <c r="P1785" s="813"/>
      <c r="Q1785" s="86"/>
      <c r="R1785" s="813"/>
    </row>
    <row r="1786" spans="2:21" s="29" customFormat="1">
      <c r="B1786" s="11"/>
      <c r="C1786" s="11">
        <v>17</v>
      </c>
      <c r="D1786" s="692"/>
      <c r="E1786" s="692"/>
      <c r="F1786" s="693"/>
      <c r="G1786" s="33"/>
      <c r="H1786" s="33"/>
      <c r="I1786" s="33"/>
      <c r="J1786" s="33"/>
      <c r="K1786" s="86"/>
      <c r="L1786" s="651"/>
      <c r="M1786" s="33"/>
      <c r="N1786" s="33"/>
      <c r="O1786" s="86"/>
      <c r="P1786" s="651"/>
      <c r="Q1786" s="86"/>
      <c r="R1786" s="651"/>
    </row>
    <row r="1787" spans="2:21" s="29" customFormat="1">
      <c r="B1787" s="11"/>
      <c r="C1787" s="11">
        <v>18</v>
      </c>
      <c r="D1787" s="692"/>
      <c r="E1787" s="692"/>
      <c r="F1787" s="693"/>
      <c r="G1787" s="33"/>
      <c r="H1787" s="33"/>
      <c r="I1787" s="33"/>
      <c r="J1787" s="33"/>
      <c r="K1787" s="653"/>
      <c r="L1787" s="651"/>
      <c r="M1787" s="33"/>
      <c r="N1787" s="33"/>
      <c r="O1787" s="653"/>
      <c r="P1787" s="651"/>
      <c r="Q1787" s="653"/>
      <c r="R1787" s="651"/>
    </row>
    <row r="1788" spans="2:21" s="29" customFormat="1">
      <c r="B1788" s="30">
        <v>95</v>
      </c>
      <c r="C1788" s="11">
        <v>1</v>
      </c>
      <c r="D1788" s="57"/>
      <c r="E1788" s="57"/>
      <c r="F1788" s="46"/>
      <c r="G1788" s="33"/>
      <c r="H1788" s="33"/>
      <c r="I1788" s="33"/>
      <c r="J1788" s="33"/>
      <c r="K1788" s="86"/>
      <c r="L1788" s="647"/>
      <c r="M1788" s="33"/>
      <c r="N1788" s="33"/>
      <c r="O1788" s="86"/>
      <c r="P1788" s="647"/>
      <c r="Q1788" s="86"/>
      <c r="R1788" s="647"/>
    </row>
    <row r="1789" spans="2:21" s="29" customFormat="1">
      <c r="B1789" s="11"/>
      <c r="C1789" s="11">
        <v>2</v>
      </c>
      <c r="D1789" s="655"/>
      <c r="E1789" s="655"/>
      <c r="F1789" s="11"/>
      <c r="G1789" s="334"/>
      <c r="H1789" s="334"/>
      <c r="I1789" s="334"/>
      <c r="J1789" s="334"/>
      <c r="K1789" s="78"/>
      <c r="L1789" s="647"/>
      <c r="M1789" s="33"/>
      <c r="N1789" s="33"/>
      <c r="O1789" s="78"/>
      <c r="P1789" s="647"/>
      <c r="Q1789" s="78"/>
      <c r="R1789" s="647"/>
    </row>
    <row r="1790" spans="2:21" s="29" customFormat="1">
      <c r="B1790" s="11"/>
      <c r="C1790" s="11">
        <v>3</v>
      </c>
      <c r="D1790" s="655"/>
      <c r="E1790" s="655"/>
      <c r="F1790" s="647"/>
      <c r="G1790" s="33"/>
      <c r="H1790" s="33"/>
      <c r="I1790" s="33"/>
      <c r="J1790" s="33"/>
      <c r="K1790" s="78"/>
      <c r="L1790" s="647"/>
      <c r="M1790" s="33"/>
      <c r="N1790" s="33"/>
      <c r="O1790" s="78"/>
      <c r="P1790" s="647"/>
      <c r="Q1790" s="78"/>
      <c r="R1790" s="647"/>
    </row>
    <row r="1791" spans="2:21">
      <c r="C1791" s="11">
        <v>4</v>
      </c>
      <c r="F1791" s="78"/>
      <c r="G1791" s="33"/>
      <c r="H1791" s="33"/>
      <c r="I1791" s="33"/>
      <c r="J1791" s="33"/>
      <c r="K1791" s="86"/>
      <c r="L1791" s="189"/>
      <c r="M1791" s="334"/>
      <c r="N1791" s="334"/>
      <c r="O1791" s="86"/>
      <c r="P1791" s="189"/>
      <c r="Q1791" s="86"/>
      <c r="R1791" s="189"/>
      <c r="S1791" s="335"/>
      <c r="T1791" s="335"/>
      <c r="U1791" s="335"/>
    </row>
    <row r="1792" spans="2:21" s="29" customFormat="1">
      <c r="B1792" s="11"/>
      <c r="C1792" s="11">
        <v>5</v>
      </c>
      <c r="D1792" s="692"/>
      <c r="E1792" s="692"/>
      <c r="F1792" s="693"/>
      <c r="G1792" s="33"/>
      <c r="H1792" s="33"/>
      <c r="I1792" s="33"/>
      <c r="J1792" s="33"/>
      <c r="K1792" s="86"/>
      <c r="L1792" s="813"/>
      <c r="M1792" s="33"/>
      <c r="N1792" s="33"/>
      <c r="O1792" s="86"/>
      <c r="P1792" s="813"/>
      <c r="Q1792" s="86"/>
      <c r="R1792" s="813"/>
    </row>
    <row r="1793" spans="2:18" s="29" customFormat="1">
      <c r="B1793" s="11"/>
      <c r="C1793" s="11">
        <v>6</v>
      </c>
      <c r="D1793" s="46"/>
      <c r="E1793" s="46"/>
      <c r="F1793" s="693"/>
      <c r="G1793" s="33"/>
      <c r="H1793" s="33"/>
      <c r="I1793" s="33"/>
      <c r="J1793" s="33"/>
      <c r="K1793" s="86"/>
      <c r="L1793" s="813"/>
      <c r="M1793" s="33"/>
      <c r="N1793" s="33"/>
      <c r="O1793" s="86"/>
      <c r="P1793" s="813"/>
      <c r="Q1793" s="86"/>
      <c r="R1793" s="813"/>
    </row>
    <row r="1794" spans="2:18" s="29" customFormat="1">
      <c r="B1794" s="11"/>
      <c r="C1794" s="11">
        <v>7</v>
      </c>
      <c r="D1794" s="46"/>
      <c r="E1794" s="46"/>
      <c r="F1794" s="693"/>
      <c r="G1794" s="33"/>
      <c r="H1794" s="33"/>
      <c r="I1794" s="33"/>
      <c r="J1794" s="33"/>
      <c r="K1794" s="86"/>
      <c r="L1794" s="814"/>
      <c r="M1794" s="33"/>
      <c r="N1794" s="33"/>
      <c r="O1794" s="86"/>
      <c r="P1794" s="814"/>
      <c r="Q1794" s="86"/>
      <c r="R1794" s="814"/>
    </row>
    <row r="1795" spans="2:18" s="29" customFormat="1">
      <c r="B1795" s="11"/>
      <c r="C1795" s="11">
        <v>8</v>
      </c>
      <c r="D1795" s="46"/>
      <c r="E1795" s="46"/>
      <c r="F1795" s="693"/>
      <c r="G1795" s="33"/>
      <c r="H1795" s="33"/>
      <c r="I1795" s="33"/>
      <c r="J1795" s="33"/>
      <c r="K1795" s="86"/>
      <c r="L1795" s="813"/>
      <c r="M1795" s="33"/>
      <c r="N1795" s="33"/>
      <c r="O1795" s="86"/>
      <c r="P1795" s="813"/>
      <c r="Q1795" s="86"/>
      <c r="R1795" s="813"/>
    </row>
    <row r="1796" spans="2:18" s="29" customFormat="1">
      <c r="B1796" s="11"/>
      <c r="C1796" s="11">
        <v>9</v>
      </c>
      <c r="D1796" s="692"/>
      <c r="E1796" s="692"/>
      <c r="F1796" s="693"/>
      <c r="G1796" s="33"/>
      <c r="H1796" s="33"/>
      <c r="I1796" s="33"/>
      <c r="J1796" s="33"/>
      <c r="K1796" s="86"/>
      <c r="L1796" s="813"/>
      <c r="M1796" s="33"/>
      <c r="N1796" s="33"/>
      <c r="O1796" s="86"/>
      <c r="P1796" s="813"/>
      <c r="Q1796" s="86"/>
      <c r="R1796" s="813"/>
    </row>
    <row r="1797" spans="2:18" s="29" customFormat="1">
      <c r="B1797" s="11"/>
      <c r="C1797" s="11">
        <v>10</v>
      </c>
      <c r="D1797" s="46"/>
      <c r="E1797" s="46"/>
      <c r="F1797" s="693"/>
      <c r="G1797" s="33"/>
      <c r="H1797" s="33"/>
      <c r="I1797" s="33"/>
      <c r="J1797" s="33"/>
      <c r="K1797" s="86"/>
      <c r="L1797" s="813"/>
      <c r="M1797" s="33"/>
      <c r="N1797" s="33"/>
      <c r="O1797" s="86"/>
      <c r="P1797" s="813"/>
      <c r="Q1797" s="86"/>
      <c r="R1797" s="813"/>
    </row>
    <row r="1798" spans="2:18" s="29" customFormat="1">
      <c r="B1798" s="11"/>
      <c r="C1798" s="11">
        <v>11</v>
      </c>
      <c r="D1798" s="46"/>
      <c r="E1798" s="46"/>
      <c r="F1798" s="693"/>
      <c r="G1798" s="33"/>
      <c r="H1798" s="33"/>
      <c r="I1798" s="33"/>
      <c r="J1798" s="33"/>
      <c r="K1798" s="86"/>
      <c r="L1798" s="814"/>
      <c r="M1798" s="33"/>
      <c r="N1798" s="33"/>
      <c r="O1798" s="86"/>
      <c r="P1798" s="814"/>
      <c r="Q1798" s="86"/>
      <c r="R1798" s="814"/>
    </row>
    <row r="1799" spans="2:18" s="29" customFormat="1">
      <c r="B1799" s="11"/>
      <c r="C1799" s="11">
        <v>12</v>
      </c>
      <c r="D1799" s="692"/>
      <c r="E1799" s="692"/>
      <c r="F1799" s="693"/>
      <c r="G1799" s="33"/>
      <c r="H1799" s="33"/>
      <c r="I1799" s="33"/>
      <c r="J1799" s="33"/>
      <c r="K1799" s="86"/>
      <c r="L1799" s="813"/>
      <c r="M1799" s="33"/>
      <c r="N1799" s="33"/>
      <c r="O1799" s="86"/>
      <c r="P1799" s="813"/>
      <c r="Q1799" s="86"/>
      <c r="R1799" s="813"/>
    </row>
    <row r="1800" spans="2:18" s="29" customFormat="1">
      <c r="B1800" s="11"/>
      <c r="C1800" s="11">
        <v>13</v>
      </c>
      <c r="D1800" s="692"/>
      <c r="E1800" s="692"/>
      <c r="F1800" s="693"/>
      <c r="G1800" s="33"/>
      <c r="H1800" s="33"/>
      <c r="I1800" s="33"/>
      <c r="J1800" s="33"/>
      <c r="K1800" s="86"/>
      <c r="L1800" s="813"/>
      <c r="M1800" s="33"/>
      <c r="N1800" s="33"/>
      <c r="O1800" s="86"/>
      <c r="P1800" s="813"/>
      <c r="Q1800" s="86"/>
      <c r="R1800" s="813"/>
    </row>
    <row r="1801" spans="2:18" s="29" customFormat="1">
      <c r="B1801" s="11"/>
      <c r="C1801" s="11">
        <v>14</v>
      </c>
      <c r="D1801" s="692"/>
      <c r="E1801" s="692"/>
      <c r="F1801" s="693"/>
      <c r="G1801" s="33"/>
      <c r="H1801" s="33"/>
      <c r="I1801" s="33"/>
      <c r="J1801" s="33"/>
      <c r="K1801" s="86"/>
      <c r="L1801" s="651"/>
      <c r="M1801" s="33"/>
      <c r="N1801" s="33"/>
      <c r="O1801" s="86"/>
      <c r="P1801" s="651"/>
      <c r="Q1801" s="86"/>
      <c r="R1801" s="651"/>
    </row>
    <row r="1802" spans="2:18" s="29" customFormat="1">
      <c r="B1802" s="11"/>
      <c r="C1802" s="11">
        <v>15</v>
      </c>
      <c r="D1802" s="692"/>
      <c r="E1802" s="692"/>
      <c r="F1802" s="693"/>
      <c r="G1802" s="33"/>
      <c r="H1802" s="33"/>
      <c r="I1802" s="33"/>
      <c r="J1802" s="33"/>
      <c r="K1802" s="86"/>
      <c r="L1802" s="814"/>
      <c r="M1802" s="33"/>
      <c r="N1802" s="33"/>
      <c r="O1802" s="86"/>
      <c r="P1802" s="814"/>
      <c r="Q1802" s="86"/>
      <c r="R1802" s="814"/>
    </row>
    <row r="1803" spans="2:18" s="29" customFormat="1">
      <c r="B1803" s="11"/>
      <c r="C1803" s="11">
        <v>16</v>
      </c>
      <c r="D1803" s="692"/>
      <c r="E1803" s="692"/>
      <c r="F1803" s="693"/>
      <c r="G1803" s="33"/>
      <c r="H1803" s="33"/>
      <c r="I1803" s="33"/>
      <c r="J1803" s="33"/>
      <c r="K1803" s="86"/>
      <c r="L1803" s="813"/>
      <c r="M1803" s="33"/>
      <c r="N1803" s="33"/>
      <c r="O1803" s="86"/>
      <c r="P1803" s="813"/>
      <c r="Q1803" s="86"/>
      <c r="R1803" s="813"/>
    </row>
    <row r="1804" spans="2:18" s="29" customFormat="1">
      <c r="B1804" s="11"/>
      <c r="C1804" s="11">
        <v>17</v>
      </c>
      <c r="D1804" s="692"/>
      <c r="E1804" s="692"/>
      <c r="F1804" s="693"/>
      <c r="G1804" s="33"/>
      <c r="H1804" s="33"/>
      <c r="I1804" s="33"/>
      <c r="J1804" s="33"/>
      <c r="K1804" s="86"/>
      <c r="L1804" s="651"/>
      <c r="M1804" s="33"/>
      <c r="N1804" s="33"/>
      <c r="O1804" s="86"/>
      <c r="P1804" s="651"/>
      <c r="Q1804" s="86"/>
      <c r="R1804" s="651"/>
    </row>
    <row r="1805" spans="2:18" s="29" customFormat="1">
      <c r="B1805" s="11"/>
      <c r="C1805" s="11">
        <v>18</v>
      </c>
      <c r="D1805" s="692"/>
      <c r="E1805" s="692"/>
      <c r="F1805" s="693"/>
      <c r="G1805" s="33"/>
      <c r="H1805" s="33"/>
      <c r="I1805" s="33"/>
      <c r="J1805" s="33"/>
      <c r="K1805" s="653"/>
      <c r="L1805" s="651"/>
      <c r="M1805" s="33"/>
      <c r="N1805" s="33"/>
      <c r="O1805" s="653"/>
      <c r="P1805" s="651"/>
      <c r="Q1805" s="653"/>
      <c r="R1805" s="651"/>
    </row>
    <row r="1806" spans="2:18" s="29" customFormat="1">
      <c r="B1806" s="30">
        <v>96</v>
      </c>
      <c r="C1806" s="11">
        <v>1</v>
      </c>
      <c r="D1806" s="57"/>
      <c r="E1806" s="57"/>
      <c r="F1806" s="46"/>
      <c r="G1806" s="33"/>
      <c r="H1806" s="33"/>
      <c r="I1806" s="33"/>
      <c r="J1806" s="33"/>
      <c r="K1806" s="86"/>
      <c r="L1806" s="647"/>
      <c r="M1806" s="33"/>
      <c r="N1806" s="33"/>
      <c r="O1806" s="86"/>
      <c r="P1806" s="647"/>
      <c r="Q1806" s="86"/>
      <c r="R1806" s="647"/>
    </row>
    <row r="1807" spans="2:18" s="29" customFormat="1">
      <c r="B1807" s="11"/>
      <c r="C1807" s="11">
        <v>2</v>
      </c>
      <c r="D1807" s="655"/>
      <c r="E1807" s="655"/>
      <c r="F1807" s="11"/>
      <c r="G1807" s="334"/>
      <c r="H1807" s="334"/>
      <c r="I1807" s="334"/>
      <c r="J1807" s="334"/>
      <c r="K1807" s="78"/>
      <c r="L1807" s="647"/>
      <c r="M1807" s="33"/>
      <c r="N1807" s="33"/>
      <c r="O1807" s="78"/>
      <c r="P1807" s="647"/>
      <c r="Q1807" s="78"/>
      <c r="R1807" s="647"/>
    </row>
    <row r="1808" spans="2:18" s="29" customFormat="1">
      <c r="B1808" s="11"/>
      <c r="C1808" s="11">
        <v>3</v>
      </c>
      <c r="D1808" s="655"/>
      <c r="E1808" s="655"/>
      <c r="F1808" s="647"/>
      <c r="G1808" s="33"/>
      <c r="H1808" s="33"/>
      <c r="I1808" s="33"/>
      <c r="J1808" s="33"/>
      <c r="K1808" s="78"/>
      <c r="L1808" s="647"/>
      <c r="M1808" s="33"/>
      <c r="N1808" s="33"/>
      <c r="O1808" s="78"/>
      <c r="P1808" s="647"/>
      <c r="Q1808" s="78"/>
      <c r="R1808" s="647"/>
    </row>
    <row r="1809" spans="2:21">
      <c r="C1809" s="11">
        <v>4</v>
      </c>
      <c r="F1809" s="78"/>
      <c r="G1809" s="33"/>
      <c r="H1809" s="33"/>
      <c r="I1809" s="33"/>
      <c r="J1809" s="33"/>
      <c r="K1809" s="86"/>
      <c r="L1809" s="189"/>
      <c r="M1809" s="334"/>
      <c r="N1809" s="334"/>
      <c r="O1809" s="86"/>
      <c r="P1809" s="189"/>
      <c r="Q1809" s="86"/>
      <c r="R1809" s="189"/>
      <c r="S1809" s="335"/>
      <c r="T1809" s="335"/>
      <c r="U1809" s="335"/>
    </row>
    <row r="1810" spans="2:21" s="29" customFormat="1">
      <c r="B1810" s="11"/>
      <c r="C1810" s="11">
        <v>5</v>
      </c>
      <c r="D1810" s="692"/>
      <c r="E1810" s="692"/>
      <c r="F1810" s="693"/>
      <c r="G1810" s="33"/>
      <c r="H1810" s="33"/>
      <c r="I1810" s="33"/>
      <c r="J1810" s="33"/>
      <c r="K1810" s="86"/>
      <c r="L1810" s="813"/>
      <c r="M1810" s="33"/>
      <c r="N1810" s="33"/>
      <c r="O1810" s="86"/>
      <c r="P1810" s="813"/>
      <c r="Q1810" s="86"/>
      <c r="R1810" s="813"/>
    </row>
    <row r="1811" spans="2:21">
      <c r="C1811" s="11">
        <v>6</v>
      </c>
      <c r="D1811" s="46"/>
      <c r="E1811" s="46"/>
      <c r="F1811" s="693"/>
      <c r="G1811" s="33"/>
      <c r="H1811" s="33"/>
      <c r="I1811" s="33"/>
      <c r="J1811" s="33"/>
      <c r="K1811" s="86"/>
      <c r="L1811" s="813"/>
      <c r="O1811" s="86"/>
      <c r="P1811" s="813"/>
      <c r="Q1811" s="86"/>
      <c r="R1811" s="813"/>
      <c r="S1811" s="335"/>
      <c r="T1811" s="335"/>
      <c r="U1811" s="335"/>
    </row>
    <row r="1812" spans="2:21">
      <c r="C1812" s="11">
        <v>7</v>
      </c>
      <c r="D1812" s="46"/>
      <c r="E1812" s="46"/>
      <c r="F1812" s="693"/>
      <c r="G1812" s="33"/>
      <c r="H1812" s="33"/>
      <c r="I1812" s="33"/>
      <c r="J1812" s="33"/>
      <c r="K1812" s="86"/>
      <c r="L1812" s="814"/>
      <c r="O1812" s="86"/>
      <c r="P1812" s="814"/>
      <c r="Q1812" s="86"/>
      <c r="R1812" s="814"/>
      <c r="S1812" s="335"/>
      <c r="T1812" s="335"/>
      <c r="U1812" s="335"/>
    </row>
    <row r="1813" spans="2:21">
      <c r="C1813" s="11">
        <v>8</v>
      </c>
      <c r="D1813" s="46"/>
      <c r="E1813" s="46"/>
      <c r="F1813" s="693"/>
      <c r="G1813" s="33"/>
      <c r="H1813" s="33"/>
      <c r="I1813" s="33"/>
      <c r="J1813" s="33"/>
      <c r="K1813" s="86"/>
      <c r="L1813" s="813"/>
      <c r="O1813" s="86"/>
      <c r="P1813" s="813"/>
      <c r="Q1813" s="86"/>
      <c r="R1813" s="813"/>
      <c r="S1813" s="335"/>
      <c r="T1813" s="335"/>
      <c r="U1813" s="335"/>
    </row>
    <row r="1814" spans="2:21">
      <c r="C1814" s="11">
        <v>9</v>
      </c>
      <c r="D1814" s="692"/>
      <c r="E1814" s="692"/>
      <c r="F1814" s="693"/>
      <c r="G1814" s="33"/>
      <c r="H1814" s="33"/>
      <c r="I1814" s="33"/>
      <c r="J1814" s="33"/>
      <c r="K1814" s="86"/>
      <c r="L1814" s="813"/>
      <c r="O1814" s="86"/>
      <c r="P1814" s="813"/>
      <c r="Q1814" s="86"/>
      <c r="R1814" s="813"/>
      <c r="S1814" s="335"/>
      <c r="T1814" s="335"/>
      <c r="U1814" s="335"/>
    </row>
    <row r="1815" spans="2:21">
      <c r="C1815" s="11">
        <v>10</v>
      </c>
      <c r="D1815" s="46"/>
      <c r="E1815" s="46"/>
      <c r="F1815" s="693"/>
      <c r="G1815" s="33"/>
      <c r="H1815" s="33"/>
      <c r="I1815" s="33"/>
      <c r="J1815" s="33"/>
      <c r="K1815" s="86"/>
      <c r="L1815" s="813"/>
      <c r="O1815" s="86"/>
      <c r="P1815" s="813"/>
      <c r="Q1815" s="86"/>
      <c r="R1815" s="813"/>
      <c r="S1815" s="335"/>
      <c r="T1815" s="335"/>
      <c r="U1815" s="335"/>
    </row>
    <row r="1816" spans="2:21">
      <c r="C1816" s="11">
        <v>11</v>
      </c>
      <c r="D1816" s="46"/>
      <c r="E1816" s="46"/>
      <c r="F1816" s="693"/>
      <c r="G1816" s="33"/>
      <c r="H1816" s="33"/>
      <c r="I1816" s="33"/>
      <c r="J1816" s="33"/>
      <c r="K1816" s="86"/>
      <c r="L1816" s="814"/>
      <c r="O1816" s="86"/>
      <c r="P1816" s="814"/>
      <c r="Q1816" s="86"/>
      <c r="R1816" s="814"/>
      <c r="S1816" s="335"/>
      <c r="T1816" s="335"/>
      <c r="U1816" s="335"/>
    </row>
    <row r="1817" spans="2:21">
      <c r="C1817" s="11">
        <v>12</v>
      </c>
      <c r="D1817" s="692"/>
      <c r="E1817" s="692"/>
      <c r="F1817" s="693"/>
      <c r="G1817" s="33"/>
      <c r="H1817" s="33"/>
      <c r="I1817" s="33"/>
      <c r="J1817" s="33"/>
      <c r="K1817" s="86"/>
      <c r="L1817" s="813"/>
      <c r="O1817" s="86"/>
      <c r="P1817" s="813"/>
      <c r="Q1817" s="86"/>
      <c r="R1817" s="813"/>
      <c r="S1817" s="335"/>
      <c r="T1817" s="335"/>
      <c r="U1817" s="335"/>
    </row>
    <row r="1818" spans="2:21">
      <c r="C1818" s="11">
        <v>13</v>
      </c>
      <c r="D1818" s="692"/>
      <c r="E1818" s="692"/>
      <c r="F1818" s="693"/>
      <c r="G1818" s="33"/>
      <c r="H1818" s="33"/>
      <c r="I1818" s="33"/>
      <c r="J1818" s="33"/>
      <c r="K1818" s="86"/>
      <c r="L1818" s="813"/>
      <c r="O1818" s="86"/>
      <c r="P1818" s="813"/>
      <c r="Q1818" s="86"/>
      <c r="R1818" s="813"/>
      <c r="S1818" s="335"/>
      <c r="T1818" s="335"/>
      <c r="U1818" s="335"/>
    </row>
    <row r="1819" spans="2:21">
      <c r="C1819" s="11">
        <v>14</v>
      </c>
      <c r="D1819" s="692"/>
      <c r="E1819" s="692"/>
      <c r="F1819" s="693"/>
      <c r="G1819" s="33"/>
      <c r="H1819" s="33"/>
      <c r="I1819" s="33"/>
      <c r="J1819" s="33"/>
      <c r="K1819" s="86"/>
      <c r="L1819" s="651"/>
      <c r="O1819" s="86"/>
      <c r="P1819" s="651"/>
      <c r="Q1819" s="86"/>
      <c r="R1819" s="651"/>
      <c r="S1819" s="335"/>
      <c r="T1819" s="335"/>
      <c r="U1819" s="335"/>
    </row>
    <row r="1820" spans="2:21">
      <c r="C1820" s="11">
        <v>15</v>
      </c>
      <c r="D1820" s="692"/>
      <c r="E1820" s="692"/>
      <c r="F1820" s="693"/>
      <c r="G1820" s="33"/>
      <c r="H1820" s="33"/>
      <c r="I1820" s="33"/>
      <c r="J1820" s="33"/>
      <c r="K1820" s="86"/>
      <c r="L1820" s="814"/>
      <c r="O1820" s="86"/>
      <c r="P1820" s="814"/>
      <c r="Q1820" s="86"/>
      <c r="R1820" s="814"/>
      <c r="S1820" s="335"/>
      <c r="T1820" s="335"/>
      <c r="U1820" s="335"/>
    </row>
    <row r="1821" spans="2:21">
      <c r="C1821" s="11">
        <v>16</v>
      </c>
      <c r="D1821" s="692"/>
      <c r="E1821" s="692"/>
      <c r="F1821" s="693"/>
      <c r="G1821" s="33"/>
      <c r="H1821" s="33"/>
      <c r="I1821" s="33"/>
      <c r="J1821" s="33"/>
      <c r="K1821" s="86"/>
      <c r="L1821" s="813"/>
      <c r="O1821" s="86"/>
      <c r="P1821" s="813"/>
      <c r="Q1821" s="86"/>
      <c r="R1821" s="813"/>
      <c r="S1821" s="335"/>
      <c r="T1821" s="335"/>
      <c r="U1821" s="335"/>
    </row>
    <row r="1822" spans="2:21">
      <c r="C1822" s="11">
        <v>17</v>
      </c>
      <c r="D1822" s="692"/>
      <c r="E1822" s="692"/>
      <c r="F1822" s="693"/>
      <c r="G1822" s="33"/>
      <c r="H1822" s="33"/>
      <c r="I1822" s="33"/>
      <c r="J1822" s="33"/>
      <c r="K1822" s="86"/>
      <c r="L1822" s="651"/>
      <c r="O1822" s="86"/>
      <c r="P1822" s="651"/>
      <c r="Q1822" s="86"/>
      <c r="R1822" s="651"/>
      <c r="S1822" s="335"/>
      <c r="T1822" s="335"/>
      <c r="U1822" s="335"/>
    </row>
    <row r="1823" spans="2:21">
      <c r="C1823" s="11">
        <v>18</v>
      </c>
      <c r="D1823" s="692"/>
      <c r="E1823" s="692"/>
      <c r="F1823" s="693"/>
      <c r="G1823" s="33"/>
      <c r="H1823" s="33"/>
      <c r="I1823" s="33"/>
      <c r="J1823" s="33"/>
      <c r="K1823" s="653"/>
      <c r="L1823" s="651"/>
      <c r="O1823" s="653"/>
      <c r="P1823" s="651"/>
      <c r="Q1823" s="653"/>
      <c r="R1823" s="651"/>
      <c r="S1823" s="335"/>
      <c r="T1823" s="335"/>
      <c r="U1823" s="335"/>
    </row>
    <row r="1824" spans="2:21">
      <c r="B1824" s="30">
        <v>97</v>
      </c>
      <c r="C1824" s="11">
        <v>1</v>
      </c>
      <c r="D1824" s="57"/>
      <c r="E1824" s="57"/>
      <c r="F1824" s="46"/>
      <c r="G1824" s="33"/>
      <c r="H1824" s="33"/>
      <c r="I1824" s="33"/>
      <c r="J1824" s="33"/>
      <c r="K1824" s="86"/>
      <c r="L1824" s="647"/>
      <c r="O1824" s="86"/>
      <c r="P1824" s="647"/>
      <c r="Q1824" s="86"/>
      <c r="R1824" s="647"/>
      <c r="S1824" s="335"/>
      <c r="T1824" s="335"/>
      <c r="U1824" s="335"/>
    </row>
    <row r="1825" spans="3:21">
      <c r="C1825" s="11">
        <v>2</v>
      </c>
      <c r="D1825" s="655"/>
      <c r="E1825" s="655"/>
      <c r="G1825" s="334"/>
      <c r="H1825" s="334"/>
      <c r="I1825" s="334"/>
      <c r="J1825" s="334"/>
      <c r="K1825" s="78"/>
      <c r="L1825" s="647"/>
      <c r="O1825" s="78"/>
      <c r="P1825" s="647"/>
      <c r="Q1825" s="78"/>
      <c r="R1825" s="647"/>
      <c r="S1825" s="335"/>
      <c r="T1825" s="335"/>
      <c r="U1825" s="335"/>
    </row>
    <row r="1826" spans="3:21">
      <c r="C1826" s="11">
        <v>3</v>
      </c>
      <c r="D1826" s="655"/>
      <c r="E1826" s="655"/>
      <c r="F1826" s="647"/>
      <c r="G1826" s="33"/>
      <c r="H1826" s="33"/>
      <c r="I1826" s="33"/>
      <c r="J1826" s="33"/>
      <c r="K1826" s="78"/>
      <c r="L1826" s="647"/>
      <c r="O1826" s="78"/>
      <c r="P1826" s="647"/>
      <c r="Q1826" s="78"/>
      <c r="R1826" s="647"/>
      <c r="S1826" s="335"/>
      <c r="T1826" s="335"/>
      <c r="U1826" s="335"/>
    </row>
    <row r="1827" spans="3:21">
      <c r="C1827" s="11">
        <v>4</v>
      </c>
      <c r="F1827" s="78"/>
      <c r="G1827" s="33"/>
      <c r="H1827" s="33"/>
      <c r="I1827" s="33"/>
      <c r="J1827" s="33"/>
      <c r="K1827" s="86"/>
      <c r="L1827" s="189"/>
      <c r="O1827" s="86"/>
      <c r="P1827" s="189"/>
      <c r="Q1827" s="86"/>
      <c r="R1827" s="189"/>
      <c r="S1827" s="335"/>
      <c r="T1827" s="335"/>
      <c r="U1827" s="335"/>
    </row>
    <row r="1828" spans="3:21">
      <c r="C1828" s="11">
        <v>5</v>
      </c>
      <c r="D1828" s="692"/>
      <c r="E1828" s="692"/>
      <c r="F1828" s="693"/>
      <c r="G1828" s="33"/>
      <c r="H1828" s="33"/>
      <c r="I1828" s="33"/>
      <c r="J1828" s="33"/>
      <c r="K1828" s="86"/>
      <c r="L1828" s="813"/>
      <c r="O1828" s="86"/>
      <c r="P1828" s="813"/>
      <c r="Q1828" s="86"/>
      <c r="R1828" s="813"/>
      <c r="S1828" s="335"/>
      <c r="T1828" s="335"/>
      <c r="U1828" s="335"/>
    </row>
    <row r="1829" spans="3:21">
      <c r="C1829" s="11">
        <v>6</v>
      </c>
      <c r="D1829" s="46"/>
      <c r="E1829" s="46"/>
      <c r="F1829" s="693"/>
      <c r="G1829" s="33"/>
      <c r="H1829" s="33"/>
      <c r="I1829" s="33"/>
      <c r="J1829" s="33"/>
      <c r="K1829" s="86"/>
      <c r="L1829" s="813"/>
      <c r="O1829" s="86"/>
      <c r="P1829" s="813"/>
      <c r="Q1829" s="86"/>
      <c r="R1829" s="813"/>
      <c r="S1829" s="335"/>
      <c r="T1829" s="335"/>
      <c r="U1829" s="335"/>
    </row>
    <row r="1830" spans="3:21">
      <c r="C1830" s="11">
        <v>7</v>
      </c>
      <c r="D1830" s="46"/>
      <c r="E1830" s="46"/>
      <c r="F1830" s="693"/>
      <c r="G1830" s="33"/>
      <c r="H1830" s="33"/>
      <c r="I1830" s="33"/>
      <c r="J1830" s="33"/>
      <c r="K1830" s="86"/>
      <c r="L1830" s="814"/>
      <c r="O1830" s="86"/>
      <c r="P1830" s="814"/>
      <c r="Q1830" s="86"/>
      <c r="R1830" s="814"/>
      <c r="S1830" s="335"/>
      <c r="T1830" s="335"/>
      <c r="U1830" s="335"/>
    </row>
    <row r="1831" spans="3:21">
      <c r="C1831" s="11">
        <v>8</v>
      </c>
      <c r="D1831" s="46"/>
      <c r="E1831" s="46"/>
      <c r="F1831" s="693"/>
      <c r="G1831" s="33"/>
      <c r="H1831" s="33"/>
      <c r="I1831" s="33"/>
      <c r="J1831" s="33"/>
      <c r="K1831" s="86"/>
      <c r="L1831" s="813"/>
      <c r="O1831" s="86"/>
      <c r="P1831" s="813"/>
      <c r="Q1831" s="86"/>
      <c r="R1831" s="813"/>
      <c r="S1831" s="335"/>
      <c r="T1831" s="335"/>
      <c r="U1831" s="335"/>
    </row>
    <row r="1832" spans="3:21">
      <c r="C1832" s="11">
        <v>9</v>
      </c>
      <c r="D1832" s="692"/>
      <c r="E1832" s="692"/>
      <c r="F1832" s="693"/>
      <c r="G1832" s="33"/>
      <c r="H1832" s="33"/>
      <c r="I1832" s="33"/>
      <c r="J1832" s="33"/>
      <c r="K1832" s="86"/>
      <c r="L1832" s="813"/>
      <c r="O1832" s="86"/>
      <c r="P1832" s="813"/>
      <c r="Q1832" s="86"/>
      <c r="R1832" s="813"/>
      <c r="S1832" s="335"/>
      <c r="T1832" s="335"/>
      <c r="U1832" s="335"/>
    </row>
    <row r="1833" spans="3:21">
      <c r="C1833" s="11">
        <v>10</v>
      </c>
      <c r="D1833" s="46"/>
      <c r="E1833" s="46"/>
      <c r="F1833" s="693"/>
      <c r="G1833" s="33"/>
      <c r="H1833" s="33"/>
      <c r="I1833" s="33"/>
      <c r="J1833" s="33"/>
      <c r="K1833" s="86"/>
      <c r="L1833" s="813"/>
      <c r="O1833" s="86"/>
      <c r="P1833" s="813"/>
      <c r="Q1833" s="86"/>
      <c r="R1833" s="813"/>
      <c r="S1833" s="335"/>
      <c r="T1833" s="335"/>
      <c r="U1833" s="335"/>
    </row>
    <row r="1834" spans="3:21">
      <c r="C1834" s="11">
        <v>11</v>
      </c>
      <c r="D1834" s="46"/>
      <c r="E1834" s="46"/>
      <c r="F1834" s="693"/>
      <c r="G1834" s="33"/>
      <c r="H1834" s="33"/>
      <c r="I1834" s="33"/>
      <c r="J1834" s="33"/>
      <c r="K1834" s="86"/>
      <c r="L1834" s="814"/>
      <c r="O1834" s="86"/>
      <c r="P1834" s="814"/>
      <c r="Q1834" s="86"/>
      <c r="R1834" s="814"/>
      <c r="S1834" s="335"/>
      <c r="T1834" s="335"/>
      <c r="U1834" s="335"/>
    </row>
    <row r="1835" spans="3:21">
      <c r="C1835" s="11">
        <v>12</v>
      </c>
      <c r="D1835" s="692"/>
      <c r="E1835" s="692"/>
      <c r="F1835" s="693"/>
      <c r="G1835" s="33"/>
      <c r="H1835" s="33"/>
      <c r="I1835" s="33"/>
      <c r="J1835" s="33"/>
      <c r="K1835" s="86"/>
      <c r="L1835" s="813"/>
      <c r="O1835" s="86"/>
      <c r="P1835" s="813"/>
      <c r="Q1835" s="86"/>
      <c r="R1835" s="813"/>
      <c r="S1835" s="335"/>
      <c r="T1835" s="335"/>
      <c r="U1835" s="335"/>
    </row>
    <row r="1836" spans="3:21">
      <c r="C1836" s="11">
        <v>13</v>
      </c>
      <c r="D1836" s="692"/>
      <c r="E1836" s="692"/>
      <c r="F1836" s="693"/>
      <c r="G1836" s="33"/>
      <c r="H1836" s="33"/>
      <c r="I1836" s="33"/>
      <c r="J1836" s="33"/>
      <c r="K1836" s="86"/>
      <c r="L1836" s="813"/>
      <c r="O1836" s="86"/>
      <c r="P1836" s="813"/>
      <c r="Q1836" s="86"/>
      <c r="R1836" s="813"/>
      <c r="S1836" s="335"/>
      <c r="T1836" s="335"/>
      <c r="U1836" s="335"/>
    </row>
    <row r="1837" spans="3:21">
      <c r="C1837" s="11">
        <v>14</v>
      </c>
      <c r="D1837" s="692"/>
      <c r="E1837" s="692"/>
      <c r="F1837" s="693"/>
      <c r="G1837" s="33"/>
      <c r="H1837" s="33"/>
      <c r="I1837" s="33"/>
      <c r="J1837" s="33"/>
      <c r="K1837" s="86"/>
      <c r="L1837" s="651"/>
      <c r="O1837" s="86"/>
      <c r="P1837" s="651"/>
      <c r="Q1837" s="86"/>
      <c r="R1837" s="651"/>
      <c r="S1837" s="335"/>
      <c r="T1837" s="335"/>
      <c r="U1837" s="335"/>
    </row>
    <row r="1838" spans="3:21">
      <c r="C1838" s="11">
        <v>15</v>
      </c>
      <c r="D1838" s="692"/>
      <c r="E1838" s="692"/>
      <c r="F1838" s="693"/>
      <c r="G1838" s="33"/>
      <c r="H1838" s="33"/>
      <c r="I1838" s="33"/>
      <c r="J1838" s="33"/>
      <c r="K1838" s="86"/>
      <c r="L1838" s="814"/>
      <c r="O1838" s="86"/>
      <c r="P1838" s="814"/>
      <c r="Q1838" s="86"/>
      <c r="R1838" s="814"/>
      <c r="S1838" s="335"/>
      <c r="T1838" s="335"/>
      <c r="U1838" s="335"/>
    </row>
    <row r="1839" spans="3:21">
      <c r="C1839" s="11">
        <v>16</v>
      </c>
      <c r="D1839" s="692"/>
      <c r="E1839" s="692"/>
      <c r="F1839" s="693"/>
      <c r="G1839" s="33"/>
      <c r="H1839" s="33"/>
      <c r="I1839" s="33"/>
      <c r="J1839" s="33"/>
      <c r="K1839" s="86"/>
      <c r="L1839" s="813"/>
      <c r="O1839" s="86"/>
      <c r="P1839" s="813"/>
      <c r="Q1839" s="86"/>
      <c r="R1839" s="813"/>
      <c r="S1839" s="335"/>
      <c r="T1839" s="335"/>
      <c r="U1839" s="335"/>
    </row>
    <row r="1840" spans="3:21">
      <c r="C1840" s="11">
        <v>17</v>
      </c>
      <c r="D1840" s="692"/>
      <c r="E1840" s="692"/>
      <c r="F1840" s="693"/>
      <c r="G1840" s="33"/>
      <c r="H1840" s="33"/>
      <c r="I1840" s="33"/>
      <c r="J1840" s="33"/>
      <c r="K1840" s="86"/>
      <c r="L1840" s="651"/>
      <c r="O1840" s="86"/>
      <c r="P1840" s="651"/>
      <c r="Q1840" s="86"/>
      <c r="R1840" s="651"/>
      <c r="S1840" s="335"/>
      <c r="T1840" s="335"/>
      <c r="U1840" s="335"/>
    </row>
    <row r="1841" spans="2:21">
      <c r="C1841" s="11">
        <v>18</v>
      </c>
      <c r="D1841" s="692"/>
      <c r="E1841" s="692"/>
      <c r="F1841" s="693"/>
      <c r="G1841" s="33"/>
      <c r="H1841" s="33"/>
      <c r="I1841" s="33"/>
      <c r="J1841" s="33"/>
      <c r="K1841" s="653"/>
      <c r="L1841" s="651"/>
      <c r="O1841" s="653"/>
      <c r="P1841" s="651"/>
      <c r="Q1841" s="653"/>
      <c r="R1841" s="651"/>
      <c r="S1841" s="335"/>
      <c r="T1841" s="335"/>
      <c r="U1841" s="335"/>
    </row>
    <row r="1842" spans="2:21">
      <c r="B1842" s="30">
        <v>98</v>
      </c>
      <c r="C1842" s="11">
        <v>1</v>
      </c>
      <c r="D1842" s="57"/>
      <c r="E1842" s="57"/>
      <c r="F1842" s="46"/>
      <c r="G1842" s="33"/>
      <c r="H1842" s="33"/>
      <c r="I1842" s="33"/>
      <c r="J1842" s="33"/>
      <c r="K1842" s="86"/>
      <c r="L1842" s="647"/>
      <c r="O1842" s="86"/>
      <c r="P1842" s="647"/>
      <c r="Q1842" s="86"/>
      <c r="R1842" s="647"/>
      <c r="S1842" s="335"/>
      <c r="T1842" s="335"/>
      <c r="U1842" s="335"/>
    </row>
    <row r="1843" spans="2:21">
      <c r="C1843" s="11">
        <v>2</v>
      </c>
      <c r="D1843" s="655"/>
      <c r="E1843" s="655"/>
      <c r="G1843" s="334"/>
      <c r="H1843" s="334"/>
      <c r="I1843" s="334"/>
      <c r="J1843" s="334"/>
      <c r="K1843" s="78"/>
      <c r="L1843" s="647"/>
      <c r="O1843" s="78"/>
      <c r="P1843" s="647"/>
      <c r="Q1843" s="78"/>
      <c r="R1843" s="647"/>
      <c r="S1843" s="335"/>
      <c r="T1843" s="335"/>
      <c r="U1843" s="335"/>
    </row>
    <row r="1844" spans="2:21">
      <c r="C1844" s="11">
        <v>3</v>
      </c>
      <c r="D1844" s="655"/>
      <c r="E1844" s="655"/>
      <c r="F1844" s="647"/>
      <c r="G1844" s="33"/>
      <c r="H1844" s="33"/>
      <c r="I1844" s="33"/>
      <c r="J1844" s="33"/>
      <c r="K1844" s="78"/>
      <c r="L1844" s="647"/>
      <c r="O1844" s="78"/>
      <c r="P1844" s="647"/>
      <c r="Q1844" s="78"/>
      <c r="R1844" s="647"/>
      <c r="S1844" s="335"/>
      <c r="T1844" s="335"/>
      <c r="U1844" s="335"/>
    </row>
    <row r="1845" spans="2:21">
      <c r="C1845" s="11">
        <v>4</v>
      </c>
      <c r="F1845" s="78"/>
      <c r="G1845" s="33"/>
      <c r="H1845" s="33"/>
      <c r="I1845" s="33"/>
      <c r="J1845" s="33"/>
      <c r="K1845" s="86"/>
      <c r="L1845" s="189"/>
      <c r="O1845" s="86"/>
      <c r="P1845" s="189"/>
      <c r="Q1845" s="86"/>
      <c r="R1845" s="189"/>
      <c r="S1845" s="335"/>
      <c r="T1845" s="335"/>
      <c r="U1845" s="335"/>
    </row>
    <row r="1846" spans="2:21">
      <c r="C1846" s="11">
        <v>5</v>
      </c>
      <c r="D1846" s="692"/>
      <c r="E1846" s="692"/>
      <c r="F1846" s="693"/>
      <c r="G1846" s="33"/>
      <c r="H1846" s="33"/>
      <c r="I1846" s="33"/>
      <c r="J1846" s="33"/>
      <c r="K1846" s="86"/>
      <c r="L1846" s="813"/>
      <c r="O1846" s="86"/>
      <c r="P1846" s="813"/>
      <c r="Q1846" s="86"/>
      <c r="R1846" s="813"/>
      <c r="S1846" s="335"/>
      <c r="T1846" s="335"/>
      <c r="U1846" s="335"/>
    </row>
    <row r="1847" spans="2:21">
      <c r="C1847" s="11">
        <v>6</v>
      </c>
      <c r="D1847" s="46"/>
      <c r="E1847" s="46"/>
      <c r="F1847" s="693"/>
      <c r="G1847" s="33"/>
      <c r="H1847" s="33"/>
      <c r="I1847" s="33"/>
      <c r="J1847" s="33"/>
      <c r="K1847" s="86"/>
      <c r="L1847" s="813"/>
      <c r="O1847" s="86"/>
      <c r="P1847" s="813"/>
      <c r="Q1847" s="86"/>
      <c r="R1847" s="813"/>
      <c r="S1847" s="335"/>
      <c r="T1847" s="335"/>
      <c r="U1847" s="335"/>
    </row>
    <row r="1848" spans="2:21">
      <c r="C1848" s="11">
        <v>7</v>
      </c>
      <c r="D1848" s="46"/>
      <c r="E1848" s="46"/>
      <c r="F1848" s="693"/>
      <c r="G1848" s="33"/>
      <c r="H1848" s="33"/>
      <c r="I1848" s="33"/>
      <c r="J1848" s="33"/>
      <c r="K1848" s="86"/>
      <c r="L1848" s="814"/>
      <c r="O1848" s="86"/>
      <c r="P1848" s="814"/>
      <c r="Q1848" s="86"/>
      <c r="R1848" s="814"/>
      <c r="S1848" s="335"/>
      <c r="T1848" s="335"/>
      <c r="U1848" s="335"/>
    </row>
    <row r="1849" spans="2:21">
      <c r="C1849" s="11">
        <v>8</v>
      </c>
      <c r="D1849" s="46"/>
      <c r="E1849" s="46"/>
      <c r="F1849" s="693"/>
      <c r="G1849" s="33"/>
      <c r="H1849" s="33"/>
      <c r="I1849" s="33"/>
      <c r="J1849" s="33"/>
      <c r="K1849" s="86"/>
      <c r="L1849" s="813"/>
      <c r="O1849" s="86"/>
      <c r="P1849" s="813"/>
      <c r="Q1849" s="86"/>
      <c r="R1849" s="813"/>
      <c r="S1849" s="335"/>
      <c r="T1849" s="335"/>
      <c r="U1849" s="335"/>
    </row>
    <row r="1850" spans="2:21">
      <c r="C1850" s="11">
        <v>9</v>
      </c>
      <c r="D1850" s="692"/>
      <c r="E1850" s="692"/>
      <c r="F1850" s="693"/>
      <c r="G1850" s="33"/>
      <c r="H1850" s="33"/>
      <c r="I1850" s="33"/>
      <c r="J1850" s="33"/>
      <c r="K1850" s="86"/>
      <c r="L1850" s="813"/>
      <c r="O1850" s="86"/>
      <c r="P1850" s="813"/>
      <c r="Q1850" s="86"/>
      <c r="R1850" s="813"/>
      <c r="S1850" s="335"/>
      <c r="T1850" s="335"/>
      <c r="U1850" s="335"/>
    </row>
    <row r="1851" spans="2:21">
      <c r="C1851" s="11">
        <v>10</v>
      </c>
      <c r="D1851" s="46"/>
      <c r="E1851" s="46"/>
      <c r="F1851" s="693"/>
      <c r="G1851" s="33"/>
      <c r="H1851" s="33"/>
      <c r="I1851" s="33"/>
      <c r="J1851" s="33"/>
      <c r="K1851" s="86"/>
      <c r="L1851" s="813"/>
      <c r="O1851" s="86"/>
      <c r="P1851" s="813"/>
      <c r="Q1851" s="86"/>
      <c r="R1851" s="813"/>
      <c r="S1851" s="335"/>
      <c r="T1851" s="335"/>
      <c r="U1851" s="335"/>
    </row>
    <row r="1852" spans="2:21">
      <c r="C1852" s="11">
        <v>11</v>
      </c>
      <c r="D1852" s="46"/>
      <c r="E1852" s="46"/>
      <c r="F1852" s="693"/>
      <c r="G1852" s="33"/>
      <c r="H1852" s="33"/>
      <c r="I1852" s="33"/>
      <c r="J1852" s="33"/>
      <c r="K1852" s="86"/>
      <c r="L1852" s="814"/>
      <c r="O1852" s="86"/>
      <c r="P1852" s="814"/>
      <c r="Q1852" s="86"/>
      <c r="R1852" s="814"/>
      <c r="S1852" s="335"/>
      <c r="T1852" s="335"/>
      <c r="U1852" s="335"/>
    </row>
    <row r="1853" spans="2:21">
      <c r="C1853" s="11">
        <v>12</v>
      </c>
      <c r="D1853" s="692"/>
      <c r="E1853" s="692"/>
      <c r="F1853" s="693"/>
      <c r="G1853" s="33"/>
      <c r="H1853" s="33"/>
      <c r="I1853" s="33"/>
      <c r="J1853" s="33"/>
      <c r="K1853" s="86"/>
      <c r="L1853" s="813"/>
      <c r="O1853" s="86"/>
      <c r="P1853" s="813"/>
      <c r="Q1853" s="86"/>
      <c r="R1853" s="813"/>
      <c r="S1853" s="335"/>
      <c r="T1853" s="335"/>
      <c r="U1853" s="335"/>
    </row>
    <row r="1854" spans="2:21">
      <c r="C1854" s="11">
        <v>13</v>
      </c>
      <c r="D1854" s="692"/>
      <c r="E1854" s="692"/>
      <c r="F1854" s="693"/>
      <c r="G1854" s="33"/>
      <c r="H1854" s="33"/>
      <c r="I1854" s="33"/>
      <c r="J1854" s="33"/>
      <c r="K1854" s="86"/>
      <c r="L1854" s="813"/>
      <c r="O1854" s="86"/>
      <c r="P1854" s="813"/>
      <c r="Q1854" s="86"/>
      <c r="R1854" s="813"/>
      <c r="S1854" s="335"/>
      <c r="T1854" s="335"/>
      <c r="U1854" s="335"/>
    </row>
    <row r="1855" spans="2:21">
      <c r="C1855" s="11">
        <v>14</v>
      </c>
      <c r="D1855" s="692"/>
      <c r="E1855" s="692"/>
      <c r="F1855" s="693"/>
      <c r="G1855" s="33"/>
      <c r="H1855" s="33"/>
      <c r="I1855" s="33"/>
      <c r="J1855" s="33"/>
      <c r="K1855" s="86"/>
      <c r="L1855" s="651"/>
      <c r="O1855" s="86"/>
      <c r="P1855" s="651"/>
      <c r="Q1855" s="86"/>
      <c r="R1855" s="651"/>
      <c r="S1855" s="335"/>
      <c r="T1855" s="335"/>
      <c r="U1855" s="335"/>
    </row>
    <row r="1856" spans="2:21">
      <c r="C1856" s="11">
        <v>15</v>
      </c>
      <c r="D1856" s="692"/>
      <c r="E1856" s="692"/>
      <c r="F1856" s="693"/>
      <c r="G1856" s="33"/>
      <c r="H1856" s="33"/>
      <c r="I1856" s="33"/>
      <c r="J1856" s="33"/>
      <c r="K1856" s="86"/>
      <c r="L1856" s="814"/>
      <c r="O1856" s="86"/>
      <c r="P1856" s="814"/>
      <c r="Q1856" s="86"/>
      <c r="R1856" s="814"/>
      <c r="S1856" s="335"/>
      <c r="T1856" s="335"/>
      <c r="U1856" s="335"/>
    </row>
    <row r="1857" spans="2:21">
      <c r="C1857" s="11">
        <v>16</v>
      </c>
      <c r="D1857" s="692"/>
      <c r="E1857" s="692"/>
      <c r="F1857" s="693"/>
      <c r="G1857" s="33"/>
      <c r="H1857" s="33"/>
      <c r="I1857" s="33"/>
      <c r="J1857" s="33"/>
      <c r="K1857" s="86"/>
      <c r="L1857" s="813"/>
      <c r="O1857" s="86"/>
      <c r="P1857" s="813"/>
      <c r="Q1857" s="86"/>
      <c r="R1857" s="813"/>
      <c r="S1857" s="335"/>
      <c r="T1857" s="335"/>
      <c r="U1857" s="335"/>
    </row>
    <row r="1858" spans="2:21">
      <c r="C1858" s="11">
        <v>17</v>
      </c>
      <c r="D1858" s="692"/>
      <c r="E1858" s="692"/>
      <c r="F1858" s="693"/>
      <c r="G1858" s="33"/>
      <c r="H1858" s="33"/>
      <c r="I1858" s="33"/>
      <c r="J1858" s="33"/>
      <c r="K1858" s="86"/>
      <c r="L1858" s="651"/>
      <c r="O1858" s="86"/>
      <c r="P1858" s="651"/>
      <c r="Q1858" s="86"/>
      <c r="R1858" s="651"/>
      <c r="S1858" s="335"/>
      <c r="T1858" s="335"/>
      <c r="U1858" s="335"/>
    </row>
    <row r="1859" spans="2:21">
      <c r="C1859" s="11">
        <v>18</v>
      </c>
      <c r="D1859" s="692"/>
      <c r="E1859" s="692"/>
      <c r="F1859" s="693"/>
      <c r="G1859" s="33"/>
      <c r="H1859" s="33"/>
      <c r="I1859" s="33"/>
      <c r="J1859" s="33"/>
      <c r="K1859" s="653"/>
      <c r="L1859" s="651"/>
      <c r="O1859" s="653"/>
      <c r="P1859" s="651"/>
      <c r="Q1859" s="653"/>
      <c r="R1859" s="651"/>
      <c r="S1859" s="335"/>
      <c r="T1859" s="335"/>
      <c r="U1859" s="335"/>
    </row>
    <row r="1860" spans="2:21">
      <c r="B1860" s="30">
        <v>99</v>
      </c>
      <c r="C1860" s="11">
        <v>1</v>
      </c>
      <c r="D1860" s="57"/>
      <c r="E1860" s="57"/>
      <c r="F1860" s="46"/>
      <c r="G1860" s="33"/>
      <c r="H1860" s="33"/>
      <c r="I1860" s="33"/>
      <c r="J1860" s="33"/>
      <c r="K1860" s="86"/>
      <c r="L1860" s="647"/>
      <c r="O1860" s="86"/>
      <c r="P1860" s="647"/>
      <c r="Q1860" s="86"/>
      <c r="R1860" s="647"/>
      <c r="S1860" s="335"/>
      <c r="T1860" s="335"/>
      <c r="U1860" s="335"/>
    </row>
    <row r="1861" spans="2:21">
      <c r="C1861" s="11">
        <v>2</v>
      </c>
      <c r="D1861" s="655"/>
      <c r="E1861" s="655"/>
      <c r="G1861" s="334"/>
      <c r="H1861" s="334"/>
      <c r="I1861" s="334"/>
      <c r="J1861" s="334"/>
      <c r="K1861" s="78"/>
      <c r="L1861" s="647"/>
      <c r="O1861" s="78"/>
      <c r="P1861" s="647"/>
      <c r="Q1861" s="78"/>
      <c r="R1861" s="647"/>
      <c r="S1861" s="335"/>
      <c r="T1861" s="335"/>
      <c r="U1861" s="335"/>
    </row>
    <row r="1862" spans="2:21">
      <c r="C1862" s="11">
        <v>3</v>
      </c>
      <c r="D1862" s="655"/>
      <c r="E1862" s="655"/>
      <c r="F1862" s="647"/>
      <c r="G1862" s="33"/>
      <c r="H1862" s="33"/>
      <c r="I1862" s="33"/>
      <c r="J1862" s="33"/>
      <c r="K1862" s="78"/>
      <c r="L1862" s="647"/>
      <c r="O1862" s="78"/>
      <c r="P1862" s="647"/>
      <c r="Q1862" s="78"/>
      <c r="R1862" s="647"/>
      <c r="S1862" s="335"/>
      <c r="T1862" s="335"/>
      <c r="U1862" s="335"/>
    </row>
    <row r="1863" spans="2:21">
      <c r="C1863" s="11">
        <v>4</v>
      </c>
      <c r="F1863" s="78"/>
      <c r="G1863" s="33"/>
      <c r="H1863" s="33"/>
      <c r="I1863" s="33"/>
      <c r="J1863" s="33"/>
      <c r="K1863" s="86"/>
      <c r="L1863" s="189"/>
      <c r="O1863" s="86"/>
      <c r="P1863" s="189"/>
      <c r="Q1863" s="86"/>
      <c r="R1863" s="189"/>
      <c r="S1863" s="335"/>
      <c r="T1863" s="335"/>
      <c r="U1863" s="335"/>
    </row>
    <row r="1864" spans="2:21">
      <c r="C1864" s="11">
        <v>5</v>
      </c>
      <c r="D1864" s="692"/>
      <c r="E1864" s="692"/>
      <c r="F1864" s="693"/>
      <c r="G1864" s="33"/>
      <c r="H1864" s="33"/>
      <c r="I1864" s="33"/>
      <c r="J1864" s="33"/>
      <c r="K1864" s="86"/>
      <c r="L1864" s="813"/>
      <c r="O1864" s="86"/>
      <c r="P1864" s="813"/>
      <c r="Q1864" s="86"/>
      <c r="R1864" s="813"/>
      <c r="S1864" s="335"/>
      <c r="T1864" s="335"/>
      <c r="U1864" s="335"/>
    </row>
    <row r="1865" spans="2:21">
      <c r="C1865" s="11">
        <v>6</v>
      </c>
      <c r="D1865" s="46"/>
      <c r="E1865" s="46"/>
      <c r="F1865" s="693"/>
      <c r="G1865" s="33"/>
      <c r="H1865" s="33"/>
      <c r="I1865" s="33"/>
      <c r="J1865" s="33"/>
      <c r="K1865" s="86"/>
      <c r="L1865" s="813"/>
      <c r="O1865" s="86"/>
      <c r="P1865" s="813"/>
      <c r="Q1865" s="86"/>
      <c r="R1865" s="813"/>
      <c r="S1865" s="335"/>
      <c r="T1865" s="335"/>
      <c r="U1865" s="335"/>
    </row>
    <row r="1866" spans="2:21">
      <c r="C1866" s="11">
        <v>7</v>
      </c>
      <c r="D1866" s="46"/>
      <c r="E1866" s="46"/>
      <c r="F1866" s="693"/>
      <c r="G1866" s="33"/>
      <c r="H1866" s="33"/>
      <c r="I1866" s="33"/>
      <c r="J1866" s="33"/>
      <c r="K1866" s="86"/>
      <c r="L1866" s="814"/>
      <c r="O1866" s="86"/>
      <c r="P1866" s="814"/>
      <c r="Q1866" s="86"/>
      <c r="R1866" s="814"/>
      <c r="S1866" s="335"/>
      <c r="T1866" s="335"/>
      <c r="U1866" s="335"/>
    </row>
    <row r="1867" spans="2:21">
      <c r="C1867" s="11">
        <v>8</v>
      </c>
      <c r="D1867" s="46"/>
      <c r="E1867" s="46"/>
      <c r="F1867" s="693"/>
      <c r="G1867" s="33"/>
      <c r="H1867" s="33"/>
      <c r="I1867" s="33"/>
      <c r="J1867" s="33"/>
      <c r="K1867" s="86"/>
      <c r="L1867" s="813"/>
      <c r="O1867" s="86"/>
      <c r="P1867" s="813"/>
      <c r="Q1867" s="86"/>
      <c r="R1867" s="813"/>
      <c r="S1867" s="335"/>
      <c r="T1867" s="335"/>
      <c r="U1867" s="335"/>
    </row>
    <row r="1868" spans="2:21">
      <c r="C1868" s="11">
        <v>9</v>
      </c>
      <c r="D1868" s="692"/>
      <c r="E1868" s="692"/>
      <c r="F1868" s="693"/>
      <c r="G1868" s="33"/>
      <c r="H1868" s="33"/>
      <c r="I1868" s="33"/>
      <c r="J1868" s="33"/>
      <c r="K1868" s="86"/>
      <c r="L1868" s="813"/>
      <c r="O1868" s="86"/>
      <c r="P1868" s="813"/>
      <c r="Q1868" s="86"/>
      <c r="R1868" s="813"/>
      <c r="S1868" s="335"/>
      <c r="T1868" s="335"/>
      <c r="U1868" s="335"/>
    </row>
    <row r="1869" spans="2:21">
      <c r="C1869" s="11">
        <v>10</v>
      </c>
      <c r="D1869" s="46"/>
      <c r="E1869" s="46"/>
      <c r="F1869" s="693"/>
      <c r="G1869" s="33"/>
      <c r="H1869" s="33"/>
      <c r="I1869" s="33"/>
      <c r="J1869" s="33"/>
      <c r="K1869" s="86"/>
      <c r="L1869" s="813"/>
      <c r="O1869" s="86"/>
      <c r="P1869" s="813"/>
      <c r="Q1869" s="86"/>
      <c r="R1869" s="813"/>
      <c r="S1869" s="335"/>
      <c r="T1869" s="335"/>
      <c r="U1869" s="335"/>
    </row>
    <row r="1870" spans="2:21">
      <c r="C1870" s="11">
        <v>11</v>
      </c>
      <c r="D1870" s="46"/>
      <c r="E1870" s="46"/>
      <c r="F1870" s="693"/>
      <c r="G1870" s="33"/>
      <c r="H1870" s="33"/>
      <c r="I1870" s="33"/>
      <c r="J1870" s="33"/>
      <c r="K1870" s="86"/>
      <c r="L1870" s="814"/>
      <c r="O1870" s="86"/>
      <c r="P1870" s="814"/>
      <c r="Q1870" s="86"/>
      <c r="R1870" s="814"/>
      <c r="S1870" s="335"/>
      <c r="T1870" s="335"/>
      <c r="U1870" s="335"/>
    </row>
    <row r="1871" spans="2:21">
      <c r="C1871" s="11">
        <v>12</v>
      </c>
      <c r="D1871" s="692"/>
      <c r="E1871" s="692"/>
      <c r="F1871" s="693"/>
      <c r="G1871" s="33"/>
      <c r="H1871" s="33"/>
      <c r="I1871" s="33"/>
      <c r="J1871" s="33"/>
      <c r="K1871" s="86"/>
      <c r="L1871" s="813"/>
      <c r="O1871" s="86"/>
      <c r="P1871" s="813"/>
      <c r="Q1871" s="86"/>
      <c r="R1871" s="813"/>
      <c r="S1871" s="335"/>
      <c r="T1871" s="335"/>
      <c r="U1871" s="335"/>
    </row>
    <row r="1872" spans="2:21">
      <c r="C1872" s="11">
        <v>13</v>
      </c>
      <c r="D1872" s="692"/>
      <c r="E1872" s="692"/>
      <c r="F1872" s="693"/>
      <c r="G1872" s="33"/>
      <c r="H1872" s="33"/>
      <c r="I1872" s="33"/>
      <c r="J1872" s="33"/>
      <c r="K1872" s="86"/>
      <c r="L1872" s="813"/>
      <c r="O1872" s="86"/>
      <c r="P1872" s="813"/>
      <c r="Q1872" s="86"/>
      <c r="R1872" s="813"/>
      <c r="S1872" s="335"/>
      <c r="T1872" s="335"/>
      <c r="U1872" s="335"/>
    </row>
    <row r="1873" spans="2:21">
      <c r="C1873" s="11">
        <v>14</v>
      </c>
      <c r="D1873" s="692"/>
      <c r="E1873" s="692"/>
      <c r="F1873" s="693"/>
      <c r="G1873" s="33"/>
      <c r="H1873" s="33"/>
      <c r="I1873" s="33"/>
      <c r="J1873" s="33"/>
      <c r="K1873" s="86"/>
      <c r="L1873" s="651"/>
      <c r="O1873" s="86"/>
      <c r="P1873" s="651"/>
      <c r="Q1873" s="86"/>
      <c r="R1873" s="651"/>
      <c r="S1873" s="335"/>
      <c r="T1873" s="335"/>
      <c r="U1873" s="335"/>
    </row>
    <row r="1874" spans="2:21">
      <c r="C1874" s="11">
        <v>15</v>
      </c>
      <c r="D1874" s="692"/>
      <c r="E1874" s="692"/>
      <c r="F1874" s="693"/>
      <c r="G1874" s="33"/>
      <c r="H1874" s="33"/>
      <c r="I1874" s="33"/>
      <c r="J1874" s="33"/>
      <c r="K1874" s="86"/>
      <c r="L1874" s="814"/>
      <c r="O1874" s="86"/>
      <c r="P1874" s="814"/>
      <c r="Q1874" s="86"/>
      <c r="R1874" s="814"/>
      <c r="S1874" s="335"/>
      <c r="T1874" s="335"/>
      <c r="U1874" s="335"/>
    </row>
    <row r="1875" spans="2:21">
      <c r="C1875" s="11">
        <v>16</v>
      </c>
      <c r="D1875" s="692"/>
      <c r="E1875" s="692"/>
      <c r="F1875" s="693"/>
      <c r="G1875" s="33"/>
      <c r="H1875" s="33"/>
      <c r="I1875" s="33"/>
      <c r="J1875" s="33"/>
      <c r="K1875" s="86"/>
      <c r="L1875" s="813"/>
      <c r="O1875" s="86"/>
      <c r="P1875" s="813"/>
      <c r="Q1875" s="86"/>
      <c r="R1875" s="813"/>
      <c r="S1875" s="335"/>
      <c r="T1875" s="335"/>
      <c r="U1875" s="335"/>
    </row>
    <row r="1876" spans="2:21">
      <c r="C1876" s="11">
        <v>17</v>
      </c>
      <c r="D1876" s="692"/>
      <c r="E1876" s="692"/>
      <c r="F1876" s="693"/>
      <c r="G1876" s="33"/>
      <c r="H1876" s="33"/>
      <c r="I1876" s="33"/>
      <c r="J1876" s="33"/>
      <c r="K1876" s="86"/>
      <c r="L1876" s="651"/>
      <c r="O1876" s="86"/>
      <c r="P1876" s="651"/>
      <c r="Q1876" s="86"/>
      <c r="R1876" s="651"/>
      <c r="S1876" s="335"/>
      <c r="T1876" s="335"/>
      <c r="U1876" s="335"/>
    </row>
    <row r="1877" spans="2:21">
      <c r="C1877" s="11">
        <v>18</v>
      </c>
      <c r="D1877" s="692"/>
      <c r="E1877" s="692"/>
      <c r="F1877" s="693"/>
      <c r="G1877" s="33"/>
      <c r="H1877" s="33"/>
      <c r="I1877" s="33"/>
      <c r="J1877" s="33"/>
      <c r="K1877" s="653"/>
      <c r="L1877" s="651"/>
      <c r="O1877" s="653"/>
      <c r="P1877" s="651"/>
      <c r="Q1877" s="653"/>
      <c r="R1877" s="651"/>
      <c r="S1877" s="335"/>
      <c r="T1877" s="335"/>
      <c r="U1877" s="335"/>
    </row>
    <row r="1878" spans="2:21">
      <c r="B1878" s="30">
        <v>100</v>
      </c>
      <c r="C1878" s="11">
        <v>1</v>
      </c>
      <c r="D1878" s="57"/>
      <c r="E1878" s="57"/>
      <c r="F1878" s="46"/>
      <c r="G1878" s="33"/>
      <c r="H1878" s="33"/>
      <c r="I1878" s="33"/>
      <c r="J1878" s="33"/>
      <c r="K1878" s="86"/>
      <c r="L1878" s="647"/>
      <c r="O1878" s="86"/>
      <c r="P1878" s="647"/>
      <c r="Q1878" s="86"/>
      <c r="R1878" s="647"/>
      <c r="S1878" s="335"/>
      <c r="T1878" s="335"/>
      <c r="U1878" s="335"/>
    </row>
    <row r="1879" spans="2:21">
      <c r="B1879" s="335"/>
      <c r="C1879" s="11">
        <v>2</v>
      </c>
      <c r="D1879" s="655"/>
      <c r="E1879" s="655"/>
      <c r="G1879" s="334"/>
      <c r="H1879" s="334"/>
      <c r="I1879" s="334"/>
      <c r="J1879" s="334"/>
      <c r="K1879" s="78"/>
      <c r="L1879" s="647"/>
      <c r="O1879" s="78"/>
      <c r="P1879" s="647"/>
      <c r="Q1879" s="78"/>
      <c r="R1879" s="647"/>
      <c r="S1879" s="335"/>
      <c r="T1879" s="335"/>
      <c r="U1879" s="335"/>
    </row>
    <row r="1880" spans="2:21">
      <c r="B1880" s="335"/>
      <c r="C1880" s="11">
        <v>3</v>
      </c>
      <c r="D1880" s="655"/>
      <c r="E1880" s="655"/>
      <c r="F1880" s="647"/>
      <c r="G1880" s="33"/>
      <c r="H1880" s="33"/>
      <c r="I1880" s="33"/>
      <c r="J1880" s="33"/>
      <c r="K1880" s="78"/>
      <c r="L1880" s="647"/>
      <c r="O1880" s="78"/>
      <c r="P1880" s="647"/>
      <c r="Q1880" s="78"/>
      <c r="R1880" s="647"/>
      <c r="S1880" s="335"/>
      <c r="T1880" s="335"/>
      <c r="U1880" s="335"/>
    </row>
    <row r="1881" spans="2:21">
      <c r="B1881" s="335"/>
      <c r="C1881" s="11">
        <v>4</v>
      </c>
      <c r="F1881" s="78"/>
      <c r="G1881" s="33"/>
      <c r="H1881" s="33"/>
      <c r="I1881" s="33"/>
      <c r="J1881" s="33"/>
      <c r="K1881" s="86"/>
      <c r="L1881" s="189"/>
      <c r="O1881" s="86"/>
      <c r="P1881" s="189"/>
      <c r="Q1881" s="86"/>
      <c r="R1881" s="189"/>
      <c r="S1881" s="335"/>
      <c r="T1881" s="335"/>
      <c r="U1881" s="335"/>
    </row>
    <row r="1882" spans="2:21">
      <c r="B1882" s="335"/>
      <c r="C1882" s="11">
        <v>5</v>
      </c>
      <c r="D1882" s="692"/>
      <c r="E1882" s="692"/>
      <c r="F1882" s="693"/>
      <c r="G1882" s="33"/>
      <c r="H1882" s="33"/>
      <c r="I1882" s="33"/>
      <c r="J1882" s="33"/>
      <c r="K1882" s="86"/>
      <c r="L1882" s="813"/>
      <c r="O1882" s="86"/>
      <c r="P1882" s="813"/>
      <c r="Q1882" s="86"/>
      <c r="R1882" s="813"/>
      <c r="S1882" s="335"/>
      <c r="T1882" s="335"/>
      <c r="U1882" s="335"/>
    </row>
    <row r="1883" spans="2:21">
      <c r="B1883" s="335"/>
      <c r="C1883" s="11">
        <v>6</v>
      </c>
      <c r="D1883" s="46"/>
      <c r="E1883" s="46"/>
      <c r="F1883" s="693"/>
      <c r="G1883" s="33"/>
      <c r="H1883" s="33"/>
      <c r="I1883" s="33"/>
      <c r="J1883" s="33"/>
      <c r="K1883" s="86"/>
      <c r="L1883" s="813"/>
      <c r="O1883" s="86"/>
      <c r="P1883" s="813"/>
      <c r="Q1883" s="86"/>
      <c r="R1883" s="813"/>
      <c r="S1883" s="335"/>
      <c r="T1883" s="335"/>
      <c r="U1883" s="335"/>
    </row>
    <row r="1884" spans="2:21">
      <c r="B1884" s="335"/>
      <c r="C1884" s="11">
        <v>7</v>
      </c>
      <c r="D1884" s="46"/>
      <c r="E1884" s="46"/>
      <c r="F1884" s="693"/>
      <c r="G1884" s="33"/>
      <c r="H1884" s="33"/>
      <c r="I1884" s="33"/>
      <c r="J1884" s="33"/>
      <c r="K1884" s="86"/>
      <c r="L1884" s="814"/>
      <c r="O1884" s="86"/>
      <c r="P1884" s="814"/>
      <c r="Q1884" s="86"/>
      <c r="R1884" s="814"/>
      <c r="S1884" s="335"/>
      <c r="T1884" s="335"/>
      <c r="U1884" s="335"/>
    </row>
    <row r="1885" spans="2:21">
      <c r="B1885" s="335"/>
      <c r="C1885" s="11">
        <v>8</v>
      </c>
      <c r="D1885" s="46"/>
      <c r="E1885" s="46"/>
      <c r="F1885" s="693"/>
      <c r="G1885" s="33"/>
      <c r="H1885" s="33"/>
      <c r="I1885" s="33"/>
      <c r="J1885" s="33"/>
      <c r="K1885" s="86"/>
      <c r="L1885" s="813"/>
      <c r="O1885" s="86"/>
      <c r="P1885" s="813"/>
      <c r="Q1885" s="86"/>
      <c r="R1885" s="813"/>
      <c r="S1885" s="335"/>
      <c r="T1885" s="335"/>
      <c r="U1885" s="335"/>
    </row>
    <row r="1886" spans="2:21">
      <c r="B1886" s="335"/>
      <c r="C1886" s="11">
        <v>9</v>
      </c>
      <c r="D1886" s="692"/>
      <c r="E1886" s="692"/>
      <c r="F1886" s="693"/>
      <c r="G1886" s="33"/>
      <c r="H1886" s="33"/>
      <c r="I1886" s="33"/>
      <c r="J1886" s="33"/>
      <c r="K1886" s="86"/>
      <c r="L1886" s="813"/>
      <c r="O1886" s="86"/>
      <c r="P1886" s="813"/>
      <c r="Q1886" s="86"/>
      <c r="R1886" s="813"/>
      <c r="S1886" s="335"/>
      <c r="T1886" s="335"/>
      <c r="U1886" s="335"/>
    </row>
    <row r="1887" spans="2:21">
      <c r="B1887" s="335"/>
      <c r="C1887" s="11">
        <v>10</v>
      </c>
      <c r="D1887" s="46"/>
      <c r="E1887" s="46"/>
      <c r="F1887" s="693"/>
      <c r="G1887" s="33"/>
      <c r="H1887" s="33"/>
      <c r="I1887" s="33"/>
      <c r="J1887" s="33"/>
      <c r="K1887" s="86"/>
      <c r="L1887" s="813"/>
      <c r="O1887" s="86"/>
      <c r="P1887" s="813"/>
      <c r="Q1887" s="86"/>
      <c r="R1887" s="813"/>
      <c r="S1887" s="335"/>
      <c r="T1887" s="335"/>
      <c r="U1887" s="335"/>
    </row>
    <row r="1888" spans="2:21">
      <c r="B1888" s="335"/>
      <c r="C1888" s="11">
        <v>11</v>
      </c>
      <c r="D1888" s="46"/>
      <c r="E1888" s="46"/>
      <c r="F1888" s="693"/>
      <c r="G1888" s="33"/>
      <c r="H1888" s="33"/>
      <c r="I1888" s="33"/>
      <c r="J1888" s="33"/>
      <c r="K1888" s="86"/>
      <c r="L1888" s="814"/>
      <c r="O1888" s="86"/>
      <c r="P1888" s="814"/>
      <c r="Q1888" s="86"/>
      <c r="R1888" s="814"/>
      <c r="S1888" s="335"/>
      <c r="T1888" s="335"/>
      <c r="U1888" s="335"/>
    </row>
    <row r="1889" spans="2:21">
      <c r="B1889" s="335"/>
      <c r="C1889" s="11">
        <v>12</v>
      </c>
      <c r="D1889" s="692"/>
      <c r="E1889" s="692"/>
      <c r="F1889" s="693"/>
      <c r="G1889" s="33"/>
      <c r="H1889" s="33"/>
      <c r="I1889" s="33"/>
      <c r="J1889" s="33"/>
      <c r="K1889" s="86"/>
      <c r="L1889" s="813"/>
      <c r="O1889" s="86"/>
      <c r="P1889" s="813"/>
      <c r="Q1889" s="86"/>
      <c r="R1889" s="813"/>
      <c r="S1889" s="335"/>
      <c r="T1889" s="335"/>
      <c r="U1889" s="335"/>
    </row>
    <row r="1890" spans="2:21">
      <c r="B1890" s="335"/>
      <c r="C1890" s="11">
        <v>13</v>
      </c>
      <c r="D1890" s="692"/>
      <c r="E1890" s="692"/>
      <c r="F1890" s="693"/>
      <c r="G1890" s="33"/>
      <c r="H1890" s="33"/>
      <c r="I1890" s="33"/>
      <c r="J1890" s="33"/>
      <c r="K1890" s="86"/>
      <c r="L1890" s="813"/>
      <c r="O1890" s="86"/>
      <c r="P1890" s="813"/>
      <c r="Q1890" s="86"/>
      <c r="R1890" s="813"/>
      <c r="S1890" s="335"/>
      <c r="T1890" s="335"/>
      <c r="U1890" s="335"/>
    </row>
    <row r="1891" spans="2:21">
      <c r="B1891" s="335"/>
      <c r="C1891" s="11">
        <v>14</v>
      </c>
      <c r="D1891" s="692"/>
      <c r="E1891" s="692"/>
      <c r="F1891" s="693"/>
      <c r="G1891" s="33"/>
      <c r="H1891" s="33"/>
      <c r="I1891" s="33"/>
      <c r="J1891" s="33"/>
      <c r="K1891" s="86"/>
      <c r="L1891" s="651"/>
      <c r="O1891" s="86"/>
      <c r="P1891" s="651"/>
      <c r="Q1891" s="86"/>
      <c r="R1891" s="651"/>
      <c r="S1891" s="335"/>
      <c r="T1891" s="335"/>
      <c r="U1891" s="335"/>
    </row>
    <row r="1892" spans="2:21">
      <c r="B1892" s="335"/>
      <c r="C1892" s="11">
        <v>15</v>
      </c>
      <c r="D1892" s="692"/>
      <c r="E1892" s="692"/>
      <c r="F1892" s="693"/>
      <c r="G1892" s="33"/>
      <c r="H1892" s="33"/>
      <c r="I1892" s="33"/>
      <c r="J1892" s="33"/>
      <c r="K1892" s="86"/>
      <c r="L1892" s="814"/>
      <c r="O1892" s="86"/>
      <c r="P1892" s="814"/>
      <c r="Q1892" s="86"/>
      <c r="R1892" s="814"/>
      <c r="S1892" s="335"/>
      <c r="T1892" s="335"/>
      <c r="U1892" s="335"/>
    </row>
    <row r="1893" spans="2:21">
      <c r="B1893" s="335"/>
      <c r="C1893" s="11">
        <v>16</v>
      </c>
      <c r="D1893" s="692"/>
      <c r="E1893" s="692"/>
      <c r="F1893" s="693"/>
      <c r="G1893" s="33"/>
      <c r="H1893" s="33"/>
      <c r="I1893" s="33"/>
      <c r="J1893" s="33"/>
      <c r="K1893" s="86"/>
      <c r="L1893" s="813"/>
      <c r="O1893" s="86"/>
      <c r="P1893" s="813"/>
      <c r="Q1893" s="86"/>
      <c r="R1893" s="813"/>
      <c r="S1893" s="335"/>
      <c r="T1893" s="335"/>
      <c r="U1893" s="335"/>
    </row>
    <row r="1894" spans="2:21">
      <c r="B1894" s="335"/>
      <c r="C1894" s="11">
        <v>17</v>
      </c>
      <c r="D1894" s="692"/>
      <c r="E1894" s="692"/>
      <c r="F1894" s="693"/>
      <c r="G1894" s="33"/>
      <c r="H1894" s="33"/>
      <c r="I1894" s="33"/>
      <c r="J1894" s="33"/>
      <c r="K1894" s="86"/>
      <c r="L1894" s="651"/>
      <c r="O1894" s="86"/>
      <c r="P1894" s="651"/>
      <c r="Q1894" s="86"/>
      <c r="R1894" s="651"/>
      <c r="S1894" s="335"/>
      <c r="T1894" s="335"/>
      <c r="U1894" s="335"/>
    </row>
    <row r="1895" spans="2:21">
      <c r="B1895" s="335"/>
      <c r="C1895" s="11">
        <v>18</v>
      </c>
      <c r="D1895" s="692"/>
      <c r="E1895" s="692"/>
      <c r="F1895" s="693"/>
      <c r="G1895" s="33"/>
      <c r="H1895" s="33"/>
      <c r="I1895" s="33"/>
      <c r="J1895" s="33"/>
      <c r="K1895" s="653"/>
      <c r="L1895" s="651"/>
      <c r="O1895" s="653"/>
      <c r="P1895" s="651"/>
      <c r="Q1895" s="653"/>
      <c r="R1895" s="651"/>
      <c r="S1895" s="335"/>
      <c r="T1895" s="335"/>
      <c r="U1895" s="335"/>
    </row>
    <row r="1896" spans="2:21">
      <c r="B1896" s="335"/>
      <c r="D1896" s="334"/>
      <c r="E1896" s="334"/>
      <c r="F1896" s="334"/>
      <c r="H1896" s="11"/>
      <c r="S1896" s="335"/>
      <c r="T1896" s="335"/>
      <c r="U1896" s="335"/>
    </row>
    <row r="1897" spans="2:21">
      <c r="B1897" s="335"/>
      <c r="D1897" s="334"/>
      <c r="E1897" s="334"/>
      <c r="F1897" s="334"/>
      <c r="H1897" s="11"/>
      <c r="S1897" s="335"/>
      <c r="T1897" s="335"/>
      <c r="U1897" s="335"/>
    </row>
    <row r="1898" spans="2:21">
      <c r="B1898" s="335"/>
      <c r="D1898" s="334"/>
      <c r="E1898" s="334"/>
      <c r="F1898" s="334"/>
      <c r="H1898" s="11"/>
      <c r="S1898" s="335"/>
      <c r="T1898" s="335"/>
      <c r="U1898" s="335"/>
    </row>
    <row r="1899" spans="2:21">
      <c r="B1899" s="335"/>
      <c r="D1899" s="334"/>
      <c r="E1899" s="334"/>
      <c r="F1899" s="334"/>
      <c r="H1899" s="11"/>
      <c r="S1899" s="335"/>
      <c r="T1899" s="335"/>
      <c r="U1899" s="335"/>
    </row>
    <row r="1900" spans="2:21">
      <c r="B1900" s="335"/>
      <c r="D1900" s="334"/>
      <c r="E1900" s="334"/>
      <c r="F1900" s="334"/>
      <c r="H1900" s="11"/>
      <c r="S1900" s="335"/>
      <c r="T1900" s="335"/>
      <c r="U1900" s="335"/>
    </row>
    <row r="1901" spans="2:21">
      <c r="H1901" s="11"/>
    </row>
    <row r="1902" spans="2:21">
      <c r="H1902" s="11"/>
    </row>
    <row r="1903" spans="2:21">
      <c r="H1903" s="11"/>
    </row>
    <row r="1904" spans="2:21">
      <c r="H1904" s="11"/>
    </row>
    <row r="1905" spans="8:8">
      <c r="H1905" s="11"/>
    </row>
    <row r="1906" spans="8:8">
      <c r="H1906" s="11"/>
    </row>
    <row r="1907" spans="8:8">
      <c r="H1907" s="11"/>
    </row>
    <row r="1908" spans="8:8">
      <c r="H1908" s="11"/>
    </row>
    <row r="1909" spans="8:8">
      <c r="H1909" s="11"/>
    </row>
    <row r="1910" spans="8:8">
      <c r="H1910" s="11"/>
    </row>
    <row r="1911" spans="8:8">
      <c r="H1911" s="11"/>
    </row>
    <row r="1912" spans="8:8">
      <c r="H1912" s="11"/>
    </row>
    <row r="1913" spans="8:8">
      <c r="H1913" s="11"/>
    </row>
    <row r="1914" spans="8:8">
      <c r="H1914" s="11"/>
    </row>
    <row r="1915" spans="8:8">
      <c r="H1915" s="11"/>
    </row>
    <row r="1916" spans="8:8">
      <c r="H1916" s="11"/>
    </row>
    <row r="1917" spans="8:8">
      <c r="H1917" s="11"/>
    </row>
    <row r="1918" spans="8:8">
      <c r="H1918" s="11"/>
    </row>
    <row r="1919" spans="8:8">
      <c r="H1919" s="11"/>
    </row>
    <row r="1920" spans="8:8">
      <c r="H1920" s="11"/>
    </row>
    <row r="1921" spans="8:8">
      <c r="H1921" s="11"/>
    </row>
    <row r="1922" spans="8:8">
      <c r="H1922" s="11"/>
    </row>
    <row r="1923" spans="8:8">
      <c r="H1923" s="11"/>
    </row>
    <row r="1924" spans="8:8">
      <c r="H1924" s="11"/>
    </row>
    <row r="1925" spans="8:8">
      <c r="H1925" s="11"/>
    </row>
    <row r="1926" spans="8:8">
      <c r="H1926" s="11"/>
    </row>
    <row r="1927" spans="8:8">
      <c r="H1927" s="11"/>
    </row>
    <row r="1928" spans="8:8">
      <c r="H1928" s="11"/>
    </row>
    <row r="1929" spans="8:8">
      <c r="H1929" s="11"/>
    </row>
    <row r="1930" spans="8:8">
      <c r="H1930" s="11"/>
    </row>
    <row r="1931" spans="8:8">
      <c r="H1931" s="11"/>
    </row>
    <row r="1932" spans="8:8">
      <c r="H1932" s="11"/>
    </row>
    <row r="1933" spans="8:8">
      <c r="H1933" s="11"/>
    </row>
    <row r="1934" spans="8:8">
      <c r="H1934" s="11"/>
    </row>
    <row r="1935" spans="8:8">
      <c r="H1935" s="11"/>
    </row>
    <row r="1936" spans="8:8">
      <c r="H1936" s="11"/>
    </row>
    <row r="1937" spans="8:8">
      <c r="H1937" s="11"/>
    </row>
    <row r="1938" spans="8:8">
      <c r="H1938" s="11"/>
    </row>
    <row r="1939" spans="8:8">
      <c r="H1939" s="11"/>
    </row>
    <row r="1940" spans="8:8">
      <c r="H1940" s="11"/>
    </row>
    <row r="1941" spans="8:8">
      <c r="H1941" s="11"/>
    </row>
    <row r="1942" spans="8:8">
      <c r="H1942" s="11"/>
    </row>
    <row r="1943" spans="8:8">
      <c r="H1943" s="11"/>
    </row>
    <row r="1944" spans="8:8">
      <c r="H1944" s="11"/>
    </row>
    <row r="1945" spans="8:8">
      <c r="H1945" s="11"/>
    </row>
    <row r="1946" spans="8:8">
      <c r="H1946" s="11"/>
    </row>
    <row r="1947" spans="8:8">
      <c r="H1947" s="11"/>
    </row>
    <row r="2059" spans="2:21">
      <c r="B2059" s="335"/>
      <c r="C2059" s="335"/>
      <c r="D2059" s="335"/>
      <c r="E2059" s="335"/>
      <c r="F2059" s="335"/>
      <c r="S2059" s="335"/>
      <c r="T2059" s="335"/>
      <c r="U2059" s="335"/>
    </row>
    <row r="2060" spans="2:21">
      <c r="B2060" s="335"/>
      <c r="C2060" s="335"/>
      <c r="D2060" s="335"/>
      <c r="E2060" s="335"/>
      <c r="F2060" s="335"/>
      <c r="S2060" s="335"/>
      <c r="T2060" s="335"/>
      <c r="U2060" s="335"/>
    </row>
    <row r="2061" spans="2:21">
      <c r="B2061" s="335"/>
      <c r="C2061" s="335"/>
      <c r="D2061" s="335"/>
      <c r="E2061" s="335"/>
      <c r="F2061" s="335"/>
      <c r="S2061" s="335"/>
      <c r="T2061" s="335"/>
      <c r="U2061" s="335"/>
    </row>
    <row r="2062" spans="2:21">
      <c r="B2062" s="335"/>
      <c r="C2062" s="335"/>
      <c r="D2062" s="335"/>
      <c r="E2062" s="335"/>
      <c r="F2062" s="335"/>
      <c r="S2062" s="335"/>
      <c r="T2062" s="335"/>
      <c r="U2062" s="335"/>
    </row>
    <row r="2063" spans="2:21">
      <c r="B2063" s="335"/>
      <c r="C2063" s="335"/>
      <c r="D2063" s="335"/>
      <c r="E2063" s="335"/>
      <c r="F2063" s="335"/>
      <c r="I2063" s="335"/>
      <c r="J2063" s="335"/>
      <c r="S2063" s="335"/>
      <c r="T2063" s="335"/>
      <c r="U2063" s="335"/>
    </row>
    <row r="2064" spans="2:21">
      <c r="B2064" s="335"/>
      <c r="C2064" s="335"/>
      <c r="D2064" s="335"/>
      <c r="E2064" s="335"/>
      <c r="F2064" s="335"/>
      <c r="I2064" s="335"/>
      <c r="J2064" s="335"/>
      <c r="S2064" s="335"/>
      <c r="T2064" s="335"/>
      <c r="U2064" s="335"/>
    </row>
    <row r="2065" spans="2:21">
      <c r="B2065" s="335"/>
      <c r="C2065" s="335"/>
      <c r="D2065" s="335"/>
      <c r="E2065" s="335"/>
      <c r="F2065" s="335"/>
      <c r="I2065" s="335"/>
      <c r="J2065" s="335"/>
      <c r="S2065" s="335"/>
      <c r="T2065" s="335"/>
      <c r="U2065" s="335"/>
    </row>
    <row r="2066" spans="2:21">
      <c r="B2066" s="335"/>
      <c r="C2066" s="335"/>
      <c r="D2066" s="335"/>
      <c r="E2066" s="335"/>
      <c r="F2066" s="335"/>
      <c r="I2066" s="335"/>
      <c r="J2066" s="335"/>
      <c r="S2066" s="335"/>
      <c r="T2066" s="335"/>
      <c r="U2066" s="335"/>
    </row>
    <row r="2067" spans="2:21">
      <c r="B2067" s="335"/>
      <c r="C2067" s="335"/>
      <c r="D2067" s="335"/>
      <c r="E2067" s="335"/>
      <c r="F2067" s="335"/>
      <c r="G2067" s="335"/>
      <c r="H2067" s="335"/>
      <c r="I2067" s="335"/>
      <c r="J2067" s="335"/>
      <c r="K2067" s="335"/>
      <c r="L2067" s="335"/>
      <c r="O2067" s="335"/>
      <c r="P2067" s="335"/>
      <c r="Q2067" s="335"/>
      <c r="R2067" s="335"/>
      <c r="S2067" s="335"/>
      <c r="T2067" s="335"/>
      <c r="U2067" s="335"/>
    </row>
    <row r="2068" spans="2:21">
      <c r="B2068" s="335"/>
      <c r="C2068" s="335"/>
      <c r="D2068" s="335"/>
      <c r="E2068" s="335"/>
      <c r="F2068" s="335"/>
      <c r="G2068" s="335"/>
      <c r="H2068" s="335"/>
      <c r="I2068" s="335"/>
      <c r="J2068" s="335"/>
      <c r="K2068" s="335"/>
      <c r="L2068" s="335"/>
      <c r="O2068" s="335"/>
      <c r="P2068" s="335"/>
      <c r="Q2068" s="335"/>
      <c r="R2068" s="335"/>
      <c r="S2068" s="335"/>
      <c r="T2068" s="335"/>
      <c r="U2068" s="335"/>
    </row>
    <row r="2069" spans="2:21">
      <c r="B2069" s="335"/>
      <c r="C2069" s="335"/>
      <c r="D2069" s="335"/>
      <c r="E2069" s="335"/>
      <c r="F2069" s="335"/>
      <c r="G2069" s="335"/>
      <c r="H2069" s="335"/>
      <c r="I2069" s="335"/>
      <c r="J2069" s="335"/>
      <c r="K2069" s="335"/>
      <c r="L2069" s="335"/>
      <c r="O2069" s="335"/>
      <c r="P2069" s="335"/>
      <c r="Q2069" s="335"/>
      <c r="R2069" s="335"/>
      <c r="S2069" s="335"/>
      <c r="T2069" s="335"/>
      <c r="U2069" s="335"/>
    </row>
    <row r="2070" spans="2:21">
      <c r="B2070" s="335"/>
      <c r="C2070" s="335"/>
      <c r="D2070" s="335"/>
      <c r="E2070" s="335"/>
      <c r="F2070" s="335"/>
      <c r="G2070" s="335"/>
      <c r="H2070" s="335"/>
      <c r="I2070" s="335"/>
      <c r="J2070" s="335"/>
      <c r="K2070" s="335"/>
      <c r="L2070" s="335"/>
      <c r="O2070" s="335"/>
      <c r="P2070" s="335"/>
      <c r="Q2070" s="335"/>
      <c r="R2070" s="335"/>
      <c r="S2070" s="335"/>
      <c r="T2070" s="335"/>
      <c r="U2070" s="335"/>
    </row>
    <row r="2071" spans="2:21">
      <c r="B2071" s="335"/>
      <c r="C2071" s="335"/>
      <c r="D2071" s="335"/>
      <c r="E2071" s="335"/>
      <c r="F2071" s="335"/>
      <c r="G2071" s="335"/>
      <c r="H2071" s="335"/>
      <c r="I2071" s="335"/>
      <c r="J2071" s="335"/>
      <c r="K2071" s="335"/>
      <c r="L2071" s="335"/>
      <c r="M2071" s="335"/>
      <c r="N2071" s="335"/>
      <c r="O2071" s="335"/>
      <c r="P2071" s="335"/>
      <c r="Q2071" s="335"/>
      <c r="R2071" s="335"/>
      <c r="S2071" s="335"/>
      <c r="T2071" s="335"/>
      <c r="U2071" s="335"/>
    </row>
    <row r="2072" spans="2:21">
      <c r="B2072" s="335"/>
      <c r="C2072" s="335"/>
      <c r="D2072" s="335"/>
      <c r="E2072" s="335"/>
      <c r="F2072" s="335"/>
      <c r="G2072" s="335"/>
      <c r="H2072" s="335"/>
      <c r="I2072" s="335"/>
      <c r="J2072" s="335"/>
      <c r="K2072" s="335"/>
      <c r="L2072" s="335"/>
      <c r="M2072" s="335"/>
      <c r="N2072" s="335"/>
      <c r="O2072" s="335"/>
      <c r="P2072" s="335"/>
      <c r="Q2072" s="335"/>
      <c r="R2072" s="335"/>
      <c r="S2072" s="335"/>
      <c r="T2072" s="335"/>
      <c r="U2072" s="335"/>
    </row>
    <row r="2073" spans="2:21">
      <c r="B2073" s="335"/>
      <c r="C2073" s="335"/>
      <c r="D2073" s="335"/>
      <c r="E2073" s="335"/>
      <c r="F2073" s="335"/>
      <c r="G2073" s="335"/>
      <c r="H2073" s="335"/>
      <c r="I2073" s="335"/>
      <c r="J2073" s="335"/>
      <c r="K2073" s="335"/>
      <c r="L2073" s="335"/>
      <c r="M2073" s="335"/>
      <c r="N2073" s="335"/>
      <c r="O2073" s="335"/>
      <c r="P2073" s="335"/>
      <c r="Q2073" s="335"/>
      <c r="R2073" s="335"/>
      <c r="S2073" s="335"/>
      <c r="T2073" s="335"/>
      <c r="U2073" s="335"/>
    </row>
    <row r="2074" spans="2:21">
      <c r="G2074" s="335"/>
      <c r="H2074" s="335"/>
      <c r="I2074" s="335"/>
      <c r="J2074" s="335"/>
      <c r="K2074" s="335"/>
      <c r="L2074" s="335"/>
      <c r="M2074" s="335"/>
      <c r="N2074" s="335"/>
      <c r="O2074" s="335"/>
      <c r="P2074" s="335"/>
      <c r="Q2074" s="335"/>
      <c r="R2074" s="335"/>
    </row>
    <row r="2075" spans="2:21">
      <c r="G2075" s="335"/>
      <c r="H2075" s="335"/>
      <c r="I2075" s="335"/>
      <c r="J2075" s="335"/>
      <c r="K2075" s="335"/>
      <c r="L2075" s="335"/>
      <c r="M2075" s="335"/>
      <c r="N2075" s="335"/>
      <c r="O2075" s="335"/>
      <c r="P2075" s="335"/>
      <c r="Q2075" s="335"/>
      <c r="R2075" s="335"/>
    </row>
    <row r="2076" spans="2:21">
      <c r="G2076" s="335"/>
      <c r="H2076" s="335"/>
      <c r="I2076" s="335"/>
      <c r="J2076" s="335"/>
      <c r="K2076" s="335"/>
      <c r="L2076" s="335"/>
      <c r="M2076" s="335"/>
      <c r="N2076" s="335"/>
      <c r="O2076" s="335"/>
      <c r="P2076" s="335"/>
      <c r="Q2076" s="335"/>
      <c r="R2076" s="335"/>
    </row>
    <row r="2077" spans="2:21">
      <c r="G2077" s="335"/>
      <c r="H2077" s="335"/>
      <c r="I2077" s="335"/>
      <c r="J2077" s="335"/>
      <c r="K2077" s="335"/>
      <c r="L2077" s="335"/>
      <c r="M2077" s="335"/>
      <c r="N2077" s="335"/>
      <c r="O2077" s="335"/>
      <c r="P2077" s="335"/>
      <c r="Q2077" s="335"/>
      <c r="R2077" s="335"/>
    </row>
    <row r="2078" spans="2:21">
      <c r="G2078" s="335"/>
      <c r="H2078" s="335"/>
      <c r="K2078" s="335"/>
      <c r="L2078" s="335"/>
      <c r="M2078" s="335"/>
      <c r="N2078" s="335"/>
      <c r="O2078" s="335"/>
      <c r="P2078" s="335"/>
      <c r="Q2078" s="335"/>
      <c r="R2078" s="335"/>
    </row>
    <row r="2079" spans="2:21">
      <c r="G2079" s="335"/>
      <c r="H2079" s="335"/>
      <c r="K2079" s="335"/>
      <c r="L2079" s="335"/>
      <c r="M2079" s="335"/>
      <c r="N2079" s="335"/>
      <c r="O2079" s="335"/>
      <c r="P2079" s="335"/>
      <c r="Q2079" s="335"/>
      <c r="R2079" s="335"/>
    </row>
    <row r="2080" spans="2:21" ht="84.95" customHeight="1">
      <c r="B2080" s="335"/>
      <c r="C2080" s="335"/>
      <c r="D2080" s="335"/>
      <c r="E2080" s="335"/>
      <c r="F2080" s="335"/>
      <c r="G2080" s="335"/>
      <c r="H2080" s="335"/>
      <c r="K2080" s="335"/>
      <c r="L2080" s="335"/>
      <c r="M2080" s="335"/>
      <c r="N2080" s="335"/>
      <c r="O2080" s="335"/>
      <c r="P2080" s="335"/>
      <c r="Q2080" s="335"/>
      <c r="R2080" s="335"/>
      <c r="S2080" s="335"/>
      <c r="T2080" s="335"/>
      <c r="U2080" s="335"/>
    </row>
    <row r="2081" spans="2:21" ht="84.95" customHeight="1">
      <c r="B2081" s="335"/>
      <c r="C2081" s="335"/>
      <c r="D2081" s="335"/>
      <c r="E2081" s="335"/>
      <c r="F2081" s="335"/>
      <c r="G2081" s="335"/>
      <c r="H2081" s="335"/>
      <c r="K2081" s="335"/>
      <c r="L2081" s="335"/>
      <c r="M2081" s="335"/>
      <c r="N2081" s="335"/>
      <c r="O2081" s="335"/>
      <c r="P2081" s="335"/>
      <c r="Q2081" s="335"/>
      <c r="R2081" s="335"/>
      <c r="S2081" s="335"/>
      <c r="T2081" s="335"/>
      <c r="U2081" s="335"/>
    </row>
    <row r="2082" spans="2:21">
      <c r="M2082" s="335"/>
      <c r="N2082" s="335"/>
    </row>
    <row r="2083" spans="2:21">
      <c r="M2083" s="335"/>
      <c r="N2083" s="335"/>
    </row>
    <row r="2084" spans="2:21">
      <c r="I2084" s="335"/>
      <c r="J2084" s="335"/>
      <c r="M2084" s="335"/>
      <c r="N2084" s="335"/>
    </row>
    <row r="2085" spans="2:21">
      <c r="I2085" s="335"/>
      <c r="J2085" s="335"/>
      <c r="M2085" s="335"/>
      <c r="N2085" s="335"/>
    </row>
    <row r="2088" spans="2:21">
      <c r="G2088" s="335"/>
      <c r="H2088" s="335"/>
      <c r="K2088" s="335"/>
      <c r="L2088" s="335"/>
      <c r="O2088" s="335"/>
      <c r="P2088" s="335"/>
      <c r="Q2088" s="335"/>
      <c r="R2088" s="335"/>
    </row>
    <row r="2089" spans="2:21">
      <c r="G2089" s="335"/>
      <c r="H2089" s="335"/>
      <c r="K2089" s="335"/>
      <c r="L2089" s="335"/>
      <c r="O2089" s="335"/>
      <c r="P2089" s="335"/>
      <c r="Q2089" s="335"/>
      <c r="R2089" s="335"/>
    </row>
    <row r="2092" spans="2:21">
      <c r="M2092" s="335"/>
      <c r="N2092" s="335"/>
    </row>
    <row r="2093" spans="2:21">
      <c r="M2093" s="335"/>
      <c r="N2093" s="335"/>
    </row>
    <row r="4059" spans="2:21">
      <c r="B4059" s="335"/>
      <c r="C4059" s="335"/>
      <c r="D4059" s="335"/>
      <c r="E4059" s="335"/>
      <c r="F4059" s="335"/>
      <c r="S4059" s="335"/>
      <c r="T4059" s="335"/>
      <c r="U4059" s="335"/>
    </row>
    <row r="4060" spans="2:21">
      <c r="B4060" s="335"/>
      <c r="C4060" s="335"/>
      <c r="D4060" s="335"/>
      <c r="E4060" s="335"/>
      <c r="F4060" s="335"/>
      <c r="S4060" s="335"/>
      <c r="T4060" s="335"/>
      <c r="U4060" s="335"/>
    </row>
    <row r="4061" spans="2:21">
      <c r="B4061" s="335"/>
      <c r="C4061" s="335"/>
      <c r="D4061" s="335"/>
      <c r="E4061" s="335"/>
      <c r="F4061" s="335"/>
      <c r="S4061" s="335"/>
      <c r="T4061" s="335"/>
      <c r="U4061" s="335"/>
    </row>
    <row r="4062" spans="2:21">
      <c r="B4062" s="335"/>
      <c r="C4062" s="335"/>
      <c r="D4062" s="335"/>
      <c r="E4062" s="335"/>
      <c r="F4062" s="335"/>
      <c r="S4062" s="335"/>
      <c r="T4062" s="335"/>
      <c r="U4062" s="335"/>
    </row>
    <row r="4063" spans="2:21">
      <c r="B4063" s="335"/>
      <c r="C4063" s="335"/>
      <c r="D4063" s="335"/>
      <c r="E4063" s="335"/>
      <c r="F4063" s="335"/>
      <c r="I4063" s="335"/>
      <c r="J4063" s="335"/>
      <c r="S4063" s="335"/>
      <c r="T4063" s="335"/>
      <c r="U4063" s="335"/>
    </row>
    <row r="4064" spans="2:21">
      <c r="B4064" s="335"/>
      <c r="C4064" s="335"/>
      <c r="D4064" s="335"/>
      <c r="E4064" s="335"/>
      <c r="F4064" s="335"/>
      <c r="I4064" s="335"/>
      <c r="J4064" s="335"/>
      <c r="S4064" s="335"/>
      <c r="T4064" s="335"/>
      <c r="U4064" s="335"/>
    </row>
    <row r="4065" spans="2:21">
      <c r="B4065" s="335"/>
      <c r="C4065" s="335"/>
      <c r="D4065" s="335"/>
      <c r="E4065" s="335"/>
      <c r="F4065" s="335"/>
      <c r="I4065" s="335"/>
      <c r="J4065" s="335"/>
      <c r="S4065" s="335"/>
      <c r="T4065" s="335"/>
      <c r="U4065" s="335"/>
    </row>
    <row r="4066" spans="2:21">
      <c r="B4066" s="335"/>
      <c r="C4066" s="335"/>
      <c r="D4066" s="335"/>
      <c r="E4066" s="335"/>
      <c r="F4066" s="335"/>
      <c r="I4066" s="335"/>
      <c r="J4066" s="335"/>
      <c r="S4066" s="335"/>
      <c r="T4066" s="335"/>
      <c r="U4066" s="335"/>
    </row>
    <row r="4067" spans="2:21">
      <c r="B4067" s="335"/>
      <c r="C4067" s="335"/>
      <c r="D4067" s="335"/>
      <c r="E4067" s="335"/>
      <c r="F4067" s="335"/>
      <c r="G4067" s="335"/>
      <c r="H4067" s="335"/>
      <c r="I4067" s="335"/>
      <c r="J4067" s="335"/>
      <c r="K4067" s="335"/>
      <c r="L4067" s="335"/>
      <c r="O4067" s="335"/>
      <c r="P4067" s="335"/>
      <c r="Q4067" s="335"/>
      <c r="R4067" s="335"/>
      <c r="S4067" s="335"/>
      <c r="T4067" s="335"/>
      <c r="U4067" s="335"/>
    </row>
    <row r="4068" spans="2:21">
      <c r="B4068" s="335"/>
      <c r="C4068" s="335"/>
      <c r="D4068" s="335"/>
      <c r="E4068" s="335"/>
      <c r="F4068" s="335"/>
      <c r="G4068" s="335"/>
      <c r="H4068" s="335"/>
      <c r="I4068" s="335"/>
      <c r="J4068" s="335"/>
      <c r="K4068" s="335"/>
      <c r="L4068" s="335"/>
      <c r="O4068" s="335"/>
      <c r="P4068" s="335"/>
      <c r="Q4068" s="335"/>
      <c r="R4068" s="335"/>
      <c r="S4068" s="335"/>
      <c r="T4068" s="335"/>
      <c r="U4068" s="335"/>
    </row>
    <row r="4069" spans="2:21">
      <c r="B4069" s="335"/>
      <c r="C4069" s="335"/>
      <c r="D4069" s="335"/>
      <c r="E4069" s="335"/>
      <c r="F4069" s="335"/>
      <c r="G4069" s="335"/>
      <c r="H4069" s="335"/>
      <c r="I4069" s="335"/>
      <c r="J4069" s="335"/>
      <c r="K4069" s="335"/>
      <c r="L4069" s="335"/>
      <c r="O4069" s="335"/>
      <c r="P4069" s="335"/>
      <c r="Q4069" s="335"/>
      <c r="R4069" s="335"/>
      <c r="S4069" s="335"/>
      <c r="T4069" s="335"/>
      <c r="U4069" s="335"/>
    </row>
    <row r="4070" spans="2:21">
      <c r="B4070" s="335"/>
      <c r="C4070" s="335"/>
      <c r="D4070" s="335"/>
      <c r="E4070" s="335"/>
      <c r="F4070" s="335"/>
      <c r="G4070" s="335"/>
      <c r="H4070" s="335"/>
      <c r="I4070" s="335"/>
      <c r="J4070" s="335"/>
      <c r="K4070" s="335"/>
      <c r="L4070" s="335"/>
      <c r="O4070" s="335"/>
      <c r="P4070" s="335"/>
      <c r="Q4070" s="335"/>
      <c r="R4070" s="335"/>
      <c r="S4070" s="335"/>
      <c r="T4070" s="335"/>
      <c r="U4070" s="335"/>
    </row>
    <row r="4071" spans="2:21">
      <c r="B4071" s="335"/>
      <c r="C4071" s="335"/>
      <c r="D4071" s="335"/>
      <c r="E4071" s="335"/>
      <c r="F4071" s="335"/>
      <c r="G4071" s="335"/>
      <c r="H4071" s="335"/>
      <c r="I4071" s="335"/>
      <c r="J4071" s="335"/>
      <c r="K4071" s="335"/>
      <c r="L4071" s="335"/>
      <c r="M4071" s="335"/>
      <c r="N4071" s="335"/>
      <c r="O4071" s="335"/>
      <c r="P4071" s="335"/>
      <c r="Q4071" s="335"/>
      <c r="R4071" s="335"/>
      <c r="S4071" s="335"/>
      <c r="T4071" s="335"/>
      <c r="U4071" s="335"/>
    </row>
    <row r="4072" spans="2:21">
      <c r="B4072" s="335"/>
      <c r="C4072" s="335"/>
      <c r="D4072" s="335"/>
      <c r="E4072" s="335"/>
      <c r="F4072" s="335"/>
      <c r="G4072" s="335"/>
      <c r="H4072" s="335"/>
      <c r="I4072" s="335"/>
      <c r="J4072" s="335"/>
      <c r="K4072" s="335"/>
      <c r="L4072" s="335"/>
      <c r="M4072" s="335"/>
      <c r="N4072" s="335"/>
      <c r="O4072" s="335"/>
      <c r="P4072" s="335"/>
      <c r="Q4072" s="335"/>
      <c r="R4072" s="335"/>
      <c r="S4072" s="335"/>
      <c r="T4072" s="335"/>
      <c r="U4072" s="335"/>
    </row>
    <row r="4073" spans="2:21">
      <c r="B4073" s="335"/>
      <c r="C4073" s="335"/>
      <c r="D4073" s="335"/>
      <c r="E4073" s="335"/>
      <c r="F4073" s="335"/>
      <c r="G4073" s="335"/>
      <c r="H4073" s="335"/>
      <c r="I4073" s="335"/>
      <c r="J4073" s="335"/>
      <c r="K4073" s="335"/>
      <c r="L4073" s="335"/>
      <c r="M4073" s="335"/>
      <c r="N4073" s="335"/>
      <c r="O4073" s="335"/>
      <c r="P4073" s="335"/>
      <c r="Q4073" s="335"/>
      <c r="R4073" s="335"/>
      <c r="S4073" s="335"/>
      <c r="T4073" s="335"/>
      <c r="U4073" s="335"/>
    </row>
    <row r="4074" spans="2:21">
      <c r="G4074" s="335"/>
      <c r="H4074" s="335"/>
      <c r="I4074" s="335"/>
      <c r="J4074" s="335"/>
      <c r="K4074" s="335"/>
      <c r="L4074" s="335"/>
      <c r="M4074" s="335"/>
      <c r="N4074" s="335"/>
      <c r="O4074" s="335"/>
      <c r="P4074" s="335"/>
      <c r="Q4074" s="335"/>
      <c r="R4074" s="335"/>
    </row>
    <row r="4075" spans="2:21">
      <c r="G4075" s="335"/>
      <c r="H4075" s="335"/>
      <c r="I4075" s="335"/>
      <c r="J4075" s="335"/>
      <c r="K4075" s="335"/>
      <c r="L4075" s="335"/>
      <c r="M4075" s="335"/>
      <c r="N4075" s="335"/>
      <c r="O4075" s="335"/>
      <c r="P4075" s="335"/>
      <c r="Q4075" s="335"/>
      <c r="R4075" s="335"/>
    </row>
    <row r="4076" spans="2:21">
      <c r="G4076" s="335"/>
      <c r="H4076" s="335"/>
      <c r="I4076" s="335"/>
      <c r="J4076" s="335"/>
      <c r="K4076" s="335"/>
      <c r="L4076" s="335"/>
      <c r="M4076" s="335"/>
      <c r="N4076" s="335"/>
      <c r="O4076" s="335"/>
      <c r="P4076" s="335"/>
      <c r="Q4076" s="335"/>
      <c r="R4076" s="335"/>
    </row>
    <row r="4077" spans="2:21">
      <c r="G4077" s="335"/>
      <c r="H4077" s="335"/>
      <c r="I4077" s="335"/>
      <c r="J4077" s="335"/>
      <c r="K4077" s="335"/>
      <c r="L4077" s="335"/>
      <c r="M4077" s="335"/>
      <c r="N4077" s="335"/>
      <c r="O4077" s="335"/>
      <c r="P4077" s="335"/>
      <c r="Q4077" s="335"/>
      <c r="R4077" s="335"/>
    </row>
    <row r="4078" spans="2:21">
      <c r="G4078" s="335"/>
      <c r="H4078" s="335"/>
      <c r="K4078" s="335"/>
      <c r="L4078" s="335"/>
      <c r="M4078" s="335"/>
      <c r="N4078" s="335"/>
      <c r="O4078" s="335"/>
      <c r="P4078" s="335"/>
      <c r="Q4078" s="335"/>
      <c r="R4078" s="335"/>
    </row>
    <row r="4079" spans="2:21">
      <c r="G4079" s="335"/>
      <c r="H4079" s="335"/>
      <c r="K4079" s="335"/>
      <c r="L4079" s="335"/>
      <c r="M4079" s="335"/>
      <c r="N4079" s="335"/>
      <c r="O4079" s="335"/>
      <c r="P4079" s="335"/>
      <c r="Q4079" s="335"/>
      <c r="R4079" s="335"/>
    </row>
    <row r="4080" spans="2:21" ht="84.95" customHeight="1">
      <c r="B4080" s="335"/>
      <c r="C4080" s="335"/>
      <c r="D4080" s="335"/>
      <c r="E4080" s="335"/>
      <c r="F4080" s="335"/>
      <c r="G4080" s="335"/>
      <c r="H4080" s="335"/>
      <c r="K4080" s="335"/>
      <c r="L4080" s="335"/>
      <c r="M4080" s="335"/>
      <c r="N4080" s="335"/>
      <c r="O4080" s="335"/>
      <c r="P4080" s="335"/>
      <c r="Q4080" s="335"/>
      <c r="R4080" s="335"/>
      <c r="S4080" s="335"/>
      <c r="T4080" s="335"/>
      <c r="U4080" s="335"/>
    </row>
    <row r="4081" spans="2:21" ht="84.95" customHeight="1">
      <c r="B4081" s="335"/>
      <c r="C4081" s="335"/>
      <c r="D4081" s="335"/>
      <c r="E4081" s="335"/>
      <c r="F4081" s="335"/>
      <c r="G4081" s="335"/>
      <c r="H4081" s="335"/>
      <c r="K4081" s="335"/>
      <c r="L4081" s="335"/>
      <c r="M4081" s="335"/>
      <c r="N4081" s="335"/>
      <c r="O4081" s="335"/>
      <c r="P4081" s="335"/>
      <c r="Q4081" s="335"/>
      <c r="R4081" s="335"/>
      <c r="S4081" s="335"/>
      <c r="T4081" s="335"/>
      <c r="U4081" s="335"/>
    </row>
    <row r="4082" spans="2:21">
      <c r="M4082" s="335"/>
      <c r="N4082" s="335"/>
    </row>
    <row r="4083" spans="2:21">
      <c r="M4083" s="335"/>
      <c r="N4083" s="335"/>
    </row>
    <row r="4084" spans="2:21">
      <c r="I4084" s="335"/>
      <c r="J4084" s="335"/>
      <c r="M4084" s="335"/>
      <c r="N4084" s="335"/>
    </row>
    <row r="4085" spans="2:21">
      <c r="I4085" s="335"/>
      <c r="J4085" s="335"/>
      <c r="M4085" s="335"/>
      <c r="N4085" s="335"/>
    </row>
    <row r="4088" spans="2:21">
      <c r="G4088" s="335"/>
      <c r="H4088" s="335"/>
      <c r="K4088" s="335"/>
      <c r="L4088" s="335"/>
      <c r="O4088" s="335"/>
      <c r="P4088" s="335"/>
      <c r="Q4088" s="335"/>
      <c r="R4088" s="335"/>
    </row>
    <row r="4089" spans="2:21">
      <c r="G4089" s="335"/>
      <c r="H4089" s="335"/>
      <c r="K4089" s="335"/>
      <c r="L4089" s="335"/>
      <c r="O4089" s="335"/>
      <c r="P4089" s="335"/>
      <c r="Q4089" s="335"/>
      <c r="R4089" s="335"/>
    </row>
    <row r="4092" spans="2:21">
      <c r="M4092" s="335"/>
      <c r="N4092" s="335"/>
    </row>
    <row r="4093" spans="2:21">
      <c r="M4093" s="335"/>
      <c r="N4093" s="335"/>
    </row>
    <row r="6059" spans="2:21">
      <c r="B6059" s="335"/>
      <c r="C6059" s="335"/>
      <c r="D6059" s="335"/>
      <c r="E6059" s="335"/>
      <c r="F6059" s="335"/>
      <c r="S6059" s="335"/>
      <c r="T6059" s="335"/>
      <c r="U6059" s="335"/>
    </row>
    <row r="6060" spans="2:21">
      <c r="B6060" s="335"/>
      <c r="C6060" s="335"/>
      <c r="D6060" s="335"/>
      <c r="E6060" s="335"/>
      <c r="F6060" s="335"/>
      <c r="S6060" s="335"/>
      <c r="T6060" s="335"/>
      <c r="U6060" s="335"/>
    </row>
    <row r="6061" spans="2:21">
      <c r="B6061" s="335"/>
      <c r="C6061" s="335"/>
      <c r="D6061" s="335"/>
      <c r="E6061" s="335"/>
      <c r="F6061" s="335"/>
      <c r="S6061" s="335"/>
      <c r="T6061" s="335"/>
      <c r="U6061" s="335"/>
    </row>
    <row r="6062" spans="2:21">
      <c r="B6062" s="335"/>
      <c r="C6062" s="335"/>
      <c r="D6062" s="335"/>
      <c r="E6062" s="335"/>
      <c r="F6062" s="335"/>
      <c r="S6062" s="335"/>
      <c r="T6062" s="335"/>
      <c r="U6062" s="335"/>
    </row>
    <row r="6063" spans="2:21">
      <c r="B6063" s="335"/>
      <c r="C6063" s="335"/>
      <c r="D6063" s="335"/>
      <c r="E6063" s="335"/>
      <c r="F6063" s="335"/>
      <c r="I6063" s="335"/>
      <c r="J6063" s="335"/>
      <c r="S6063" s="335"/>
      <c r="T6063" s="335"/>
      <c r="U6063" s="335"/>
    </row>
    <row r="6064" spans="2:21">
      <c r="B6064" s="335"/>
      <c r="C6064" s="335"/>
      <c r="D6064" s="335"/>
      <c r="E6064" s="335"/>
      <c r="F6064" s="335"/>
      <c r="I6064" s="335"/>
      <c r="J6064" s="335"/>
      <c r="S6064" s="335"/>
      <c r="T6064" s="335"/>
      <c r="U6064" s="335"/>
    </row>
    <row r="6065" spans="2:21">
      <c r="B6065" s="335"/>
      <c r="C6065" s="335"/>
      <c r="D6065" s="335"/>
      <c r="E6065" s="335"/>
      <c r="F6065" s="335"/>
      <c r="I6065" s="335"/>
      <c r="J6065" s="335"/>
      <c r="S6065" s="335"/>
      <c r="T6065" s="335"/>
      <c r="U6065" s="335"/>
    </row>
    <row r="6066" spans="2:21">
      <c r="B6066" s="335"/>
      <c r="C6066" s="335"/>
      <c r="D6066" s="335"/>
      <c r="E6066" s="335"/>
      <c r="F6066" s="335"/>
      <c r="I6066" s="335"/>
      <c r="J6066" s="335"/>
      <c r="S6066" s="335"/>
      <c r="T6066" s="335"/>
      <c r="U6066" s="335"/>
    </row>
    <row r="6067" spans="2:21">
      <c r="B6067" s="335"/>
      <c r="C6067" s="335"/>
      <c r="D6067" s="335"/>
      <c r="E6067" s="335"/>
      <c r="F6067" s="335"/>
      <c r="G6067" s="335"/>
      <c r="H6067" s="335"/>
      <c r="I6067" s="335"/>
      <c r="J6067" s="335"/>
      <c r="K6067" s="335"/>
      <c r="L6067" s="335"/>
      <c r="O6067" s="335"/>
      <c r="P6067" s="335"/>
      <c r="Q6067" s="335"/>
      <c r="R6067" s="335"/>
      <c r="S6067" s="335"/>
      <c r="T6067" s="335"/>
      <c r="U6067" s="335"/>
    </row>
    <row r="6068" spans="2:21">
      <c r="B6068" s="335"/>
      <c r="C6068" s="335"/>
      <c r="D6068" s="335"/>
      <c r="E6068" s="335"/>
      <c r="F6068" s="335"/>
      <c r="G6068" s="335"/>
      <c r="H6068" s="335"/>
      <c r="I6068" s="335"/>
      <c r="J6068" s="335"/>
      <c r="K6068" s="335"/>
      <c r="L6068" s="335"/>
      <c r="O6068" s="335"/>
      <c r="P6068" s="335"/>
      <c r="Q6068" s="335"/>
      <c r="R6068" s="335"/>
      <c r="S6068" s="335"/>
      <c r="T6068" s="335"/>
      <c r="U6068" s="335"/>
    </row>
    <row r="6069" spans="2:21">
      <c r="B6069" s="335"/>
      <c r="C6069" s="335"/>
      <c r="D6069" s="335"/>
      <c r="E6069" s="335"/>
      <c r="F6069" s="335"/>
      <c r="G6069" s="335"/>
      <c r="H6069" s="335"/>
      <c r="I6069" s="335"/>
      <c r="J6069" s="335"/>
      <c r="K6069" s="335"/>
      <c r="L6069" s="335"/>
      <c r="O6069" s="335"/>
      <c r="P6069" s="335"/>
      <c r="Q6069" s="335"/>
      <c r="R6069" s="335"/>
      <c r="S6069" s="335"/>
      <c r="T6069" s="335"/>
      <c r="U6069" s="335"/>
    </row>
    <row r="6070" spans="2:21">
      <c r="B6070" s="335"/>
      <c r="C6070" s="335"/>
      <c r="D6070" s="335"/>
      <c r="E6070" s="335"/>
      <c r="F6070" s="335"/>
      <c r="G6070" s="335"/>
      <c r="H6070" s="335"/>
      <c r="I6070" s="335"/>
      <c r="J6070" s="335"/>
      <c r="K6070" s="335"/>
      <c r="L6070" s="335"/>
      <c r="O6070" s="335"/>
      <c r="P6070" s="335"/>
      <c r="Q6070" s="335"/>
      <c r="R6070" s="335"/>
      <c r="S6070" s="335"/>
      <c r="T6070" s="335"/>
      <c r="U6070" s="335"/>
    </row>
    <row r="6071" spans="2:21">
      <c r="B6071" s="335"/>
      <c r="C6071" s="335"/>
      <c r="D6071" s="335"/>
      <c r="E6071" s="335"/>
      <c r="F6071" s="335"/>
      <c r="G6071" s="335"/>
      <c r="H6071" s="335"/>
      <c r="I6071" s="335"/>
      <c r="J6071" s="335"/>
      <c r="K6071" s="335"/>
      <c r="L6071" s="335"/>
      <c r="M6071" s="335"/>
      <c r="N6071" s="335"/>
      <c r="O6071" s="335"/>
      <c r="P6071" s="335"/>
      <c r="Q6071" s="335"/>
      <c r="R6071" s="335"/>
      <c r="S6071" s="335"/>
      <c r="T6071" s="335"/>
      <c r="U6071" s="335"/>
    </row>
    <row r="6072" spans="2:21">
      <c r="B6072" s="335"/>
      <c r="C6072" s="335"/>
      <c r="D6072" s="335"/>
      <c r="E6072" s="335"/>
      <c r="F6072" s="335"/>
      <c r="G6072" s="335"/>
      <c r="H6072" s="335"/>
      <c r="I6072" s="335"/>
      <c r="J6072" s="335"/>
      <c r="K6072" s="335"/>
      <c r="L6072" s="335"/>
      <c r="M6072" s="335"/>
      <c r="N6072" s="335"/>
      <c r="O6072" s="335"/>
      <c r="P6072" s="335"/>
      <c r="Q6072" s="335"/>
      <c r="R6072" s="335"/>
      <c r="S6072" s="335"/>
      <c r="T6072" s="335"/>
      <c r="U6072" s="335"/>
    </row>
    <row r="6073" spans="2:21">
      <c r="B6073" s="335"/>
      <c r="C6073" s="335"/>
      <c r="D6073" s="335"/>
      <c r="E6073" s="335"/>
      <c r="F6073" s="335"/>
      <c r="G6073" s="335"/>
      <c r="H6073" s="335"/>
      <c r="I6073" s="335"/>
      <c r="J6073" s="335"/>
      <c r="K6073" s="335"/>
      <c r="L6073" s="335"/>
      <c r="M6073" s="335"/>
      <c r="N6073" s="335"/>
      <c r="O6073" s="335"/>
      <c r="P6073" s="335"/>
      <c r="Q6073" s="335"/>
      <c r="R6073" s="335"/>
      <c r="S6073" s="335"/>
      <c r="T6073" s="335"/>
      <c r="U6073" s="335"/>
    </row>
    <row r="6074" spans="2:21">
      <c r="G6074" s="335"/>
      <c r="H6074" s="335"/>
      <c r="I6074" s="335"/>
      <c r="J6074" s="335"/>
      <c r="K6074" s="335"/>
      <c r="L6074" s="335"/>
      <c r="M6074" s="335"/>
      <c r="N6074" s="335"/>
      <c r="O6074" s="335"/>
      <c r="P6074" s="335"/>
      <c r="Q6074" s="335"/>
      <c r="R6074" s="335"/>
    </row>
    <row r="6075" spans="2:21">
      <c r="G6075" s="335"/>
      <c r="H6075" s="335"/>
      <c r="I6075" s="335"/>
      <c r="J6075" s="335"/>
      <c r="K6075" s="335"/>
      <c r="L6075" s="335"/>
      <c r="M6075" s="335"/>
      <c r="N6075" s="335"/>
      <c r="O6075" s="335"/>
      <c r="P6075" s="335"/>
      <c r="Q6075" s="335"/>
      <c r="R6075" s="335"/>
    </row>
    <row r="6076" spans="2:21">
      <c r="G6076" s="335"/>
      <c r="H6076" s="335"/>
      <c r="I6076" s="335"/>
      <c r="J6076" s="335"/>
      <c r="K6076" s="335"/>
      <c r="L6076" s="335"/>
      <c r="M6076" s="335"/>
      <c r="N6076" s="335"/>
      <c r="O6076" s="335"/>
      <c r="P6076" s="335"/>
      <c r="Q6076" s="335"/>
      <c r="R6076" s="335"/>
    </row>
    <row r="6077" spans="2:21">
      <c r="G6077" s="335"/>
      <c r="H6077" s="335"/>
      <c r="I6077" s="335"/>
      <c r="J6077" s="335"/>
      <c r="K6077" s="335"/>
      <c r="L6077" s="335"/>
      <c r="M6077" s="335"/>
      <c r="N6077" s="335"/>
      <c r="O6077" s="335"/>
      <c r="P6077" s="335"/>
      <c r="Q6077" s="335"/>
      <c r="R6077" s="335"/>
    </row>
    <row r="6078" spans="2:21">
      <c r="G6078" s="335"/>
      <c r="H6078" s="335"/>
      <c r="K6078" s="335"/>
      <c r="L6078" s="335"/>
      <c r="M6078" s="335"/>
      <c r="N6078" s="335"/>
      <c r="O6078" s="335"/>
      <c r="P6078" s="335"/>
      <c r="Q6078" s="335"/>
      <c r="R6078" s="335"/>
    </row>
    <row r="6079" spans="2:21">
      <c r="G6079" s="335"/>
      <c r="H6079" s="335"/>
      <c r="K6079" s="335"/>
      <c r="L6079" s="335"/>
      <c r="M6079" s="335"/>
      <c r="N6079" s="335"/>
      <c r="O6079" s="335"/>
      <c r="P6079" s="335"/>
      <c r="Q6079" s="335"/>
      <c r="R6079" s="335"/>
    </row>
    <row r="6080" spans="2:21" ht="84.95" customHeight="1">
      <c r="B6080" s="335"/>
      <c r="C6080" s="335"/>
      <c r="D6080" s="335"/>
      <c r="E6080" s="335"/>
      <c r="F6080" s="335"/>
      <c r="G6080" s="335"/>
      <c r="H6080" s="335"/>
      <c r="K6080" s="335"/>
      <c r="L6080" s="335"/>
      <c r="M6080" s="335"/>
      <c r="N6080" s="335"/>
      <c r="O6080" s="335"/>
      <c r="P6080" s="335"/>
      <c r="Q6080" s="335"/>
      <c r="R6080" s="335"/>
      <c r="S6080" s="335"/>
      <c r="T6080" s="335"/>
      <c r="U6080" s="335"/>
    </row>
    <row r="6081" spans="2:21" ht="84.95" customHeight="1">
      <c r="B6081" s="335"/>
      <c r="C6081" s="335"/>
      <c r="D6081" s="335"/>
      <c r="E6081" s="335"/>
      <c r="F6081" s="335"/>
      <c r="G6081" s="335"/>
      <c r="H6081" s="335"/>
      <c r="K6081" s="335"/>
      <c r="L6081" s="335"/>
      <c r="M6081" s="335"/>
      <c r="N6081" s="335"/>
      <c r="O6081" s="335"/>
      <c r="P6081" s="335"/>
      <c r="Q6081" s="335"/>
      <c r="R6081" s="335"/>
      <c r="S6081" s="335"/>
      <c r="T6081" s="335"/>
      <c r="U6081" s="335"/>
    </row>
    <row r="6082" spans="2:21">
      <c r="M6082" s="335"/>
      <c r="N6082" s="335"/>
    </row>
    <row r="6083" spans="2:21">
      <c r="M6083" s="335"/>
      <c r="N6083" s="335"/>
    </row>
    <row r="6084" spans="2:21">
      <c r="I6084" s="335"/>
      <c r="J6084" s="335"/>
      <c r="M6084" s="335"/>
      <c r="N6084" s="335"/>
    </row>
    <row r="6085" spans="2:21">
      <c r="I6085" s="335"/>
      <c r="J6085" s="335"/>
      <c r="M6085" s="335"/>
      <c r="N6085" s="335"/>
    </row>
    <row r="6088" spans="2:21">
      <c r="G6088" s="335"/>
      <c r="H6088" s="335"/>
      <c r="K6088" s="335"/>
      <c r="L6088" s="335"/>
      <c r="O6088" s="335"/>
      <c r="P6088" s="335"/>
      <c r="Q6088" s="335"/>
      <c r="R6088" s="335"/>
    </row>
    <row r="6089" spans="2:21">
      <c r="G6089" s="335"/>
      <c r="H6089" s="335"/>
      <c r="K6089" s="335"/>
      <c r="L6089" s="335"/>
      <c r="O6089" s="335"/>
      <c r="P6089" s="335"/>
      <c r="Q6089" s="335"/>
      <c r="R6089" s="335"/>
    </row>
    <row r="6092" spans="2:21">
      <c r="M6092" s="335"/>
      <c r="N6092" s="335"/>
    </row>
    <row r="6093" spans="2:21">
      <c r="M6093" s="335"/>
      <c r="N6093" s="335"/>
    </row>
    <row r="8059" spans="2:21">
      <c r="B8059" s="335"/>
      <c r="C8059" s="335"/>
      <c r="D8059" s="335"/>
      <c r="E8059" s="335"/>
      <c r="F8059" s="335"/>
      <c r="S8059" s="335"/>
      <c r="T8059" s="335"/>
      <c r="U8059" s="335"/>
    </row>
    <row r="8060" spans="2:21">
      <c r="B8060" s="335"/>
      <c r="C8060" s="335"/>
      <c r="D8060" s="335"/>
      <c r="E8060" s="335"/>
      <c r="F8060" s="335"/>
      <c r="S8060" s="335"/>
      <c r="T8060" s="335"/>
      <c r="U8060" s="335"/>
    </row>
    <row r="8061" spans="2:21">
      <c r="B8061" s="335"/>
      <c r="C8061" s="335"/>
      <c r="D8061" s="335"/>
      <c r="E8061" s="335"/>
      <c r="F8061" s="335"/>
      <c r="S8061" s="335"/>
      <c r="T8061" s="335"/>
      <c r="U8061" s="335"/>
    </row>
    <row r="8062" spans="2:21">
      <c r="B8062" s="335"/>
      <c r="C8062" s="335"/>
      <c r="D8062" s="335"/>
      <c r="E8062" s="335"/>
      <c r="F8062" s="335"/>
      <c r="S8062" s="335"/>
      <c r="T8062" s="335"/>
      <c r="U8062" s="335"/>
    </row>
    <row r="8063" spans="2:21">
      <c r="B8063" s="335"/>
      <c r="C8063" s="335"/>
      <c r="D8063" s="335"/>
      <c r="E8063" s="335"/>
      <c r="F8063" s="335"/>
      <c r="I8063" s="335"/>
      <c r="J8063" s="335"/>
      <c r="S8063" s="335"/>
      <c r="T8063" s="335"/>
      <c r="U8063" s="335"/>
    </row>
    <row r="8064" spans="2:21">
      <c r="B8064" s="335"/>
      <c r="C8064" s="335"/>
      <c r="D8064" s="335"/>
      <c r="E8064" s="335"/>
      <c r="F8064" s="335"/>
      <c r="I8064" s="335"/>
      <c r="J8064" s="335"/>
      <c r="S8064" s="335"/>
      <c r="T8064" s="335"/>
      <c r="U8064" s="335"/>
    </row>
    <row r="8065" spans="2:21">
      <c r="B8065" s="335"/>
      <c r="C8065" s="335"/>
      <c r="D8065" s="335"/>
      <c r="E8065" s="335"/>
      <c r="F8065" s="335"/>
      <c r="I8065" s="335"/>
      <c r="J8065" s="335"/>
      <c r="S8065" s="335"/>
      <c r="T8065" s="335"/>
      <c r="U8065" s="335"/>
    </row>
    <row r="8066" spans="2:21">
      <c r="B8066" s="335"/>
      <c r="C8066" s="335"/>
      <c r="D8066" s="335"/>
      <c r="E8066" s="335"/>
      <c r="F8066" s="335"/>
      <c r="I8066" s="335"/>
      <c r="J8066" s="335"/>
      <c r="S8066" s="335"/>
      <c r="T8066" s="335"/>
      <c r="U8066" s="335"/>
    </row>
    <row r="8067" spans="2:21">
      <c r="B8067" s="335"/>
      <c r="C8067" s="335"/>
      <c r="D8067" s="335"/>
      <c r="E8067" s="335"/>
      <c r="F8067" s="335"/>
      <c r="G8067" s="335"/>
      <c r="H8067" s="335"/>
      <c r="I8067" s="335"/>
      <c r="J8067" s="335"/>
      <c r="K8067" s="335"/>
      <c r="L8067" s="335"/>
      <c r="O8067" s="335"/>
      <c r="P8067" s="335"/>
      <c r="Q8067" s="335"/>
      <c r="R8067" s="335"/>
      <c r="S8067" s="335"/>
      <c r="T8067" s="335"/>
      <c r="U8067" s="335"/>
    </row>
    <row r="8068" spans="2:21">
      <c r="B8068" s="335"/>
      <c r="C8068" s="335"/>
      <c r="D8068" s="335"/>
      <c r="E8068" s="335"/>
      <c r="F8068" s="335"/>
      <c r="G8068" s="335"/>
      <c r="H8068" s="335"/>
      <c r="I8068" s="335"/>
      <c r="J8068" s="335"/>
      <c r="K8068" s="335"/>
      <c r="L8068" s="335"/>
      <c r="O8068" s="335"/>
      <c r="P8068" s="335"/>
      <c r="Q8068" s="335"/>
      <c r="R8068" s="335"/>
      <c r="S8068" s="335"/>
      <c r="T8068" s="335"/>
      <c r="U8068" s="335"/>
    </row>
    <row r="8069" spans="2:21">
      <c r="B8069" s="335"/>
      <c r="C8069" s="335"/>
      <c r="D8069" s="335"/>
      <c r="E8069" s="335"/>
      <c r="F8069" s="335"/>
      <c r="G8069" s="335"/>
      <c r="H8069" s="335"/>
      <c r="I8069" s="335"/>
      <c r="J8069" s="335"/>
      <c r="K8069" s="335"/>
      <c r="L8069" s="335"/>
      <c r="O8069" s="335"/>
      <c r="P8069" s="335"/>
      <c r="Q8069" s="335"/>
      <c r="R8069" s="335"/>
      <c r="S8069" s="335"/>
      <c r="T8069" s="335"/>
      <c r="U8069" s="335"/>
    </row>
    <row r="8070" spans="2:21">
      <c r="B8070" s="335"/>
      <c r="C8070" s="335"/>
      <c r="D8070" s="335"/>
      <c r="E8070" s="335"/>
      <c r="F8070" s="335"/>
      <c r="G8070" s="335"/>
      <c r="H8070" s="335"/>
      <c r="I8070" s="335"/>
      <c r="J8070" s="335"/>
      <c r="K8070" s="335"/>
      <c r="L8070" s="335"/>
      <c r="O8070" s="335"/>
      <c r="P8070" s="335"/>
      <c r="Q8070" s="335"/>
      <c r="R8070" s="335"/>
      <c r="S8070" s="335"/>
      <c r="T8070" s="335"/>
      <c r="U8070" s="335"/>
    </row>
    <row r="8071" spans="2:21">
      <c r="B8071" s="335"/>
      <c r="C8071" s="335"/>
      <c r="D8071" s="335"/>
      <c r="E8071" s="335"/>
      <c r="F8071" s="335"/>
      <c r="G8071" s="335"/>
      <c r="H8071" s="335"/>
      <c r="I8071" s="335"/>
      <c r="J8071" s="335"/>
      <c r="K8071" s="335"/>
      <c r="L8071" s="335"/>
      <c r="M8071" s="335"/>
      <c r="N8071" s="335"/>
      <c r="O8071" s="335"/>
      <c r="P8071" s="335"/>
      <c r="Q8071" s="335"/>
      <c r="R8071" s="335"/>
      <c r="S8071" s="335"/>
      <c r="T8071" s="335"/>
      <c r="U8071" s="335"/>
    </row>
    <row r="8072" spans="2:21">
      <c r="B8072" s="335"/>
      <c r="C8072" s="335"/>
      <c r="D8072" s="335"/>
      <c r="E8072" s="335"/>
      <c r="F8072" s="335"/>
      <c r="G8072" s="335"/>
      <c r="H8072" s="335"/>
      <c r="I8072" s="335"/>
      <c r="J8072" s="335"/>
      <c r="K8072" s="335"/>
      <c r="L8072" s="335"/>
      <c r="M8072" s="335"/>
      <c r="N8072" s="335"/>
      <c r="O8072" s="335"/>
      <c r="P8072" s="335"/>
      <c r="Q8072" s="335"/>
      <c r="R8072" s="335"/>
      <c r="S8072" s="335"/>
      <c r="T8072" s="335"/>
      <c r="U8072" s="335"/>
    </row>
    <row r="8073" spans="2:21">
      <c r="B8073" s="335"/>
      <c r="C8073" s="335"/>
      <c r="D8073" s="335"/>
      <c r="E8073" s="335"/>
      <c r="F8073" s="335"/>
      <c r="G8073" s="335"/>
      <c r="H8073" s="335"/>
      <c r="I8073" s="335"/>
      <c r="J8073" s="335"/>
      <c r="K8073" s="335"/>
      <c r="L8073" s="335"/>
      <c r="M8073" s="335"/>
      <c r="N8073" s="335"/>
      <c r="O8073" s="335"/>
      <c r="P8073" s="335"/>
      <c r="Q8073" s="335"/>
      <c r="R8073" s="335"/>
      <c r="S8073" s="335"/>
      <c r="T8073" s="335"/>
      <c r="U8073" s="335"/>
    </row>
    <row r="8074" spans="2:21">
      <c r="G8074" s="335"/>
      <c r="H8074" s="335"/>
      <c r="I8074" s="335"/>
      <c r="J8074" s="335"/>
      <c r="K8074" s="335"/>
      <c r="L8074" s="335"/>
      <c r="M8074" s="335"/>
      <c r="N8074" s="335"/>
      <c r="O8074" s="335"/>
      <c r="P8074" s="335"/>
      <c r="Q8074" s="335"/>
      <c r="R8074" s="335"/>
    </row>
    <row r="8075" spans="2:21">
      <c r="G8075" s="335"/>
      <c r="H8075" s="335"/>
      <c r="I8075" s="335"/>
      <c r="J8075" s="335"/>
      <c r="K8075" s="335"/>
      <c r="L8075" s="335"/>
      <c r="M8075" s="335"/>
      <c r="N8075" s="335"/>
      <c r="O8075" s="335"/>
      <c r="P8075" s="335"/>
      <c r="Q8075" s="335"/>
      <c r="R8075" s="335"/>
    </row>
    <row r="8076" spans="2:21">
      <c r="G8076" s="335"/>
      <c r="H8076" s="335"/>
      <c r="I8076" s="335"/>
      <c r="J8076" s="335"/>
      <c r="K8076" s="335"/>
      <c r="L8076" s="335"/>
      <c r="M8076" s="335"/>
      <c r="N8076" s="335"/>
      <c r="O8076" s="335"/>
      <c r="P8076" s="335"/>
      <c r="Q8076" s="335"/>
      <c r="R8076" s="335"/>
    </row>
    <row r="8077" spans="2:21">
      <c r="G8077" s="335"/>
      <c r="H8077" s="335"/>
      <c r="I8077" s="335"/>
      <c r="J8077" s="335"/>
      <c r="K8077" s="335"/>
      <c r="L8077" s="335"/>
      <c r="M8077" s="335"/>
      <c r="N8077" s="335"/>
      <c r="O8077" s="335"/>
      <c r="P8077" s="335"/>
      <c r="Q8077" s="335"/>
      <c r="R8077" s="335"/>
    </row>
    <row r="8078" spans="2:21">
      <c r="G8078" s="335"/>
      <c r="H8078" s="335"/>
      <c r="K8078" s="335"/>
      <c r="L8078" s="335"/>
      <c r="M8078" s="335"/>
      <c r="N8078" s="335"/>
      <c r="O8078" s="335"/>
      <c r="P8078" s="335"/>
      <c r="Q8078" s="335"/>
      <c r="R8078" s="335"/>
    </row>
    <row r="8079" spans="2:21">
      <c r="G8079" s="335"/>
      <c r="H8079" s="335"/>
      <c r="K8079" s="335"/>
      <c r="L8079" s="335"/>
      <c r="M8079" s="335"/>
      <c r="N8079" s="335"/>
      <c r="O8079" s="335"/>
      <c r="P8079" s="335"/>
      <c r="Q8079" s="335"/>
      <c r="R8079" s="335"/>
    </row>
    <row r="8080" spans="2:21" ht="84.95" customHeight="1">
      <c r="B8080" s="335"/>
      <c r="C8080" s="335"/>
      <c r="D8080" s="335"/>
      <c r="E8080" s="335"/>
      <c r="F8080" s="335"/>
      <c r="G8080" s="335"/>
      <c r="H8080" s="335"/>
      <c r="K8080" s="335"/>
      <c r="L8080" s="335"/>
      <c r="M8080" s="335"/>
      <c r="N8080" s="335"/>
      <c r="O8080" s="335"/>
      <c r="P8080" s="335"/>
      <c r="Q8080" s="335"/>
      <c r="R8080" s="335"/>
      <c r="S8080" s="335"/>
      <c r="T8080" s="335"/>
      <c r="U8080" s="335"/>
    </row>
    <row r="8081" spans="2:21" ht="84.95" customHeight="1">
      <c r="B8081" s="335"/>
      <c r="C8081" s="335"/>
      <c r="D8081" s="335"/>
      <c r="E8081" s="335"/>
      <c r="F8081" s="335"/>
      <c r="G8081" s="335"/>
      <c r="H8081" s="335"/>
      <c r="K8081" s="335"/>
      <c r="L8081" s="335"/>
      <c r="M8081" s="335"/>
      <c r="N8081" s="335"/>
      <c r="O8081" s="335"/>
      <c r="P8081" s="335"/>
      <c r="Q8081" s="335"/>
      <c r="R8081" s="335"/>
      <c r="S8081" s="335"/>
      <c r="T8081" s="335"/>
      <c r="U8081" s="335"/>
    </row>
    <row r="8082" spans="2:21">
      <c r="M8082" s="335"/>
      <c r="N8082" s="335"/>
    </row>
    <row r="8083" spans="2:21">
      <c r="M8083" s="335"/>
      <c r="N8083" s="335"/>
    </row>
    <row r="8084" spans="2:21">
      <c r="I8084" s="335"/>
      <c r="J8084" s="335"/>
      <c r="M8084" s="335"/>
      <c r="N8084" s="335"/>
    </row>
    <row r="8085" spans="2:21">
      <c r="I8085" s="335"/>
      <c r="J8085" s="335"/>
      <c r="M8085" s="335"/>
      <c r="N8085" s="335"/>
    </row>
    <row r="8088" spans="2:21">
      <c r="G8088" s="335"/>
      <c r="H8088" s="335"/>
      <c r="K8088" s="335"/>
      <c r="L8088" s="335"/>
      <c r="O8088" s="335"/>
      <c r="P8088" s="335"/>
      <c r="Q8088" s="335"/>
      <c r="R8088" s="335"/>
    </row>
    <row r="8089" spans="2:21">
      <c r="G8089" s="335"/>
      <c r="H8089" s="335"/>
      <c r="K8089" s="335"/>
      <c r="L8089" s="335"/>
      <c r="O8089" s="335"/>
      <c r="P8089" s="335"/>
      <c r="Q8089" s="335"/>
      <c r="R8089" s="335"/>
    </row>
    <row r="8092" spans="2:21">
      <c r="M8092" s="335"/>
      <c r="N8092" s="335"/>
    </row>
    <row r="8093" spans="2:21">
      <c r="M8093" s="335"/>
      <c r="N8093" s="335"/>
    </row>
    <row r="10059" spans="2:21">
      <c r="B10059" s="335"/>
      <c r="C10059" s="335"/>
      <c r="D10059" s="335"/>
      <c r="E10059" s="335"/>
      <c r="F10059" s="335"/>
      <c r="S10059" s="335"/>
      <c r="T10059" s="335"/>
      <c r="U10059" s="335"/>
    </row>
    <row r="10060" spans="2:21">
      <c r="B10060" s="335"/>
      <c r="C10060" s="335"/>
      <c r="D10060" s="335"/>
      <c r="E10060" s="335"/>
      <c r="F10060" s="335"/>
      <c r="S10060" s="335"/>
      <c r="T10060" s="335"/>
      <c r="U10060" s="335"/>
    </row>
    <row r="10061" spans="2:21">
      <c r="B10061" s="335"/>
      <c r="C10061" s="335"/>
      <c r="D10061" s="335"/>
      <c r="E10061" s="335"/>
      <c r="F10061" s="335"/>
      <c r="S10061" s="335"/>
      <c r="T10061" s="335"/>
      <c r="U10061" s="335"/>
    </row>
    <row r="10062" spans="2:21">
      <c r="B10062" s="335"/>
      <c r="C10062" s="335"/>
      <c r="D10062" s="335"/>
      <c r="E10062" s="335"/>
      <c r="F10062" s="335"/>
      <c r="S10062" s="335"/>
      <c r="T10062" s="335"/>
      <c r="U10062" s="335"/>
    </row>
    <row r="10063" spans="2:21">
      <c r="B10063" s="335"/>
      <c r="C10063" s="335"/>
      <c r="D10063" s="335"/>
      <c r="E10063" s="335"/>
      <c r="F10063" s="335"/>
      <c r="I10063" s="335"/>
      <c r="J10063" s="335"/>
      <c r="S10063" s="335"/>
      <c r="T10063" s="335"/>
      <c r="U10063" s="335"/>
    </row>
    <row r="10064" spans="2:21">
      <c r="B10064" s="335"/>
      <c r="C10064" s="335"/>
      <c r="D10064" s="335"/>
      <c r="E10064" s="335"/>
      <c r="F10064" s="335"/>
      <c r="I10064" s="335"/>
      <c r="J10064" s="335"/>
      <c r="S10064" s="335"/>
      <c r="T10064" s="335"/>
      <c r="U10064" s="335"/>
    </row>
    <row r="10065" spans="2:21">
      <c r="B10065" s="335"/>
      <c r="C10065" s="335"/>
      <c r="D10065" s="335"/>
      <c r="E10065" s="335"/>
      <c r="F10065" s="335"/>
      <c r="I10065" s="335"/>
      <c r="J10065" s="335"/>
      <c r="S10065" s="335"/>
      <c r="T10065" s="335"/>
      <c r="U10065" s="335"/>
    </row>
    <row r="10066" spans="2:21">
      <c r="B10066" s="335"/>
      <c r="C10066" s="335"/>
      <c r="D10066" s="335"/>
      <c r="E10066" s="335"/>
      <c r="F10066" s="335"/>
      <c r="I10066" s="335"/>
      <c r="J10066" s="335"/>
      <c r="S10066" s="335"/>
      <c r="T10066" s="335"/>
      <c r="U10066" s="335"/>
    </row>
    <row r="10067" spans="2:21">
      <c r="B10067" s="335"/>
      <c r="C10067" s="335"/>
      <c r="D10067" s="335"/>
      <c r="E10067" s="335"/>
      <c r="F10067" s="335"/>
      <c r="G10067" s="335"/>
      <c r="H10067" s="335"/>
      <c r="I10067" s="335"/>
      <c r="J10067" s="335"/>
      <c r="K10067" s="335"/>
      <c r="L10067" s="335"/>
      <c r="O10067" s="335"/>
      <c r="P10067" s="335"/>
      <c r="Q10067" s="335"/>
      <c r="R10067" s="335"/>
      <c r="S10067" s="335"/>
      <c r="T10067" s="335"/>
      <c r="U10067" s="335"/>
    </row>
    <row r="10068" spans="2:21">
      <c r="B10068" s="335"/>
      <c r="C10068" s="335"/>
      <c r="D10068" s="335"/>
      <c r="E10068" s="335"/>
      <c r="F10068" s="335"/>
      <c r="G10068" s="335"/>
      <c r="H10068" s="335"/>
      <c r="I10068" s="335"/>
      <c r="J10068" s="335"/>
      <c r="K10068" s="335"/>
      <c r="L10068" s="335"/>
      <c r="O10068" s="335"/>
      <c r="P10068" s="335"/>
      <c r="Q10068" s="335"/>
      <c r="R10068" s="335"/>
      <c r="S10068" s="335"/>
      <c r="T10068" s="335"/>
      <c r="U10068" s="335"/>
    </row>
    <row r="10069" spans="2:21">
      <c r="B10069" s="335"/>
      <c r="C10069" s="335"/>
      <c r="D10069" s="335"/>
      <c r="E10069" s="335"/>
      <c r="F10069" s="335"/>
      <c r="G10069" s="335"/>
      <c r="H10069" s="335"/>
      <c r="I10069" s="335"/>
      <c r="J10069" s="335"/>
      <c r="K10069" s="335"/>
      <c r="L10069" s="335"/>
      <c r="O10069" s="335"/>
      <c r="P10069" s="335"/>
      <c r="Q10069" s="335"/>
      <c r="R10069" s="335"/>
      <c r="S10069" s="335"/>
      <c r="T10069" s="335"/>
      <c r="U10069" s="335"/>
    </row>
    <row r="10070" spans="2:21">
      <c r="B10070" s="335"/>
      <c r="C10070" s="335"/>
      <c r="D10070" s="335"/>
      <c r="E10070" s="335"/>
      <c r="F10070" s="335"/>
      <c r="G10070" s="335"/>
      <c r="H10070" s="335"/>
      <c r="I10070" s="335"/>
      <c r="J10070" s="335"/>
      <c r="K10070" s="335"/>
      <c r="L10070" s="335"/>
      <c r="O10070" s="335"/>
      <c r="P10070" s="335"/>
      <c r="Q10070" s="335"/>
      <c r="R10070" s="335"/>
      <c r="S10070" s="335"/>
      <c r="T10070" s="335"/>
      <c r="U10070" s="335"/>
    </row>
    <row r="10071" spans="2:21">
      <c r="B10071" s="335"/>
      <c r="C10071" s="335"/>
      <c r="D10071" s="335"/>
      <c r="E10071" s="335"/>
      <c r="F10071" s="335"/>
      <c r="G10071" s="335"/>
      <c r="H10071" s="335"/>
      <c r="I10071" s="335"/>
      <c r="J10071" s="335"/>
      <c r="K10071" s="335"/>
      <c r="L10071" s="335"/>
      <c r="M10071" s="335"/>
      <c r="N10071" s="335"/>
      <c r="O10071" s="335"/>
      <c r="P10071" s="335"/>
      <c r="Q10071" s="335"/>
      <c r="R10071" s="335"/>
      <c r="S10071" s="335"/>
      <c r="T10071" s="335"/>
      <c r="U10071" s="335"/>
    </row>
    <row r="10072" spans="2:21">
      <c r="B10072" s="335"/>
      <c r="C10072" s="335"/>
      <c r="D10072" s="335"/>
      <c r="E10072" s="335"/>
      <c r="F10072" s="335"/>
      <c r="G10072" s="335"/>
      <c r="H10072" s="335"/>
      <c r="I10072" s="335"/>
      <c r="J10072" s="335"/>
      <c r="K10072" s="335"/>
      <c r="L10072" s="335"/>
      <c r="M10072" s="335"/>
      <c r="N10072" s="335"/>
      <c r="O10072" s="335"/>
      <c r="P10072" s="335"/>
      <c r="Q10072" s="335"/>
      <c r="R10072" s="335"/>
      <c r="S10072" s="335"/>
      <c r="T10072" s="335"/>
      <c r="U10072" s="335"/>
    </row>
    <row r="10073" spans="2:21">
      <c r="B10073" s="335"/>
      <c r="C10073" s="335"/>
      <c r="D10073" s="335"/>
      <c r="E10073" s="335"/>
      <c r="F10073" s="335"/>
      <c r="G10073" s="335"/>
      <c r="H10073" s="335"/>
      <c r="I10073" s="335"/>
      <c r="J10073" s="335"/>
      <c r="K10073" s="335"/>
      <c r="L10073" s="335"/>
      <c r="M10073" s="335"/>
      <c r="N10073" s="335"/>
      <c r="O10073" s="335"/>
      <c r="P10073" s="335"/>
      <c r="Q10073" s="335"/>
      <c r="R10073" s="335"/>
      <c r="S10073" s="335"/>
      <c r="T10073" s="335"/>
      <c r="U10073" s="335"/>
    </row>
    <row r="10074" spans="2:21">
      <c r="G10074" s="335"/>
      <c r="H10074" s="335"/>
      <c r="I10074" s="335"/>
      <c r="J10074" s="335"/>
      <c r="K10074" s="335"/>
      <c r="L10074" s="335"/>
      <c r="M10074" s="335"/>
      <c r="N10074" s="335"/>
      <c r="O10074" s="335"/>
      <c r="P10074" s="335"/>
      <c r="Q10074" s="335"/>
      <c r="R10074" s="335"/>
    </row>
    <row r="10075" spans="2:21">
      <c r="G10075" s="335"/>
      <c r="H10075" s="335"/>
      <c r="I10075" s="335"/>
      <c r="J10075" s="335"/>
      <c r="K10075" s="335"/>
      <c r="L10075" s="335"/>
      <c r="M10075" s="335"/>
      <c r="N10075" s="335"/>
      <c r="O10075" s="335"/>
      <c r="P10075" s="335"/>
      <c r="Q10075" s="335"/>
      <c r="R10075" s="335"/>
    </row>
    <row r="10076" spans="2:21">
      <c r="G10076" s="335"/>
      <c r="H10076" s="335"/>
      <c r="I10076" s="335"/>
      <c r="J10076" s="335"/>
      <c r="K10076" s="335"/>
      <c r="L10076" s="335"/>
      <c r="M10076" s="335"/>
      <c r="N10076" s="335"/>
      <c r="O10076" s="335"/>
      <c r="P10076" s="335"/>
      <c r="Q10076" s="335"/>
      <c r="R10076" s="335"/>
    </row>
    <row r="10077" spans="2:21">
      <c r="G10077" s="335"/>
      <c r="H10077" s="335"/>
      <c r="I10077" s="335"/>
      <c r="J10077" s="335"/>
      <c r="K10077" s="335"/>
      <c r="L10077" s="335"/>
      <c r="M10077" s="335"/>
      <c r="N10077" s="335"/>
      <c r="O10077" s="335"/>
      <c r="P10077" s="335"/>
      <c r="Q10077" s="335"/>
      <c r="R10077" s="335"/>
    </row>
    <row r="10078" spans="2:21">
      <c r="G10078" s="335"/>
      <c r="H10078" s="335"/>
      <c r="K10078" s="335"/>
      <c r="L10078" s="335"/>
      <c r="M10078" s="335"/>
      <c r="N10078" s="335"/>
      <c r="O10078" s="335"/>
      <c r="P10078" s="335"/>
      <c r="Q10078" s="335"/>
      <c r="R10078" s="335"/>
    </row>
    <row r="10079" spans="2:21">
      <c r="G10079" s="335"/>
      <c r="H10079" s="335"/>
      <c r="K10079" s="335"/>
      <c r="L10079" s="335"/>
      <c r="M10079" s="335"/>
      <c r="N10079" s="335"/>
      <c r="O10079" s="335"/>
      <c r="P10079" s="335"/>
      <c r="Q10079" s="335"/>
      <c r="R10079" s="335"/>
    </row>
    <row r="10080" spans="2:21" ht="84.95" customHeight="1">
      <c r="B10080" s="335"/>
      <c r="C10080" s="335"/>
      <c r="D10080" s="335"/>
      <c r="E10080" s="335"/>
      <c r="F10080" s="335"/>
      <c r="G10080" s="335"/>
      <c r="H10080" s="335"/>
      <c r="K10080" s="335"/>
      <c r="L10080" s="335"/>
      <c r="M10080" s="335"/>
      <c r="N10080" s="335"/>
      <c r="O10080" s="335"/>
      <c r="P10080" s="335"/>
      <c r="Q10080" s="335"/>
      <c r="R10080" s="335"/>
      <c r="S10080" s="335"/>
      <c r="T10080" s="335"/>
      <c r="U10080" s="335"/>
    </row>
    <row r="10081" spans="2:21" ht="84.95" customHeight="1">
      <c r="B10081" s="335"/>
      <c r="C10081" s="335"/>
      <c r="D10081" s="335"/>
      <c r="E10081" s="335"/>
      <c r="F10081" s="335"/>
      <c r="G10081" s="335"/>
      <c r="H10081" s="335"/>
      <c r="K10081" s="335"/>
      <c r="L10081" s="335"/>
      <c r="M10081" s="335"/>
      <c r="N10081" s="335"/>
      <c r="O10081" s="335"/>
      <c r="P10081" s="335"/>
      <c r="Q10081" s="335"/>
      <c r="R10081" s="335"/>
      <c r="S10081" s="335"/>
      <c r="T10081" s="335"/>
      <c r="U10081" s="335"/>
    </row>
    <row r="10082" spans="2:21">
      <c r="M10082" s="335"/>
      <c r="N10082" s="335"/>
    </row>
    <row r="10083" spans="2:21">
      <c r="M10083" s="335"/>
      <c r="N10083" s="335"/>
    </row>
    <row r="10084" spans="2:21">
      <c r="I10084" s="335"/>
      <c r="J10084" s="335"/>
      <c r="M10084" s="335"/>
      <c r="N10084" s="335"/>
    </row>
    <row r="10085" spans="2:21">
      <c r="I10085" s="335"/>
      <c r="J10085" s="335"/>
      <c r="M10085" s="335"/>
      <c r="N10085" s="335"/>
    </row>
    <row r="10088" spans="2:21">
      <c r="G10088" s="335"/>
      <c r="H10088" s="335"/>
      <c r="K10088" s="335"/>
      <c r="L10088" s="335"/>
      <c r="O10088" s="335"/>
      <c r="P10088" s="335"/>
      <c r="Q10088" s="335"/>
      <c r="R10088" s="335"/>
    </row>
    <row r="10089" spans="2:21">
      <c r="G10089" s="335"/>
      <c r="H10089" s="335"/>
      <c r="K10089" s="335"/>
      <c r="L10089" s="335"/>
      <c r="O10089" s="335"/>
      <c r="P10089" s="335"/>
      <c r="Q10089" s="335"/>
      <c r="R10089" s="335"/>
    </row>
    <row r="10092" spans="2:21">
      <c r="M10092" s="335"/>
      <c r="N10092" s="335"/>
    </row>
    <row r="10093" spans="2:21">
      <c r="M10093" s="335"/>
      <c r="N10093" s="335"/>
    </row>
  </sheetData>
  <sheetProtection algorithmName="SHA-512" hashValue="WUKcFKjCNnXtOh2RGN+MXbJV7/MGfo23oKUbOFBVcAobGX92/jHC7IsQyJBLqF+zsZAPpdHInfPdvixsp7WYbQ==" saltValue="xR7goHKOjj0/azTTEmrnmg==" spinCount="100000" sheet="1" objects="1" scenarios="1"/>
  <mergeCells count="29">
    <mergeCell ref="D140:D142"/>
    <mergeCell ref="F140:F141"/>
    <mergeCell ref="Q9:R9"/>
    <mergeCell ref="Q10:R10"/>
    <mergeCell ref="K8:L8"/>
    <mergeCell ref="O8:P8"/>
    <mergeCell ref="O9:P9"/>
    <mergeCell ref="O10:P10"/>
    <mergeCell ref="Q11:R11"/>
    <mergeCell ref="O11:P11"/>
    <mergeCell ref="K10:L10"/>
    <mergeCell ref="D74:D76"/>
    <mergeCell ref="F74:F75"/>
    <mergeCell ref="S8:T8"/>
    <mergeCell ref="I11:J11"/>
    <mergeCell ref="M9:N9"/>
    <mergeCell ref="G8:H8"/>
    <mergeCell ref="K9:L9"/>
    <mergeCell ref="I8:J8"/>
    <mergeCell ref="M11:N11"/>
    <mergeCell ref="K11:L11"/>
    <mergeCell ref="M8:N8"/>
    <mergeCell ref="M10:N10"/>
    <mergeCell ref="G9:H9"/>
    <mergeCell ref="I9:J9"/>
    <mergeCell ref="G11:H11"/>
    <mergeCell ref="G10:H10"/>
    <mergeCell ref="I10:J10"/>
    <mergeCell ref="Q8:R8"/>
  </mergeCells>
  <phoneticPr fontId="3"/>
  <dataValidations xWindow="631" yWindow="345" count="10">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L1860 L1842 L1824 L1806 L1788 L1770 L1752 L1734 L1716 L1698 L1680 L1662 L1644 L1626 L1608 L1590 L1572 L1554 L1536 L1518 L1500 L1482 L1464 L1446 L1428 L1410 L1392 L1374 L1356 L1338 L1320 L1302 L1284 L1266 L1248 L1230 L1212 L1194 L1176 L1158 L1140 L1122 L1104 L1086 L1068 L1050 L1032 L1014 L996 L978 L960 L942 L924 L906 L888 L870 L852 L834 L816 L798 L780 L762 L744 L726 L708 L690 L672 L654 L636 L618 L600 L582 L564 L546 L528 L510 L492 L474 L456 L438 L420 L402 L384 L366 L348 L330 L312 L294 L276 L258 L240 L222 P402 P384 P366 P348 L1878 P330 P312 P294 R1860 R1842 R1824 R1806 R1788 R1770 R1752 R1734 R1716 R1698 R1680 R1662 R1644 R1626 R1608 R1590 R1572 R1554 R1536 R1518 R1500 R1482 R1464 R1446 R1428 R1410 R1392 R1374 R1356 R1338 R1320 R1302 R1284 R1266 R1248 R1230 R1212 R1194 R1176 R1158 R1140 R1122 R1104 R1086 R1068 R1050 R1032 R1014 R996 R978 R960 R942 R924 R906 R888 R870 R852 R834 R816 R798 R780 R762 R744 R726 R708 R690 R672 R654 R636 R618 R600 R582 R564 R546 R528 R510 R492 R474 R456 R438 R420 R402 R384 R366 R348 R330 R312 R294 R276 R258 R240 R222 P276 P258 P240 P222 R1878 P1878 P1860 P1842 P1824 P1806 P1788 P1770 P1752 P1734 P1716 P1698 P1680 P1662 P1644 P1626 P1608 P1590 P1572 P1554 P1536 P1518 P1500 P1482 P1464 P1446 P1428 P1410 P1392 P1374 P1356 P1338 P1320 P1302 P1284 P1266 P1248 P1230 P1212 P1194 P1176 P1158 P1140 P1122 P1104 P1086 P1068 P1050 P1032 P1014 P996 P978 P960 P942 P924 P906 P888 P870 P852 P834 P816 P798 P780 P762 P744 P726 P708 P690 P672 P654 P636 P618 P600 P582 P564 P546 P528 P510 P492 P474 P456 P438 P420" xr:uid="{00000000-0002-0000-1100-000000000000}">
      <formula1>TRIM(L222)&lt;&gt;""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L1863 L1845 L1827 L1809 L1791 L1773 L1755 L1737 L1719 L1701 L1683 L1665 L1647 L1629 L1611 L1593 L1575 L1557 L1539 L1521 L1503 L1485 L1467 L1449 L1431 L1413 L1395 L1377 L1359 L1341 L1323 L1305 L1287 L1269 L1251 L1233 L1215 L1197 L1179 L1161 L1143 L1125 L1107 L1089 L1071 L1053 L1035 L1017 L999 L981 L963 L945 L927 L909 L891 L873 L855 L837 L819 L801 L783 L765 L747 L729 L711 L693 L675 L657 L639 L621 L603 L585 L567 L549 L531 L513 L495 L477 L459 L441 L423 L405 L387 L369 L351 L333 L315 L297 L279 L261 L243 L225 L207 P351 P333 P315 L1881 P297 P279 P261 R1863 R1845 R1827 R1809 R1791 R1773 R1755 R1737 R1719 R1701 R1683 R1665 R1647 R1629 R1611 R1593 R1575 R1557 R1539 R1521 R1503 R1485 R1467 R1449 R1431 R1413 R1395 R1377 R1359 R1341 R1323 R1305 R1287 R1269 R1251 R1233 R1215 R1197 R1179 R1161 R1143 R1125 R1107 R1089 R1071 R1053 R1035 R1017 R999 R981 R963 R945 R927 R909 R891 R873 R855 R837 R819 R801 R783 R765 R747 R729 R711 R693 R675 R657 R639 R621 R603 R585 R567 R549 R531 R513 R495 R477 R459 R441 R423 R405 R387 R369 R351 R333 R315 R297 R279 R261 R243 R225 R207 P243 P207 P225 R1881 P1881 P1863 P1845 P1827 P1809 P1791 P1773 P1755 P1737 P1719 P1701 P1683 P1665 P1647 P1629 P1611 P1593 P1575 P1557 P1539 P1521 P1503 P1485 P1467 P1449 P1431 P1413 P1395 P1377 P1359 P1341 P1323 P1305 P1287 P1269 P1251 P1233 P1215 P1197 P1179 P1161 P1143 P1125 P1107 P1089 P1071 P1053 P1035 P1017 P999 P981 P963 P945 P927 P909 P891 P873 P855 P837 P819 P801 P783 P765 P747 P729 P711 P693 P675 P657 P639 P621 P603 P585 P567 P549 P531 P513 P495 P477 P459 P441 P423 P405 P387 P369" xr:uid="{00000000-0002-0000-1100-000001000000}">
      <formula1>20</formula1>
    </dataValidation>
    <dataValidation type="custom" allowBlank="1" showInputMessage="1" showErrorMessage="1" promptTitle="規格" prompt="上の欄に『参考規格』が表示されている場合は、参考にしてください。また単位も含めて入力してください。" sqref="L1862 L1844 L1826 L1808 L1790 L1772 L1754 L1736 L1718 L1700 L1682 L1664 L1646 L1628 L1610 L1592 L1574 L1556 L1538 L1520 L1502 L1484 L1466 L1448 L1430 L1412 L1394 L1376 L1358 L1340 L1322 L1304 L1286 L1268 L1250 L1232 L1214 L1196 L1178 L1160 L1142 L1124 L1106 L1088 L1070 L1052 L1034 L1016 L998 L980 L962 L944 L926 L908 L890 L872 L854 L836 L818 L800 L782 L764 L746 L728 L710 L692 L674 L656 L638 L620 L602 L584 L566 L548 L530 L512 L494 L476 L458 L440 L422 L404 L386 L368 L350 L332 L314 L296 L278 L260 L242 L224 L206 P350 P332 P314 L1880 P296 P278 P260 R1862 R1844 R1826 R1808 R1790 R1772 R1754 R1736 R1718 R1700 R1682 R1664 R1646 R1628 R1610 R1592 R1574 R1556 R1538 R1520 R1502 R1484 R1466 R1448 R1430 R1412 R1394 R1376 R1358 R1340 R1322 R1304 R1286 R1268 R1250 R1232 R1214 R1196 R1178 R1160 R1142 R1124 R1106 R1088 R1070 R1052 R1034 R1016 R998 R980 R962 R944 R926 R908 R890 R872 R854 R836 R818 R800 R782 R764 R746 R728 R710 R692 R674 R656 R638 R620 R602 R584 R566 R548 R530 R512 R494 R476 R458 R440 R422 R404 R386 R368 R350 R332 R314 R296 R278 R260 R242 R224 R206 P242 P206 P224 R1880 P1880 P1862 P1844 P1826 P1808 P1790 P1772 P1754 P1736 P1718 P1700 P1682 P1664 P1646 P1628 P1610 P1592 P1574 P1556 P1538 P1520 P1502 P1484 P1466 P1448 P1430 P1412 P1394 P1376 P1358 P1340 P1322 P1304 P1286 P1268 P1250 P1232 P1214 P1196 P1178 P1160 P1142 P1124 P1106 P1088 P1070 P1052 P1034 P1016 P998 P980 P962 P944 P926 P908 P890 P872 P854 P836 P818 P800 P782 P764 P746 P728 P710 P692 P674 P656 P638 P620 P602 P584 P566 P548 P530 P512 P494 P476 P458 P440 P422 P404 P386 P368 H76 L76 N76 P76 R76" xr:uid="{00000000-0002-0000-1100-000002000000}">
      <formula1>TRIM(H76)&lt;&gt;""</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H74 J74 L140 H140 J140 L74 N140 N74 P74 P140 R74 R140" xr:uid="{EC9EB542-6168-4617-B042-9061EC89A54B}">
      <formula1>運搬機械名</formula1>
    </dataValidation>
    <dataValidation type="list" allowBlank="1" showInputMessage="1" promptTitle="建設機械名" prompt="リストに無い場合は、直接入力して下さい。" sqref="H75 J75 L141 H141 J141 L75 N141 N75 P75 P141 R75 R141" xr:uid="{BEBBC48E-A801-4214-8F95-E86EF7719078}">
      <formula1>INDIRECT(H74)</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8-2_建設機械Ⅰ」シートの「B-1 質量20ｔ未満の建設機械の運搬」で入力してください。" sqref="H77 H143 N143 N77 P77 P143 R77 R143" xr:uid="{DB2A0DF8-D496-4FF5-B93A-586617BD11CF}">
      <formula1>20</formula1>
    </dataValidation>
    <dataValidation type="whole" operator="greaterThanOrEqual" allowBlank="1" showInputMessage="1" showErrorMessage="1" sqref="H78:H89 J106:J107 H157:H171 R183:R187 J172:J173 J175:J179 L131 L123 N157:N171 R180:R181 N78:N89 P157:P171 N191:N197 P78:P89 P91:P105 H91:H105 N91:N107 R157:R171 N199:N203 R78:R89 R91:R105 J109:J113 N109:N113 N122:N123 R117:R121 R114:R115 N125:N131 N133:N137 L197 L189 N188:N189 H144:H155 N144:N155 P144:P155 R144:R155" xr:uid="{43CDB227-6E1D-4ABC-9965-F4FD92AB9B7D}">
      <formula1>0</formula1>
    </dataValidation>
    <dataValidation type="custom" allowBlank="1" showInputMessage="1" showErrorMessage="1" promptTitle="規格" prompt="単位も含めて入力してください。" sqref="L142 J76 H142 J142 N142 P142 R142" xr:uid="{1DDE6F14-C8C1-4D27-8854-8A6885849053}">
      <formula1>TRIM(H76)&lt;&gt;""</formula1>
    </dataValidation>
    <dataValidation type="decimal" operator="greaterThanOrEqual" allowBlank="1" showInputMessage="1" showErrorMessage="1" sqref="L143 L77" xr:uid="{65743207-A06D-427A-8A37-580BFF53748E}">
      <formula1>0</formula1>
    </dataValidation>
    <dataValidation type="decimal" operator="greaterThanOrEqual" allowBlank="1" showInputMessage="1" showErrorMessage="1" errorTitle="エラー及び対処方法" error="80t未満の場合は、この欄には入力できません。_x000a_　機械本体重量が80t未満の場合は、「8-2_建設機械Ⅰ」で入力してください。" sqref="J77 J143" xr:uid="{A3786311-3130-47BE-870B-F03472DD59D7}">
      <formula1>80</formula1>
    </dataValidation>
  </dataValidations>
  <pageMargins left="0.78740157480314965" right="0.23622047244094491" top="0.57999999999999996" bottom="0.36" header="0.51181102362204722" footer="0.15"/>
  <pageSetup paperSize="9" scale="6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D276"/>
  <sheetViews>
    <sheetView showGridLines="0" topLeftCell="A2" zoomScale="85" zoomScaleNormal="85" zoomScaleSheetLayoutView="75" workbookViewId="0">
      <selection activeCell="F157" sqref="F157:H157"/>
    </sheetView>
  </sheetViews>
  <sheetFormatPr defaultRowHeight="13.5"/>
  <cols>
    <col min="1" max="1" width="2.375" style="30" customWidth="1"/>
    <col min="2" max="2" width="2.625" style="30" customWidth="1"/>
    <col min="3" max="6" width="3.125" style="47" customWidth="1"/>
    <col min="7" max="7" width="6" style="47" customWidth="1"/>
    <col min="8" max="8" width="26.125" style="30" customWidth="1"/>
    <col min="9" max="9" width="12.75" style="30" customWidth="1"/>
    <col min="10" max="10" width="2.5" style="250" bestFit="1" customWidth="1"/>
    <col min="11" max="11" width="14.125" style="30" customWidth="1"/>
    <col min="12" max="12" width="9" style="30" hidden="1" customWidth="1"/>
    <col min="13" max="13" width="2.125" style="250" customWidth="1"/>
    <col min="14" max="14" width="14.125" style="30" customWidth="1"/>
    <col min="15" max="15" width="2.5" style="250" hidden="1" customWidth="1"/>
    <col min="16" max="16" width="11.875" style="30" hidden="1" customWidth="1"/>
    <col min="17" max="17" width="2.5" style="250" customWidth="1"/>
    <col min="18" max="18" width="13" style="30" customWidth="1"/>
    <col min="19" max="19" width="2.5" style="250" customWidth="1"/>
    <col min="20" max="20" width="13" style="30" customWidth="1"/>
    <col min="21" max="21" width="2.5" style="250" customWidth="1"/>
    <col min="22" max="22" width="13" style="30" customWidth="1"/>
    <col min="23" max="23" width="2.5" style="250" customWidth="1"/>
    <col min="24" max="24" width="13" style="30" customWidth="1"/>
    <col min="25" max="25" width="2.5" style="250" customWidth="1"/>
    <col min="26" max="26" width="13" style="30" customWidth="1"/>
    <col min="27" max="27" width="9" style="335"/>
    <col min="28" max="28" width="13.25" style="335" customWidth="1"/>
    <col min="29" max="29" width="0" style="335" hidden="1" customWidth="1"/>
    <col min="30" max="30" width="12.375" style="335" hidden="1" customWidth="1"/>
    <col min="31" max="31" width="0" style="335" hidden="1" customWidth="1"/>
    <col min="32" max="32" width="12.375" style="335" hidden="1" customWidth="1"/>
    <col min="33" max="40" width="2.5" style="335" hidden="1" customWidth="1"/>
    <col min="41" max="41" width="33.375" style="335" hidden="1" customWidth="1"/>
    <col min="42" max="50" width="5.25" style="335" hidden="1" customWidth="1"/>
    <col min="51" max="51" width="5.125" style="335" hidden="1" customWidth="1"/>
    <col min="52" max="56" width="0" style="335" hidden="1" customWidth="1"/>
    <col min="57" max="16384" width="9" style="335"/>
  </cols>
  <sheetData>
    <row r="1" spans="1:56" ht="18.75" hidden="1" customHeight="1">
      <c r="A1" s="204"/>
      <c r="AA1" s="1271" t="s">
        <v>736</v>
      </c>
      <c r="AB1" s="1162"/>
      <c r="AC1" s="1262" t="s">
        <v>1081</v>
      </c>
      <c r="AD1" s="1162"/>
      <c r="AE1" s="1292" t="s">
        <v>1295</v>
      </c>
      <c r="AF1" s="1162"/>
      <c r="AG1" s="1162"/>
      <c r="AH1" s="1162"/>
      <c r="AI1" s="1162"/>
      <c r="AJ1" s="1162"/>
      <c r="AK1" s="1162"/>
      <c r="AL1" s="1162"/>
      <c r="AM1" s="1162"/>
      <c r="AN1" s="1162"/>
      <c r="AO1" s="1162"/>
      <c r="AP1" s="1203" t="s">
        <v>109</v>
      </c>
      <c r="AQ1" s="1203" t="s">
        <v>109</v>
      </c>
      <c r="AR1" s="1203" t="s">
        <v>109</v>
      </c>
      <c r="AS1" s="1203" t="s">
        <v>109</v>
      </c>
      <c r="AT1" s="1203" t="s">
        <v>109</v>
      </c>
      <c r="AU1" s="1203" t="s">
        <v>109</v>
      </c>
      <c r="AV1" s="1203" t="s">
        <v>109</v>
      </c>
      <c r="AW1" s="1203" t="s">
        <v>109</v>
      </c>
      <c r="AX1" s="1203" t="s">
        <v>109</v>
      </c>
      <c r="AY1" s="1195" t="s">
        <v>108</v>
      </c>
      <c r="AZ1" s="1162"/>
      <c r="BA1" s="1162"/>
      <c r="BB1" s="1162"/>
      <c r="BC1" s="1162"/>
      <c r="BD1" s="1162"/>
    </row>
    <row r="2" spans="1:56" ht="7.5" customHeight="1">
      <c r="A2" s="335"/>
      <c r="AO2" s="1162"/>
      <c r="AP2" s="1162"/>
      <c r="AQ2" s="1162"/>
      <c r="AR2" s="1162"/>
      <c r="AS2" s="1162"/>
      <c r="AT2" s="1162"/>
      <c r="AU2" s="1162"/>
      <c r="AV2" s="1162"/>
      <c r="AW2" s="1162"/>
      <c r="AX2" s="1162"/>
      <c r="AY2" s="1162"/>
    </row>
    <row r="3" spans="1:56" ht="24.75" customHeight="1">
      <c r="A3" s="740" t="s">
        <v>1427</v>
      </c>
      <c r="B3" s="336"/>
      <c r="M3" s="86"/>
      <c r="N3" s="127"/>
      <c r="AO3" s="1162"/>
      <c r="AP3" s="1162"/>
      <c r="AQ3" s="1162"/>
      <c r="AR3" s="1162"/>
      <c r="AS3" s="1162"/>
      <c r="AT3" s="1162"/>
      <c r="AU3" s="1162"/>
      <c r="AV3" s="1162"/>
      <c r="AW3" s="1162"/>
      <c r="AX3" s="1162"/>
      <c r="AY3" s="1162"/>
    </row>
    <row r="4" spans="1:56" ht="10.5" customHeight="1">
      <c r="C4" s="30"/>
      <c r="D4" s="11"/>
      <c r="M4" s="86"/>
      <c r="N4" s="16"/>
      <c r="AO4" s="1162"/>
      <c r="AP4" s="1162"/>
      <c r="AQ4" s="1162"/>
      <c r="AR4" s="1162"/>
      <c r="AS4" s="1162"/>
      <c r="AT4" s="1162"/>
      <c r="AU4" s="1162"/>
      <c r="AV4" s="1162"/>
      <c r="AW4" s="1162"/>
      <c r="AX4" s="1162"/>
      <c r="AY4" s="1162"/>
    </row>
    <row r="5" spans="1:56" s="339" customFormat="1" ht="15" customHeight="1">
      <c r="A5" s="95"/>
      <c r="B5" s="105" t="s">
        <v>1359</v>
      </c>
      <c r="C5" s="128" t="s">
        <v>1360</v>
      </c>
      <c r="D5" s="129"/>
      <c r="E5" s="451"/>
      <c r="F5" s="540"/>
      <c r="G5" s="541"/>
      <c r="H5" s="541" t="s">
        <v>94</v>
      </c>
      <c r="I5" s="30"/>
      <c r="J5" s="250"/>
      <c r="K5" s="30"/>
      <c r="L5" s="30"/>
      <c r="M5" s="207" t="s">
        <v>340</v>
      </c>
      <c r="N5" s="48"/>
      <c r="O5" s="815"/>
      <c r="P5" s="59"/>
      <c r="Q5" s="815"/>
      <c r="R5" s="59"/>
      <c r="S5" s="815"/>
      <c r="T5" s="59"/>
      <c r="U5" s="815"/>
      <c r="V5" s="59"/>
      <c r="W5" s="815"/>
      <c r="X5" s="59"/>
      <c r="Y5" s="815"/>
      <c r="Z5" s="59"/>
      <c r="AO5" s="1163"/>
      <c r="AP5" s="1163"/>
      <c r="AQ5" s="1163"/>
      <c r="AR5" s="1163"/>
      <c r="AS5" s="1163"/>
      <c r="AT5" s="1163"/>
      <c r="AU5" s="1163"/>
      <c r="AV5" s="1163"/>
      <c r="AW5" s="1163"/>
      <c r="AX5" s="1163"/>
      <c r="AY5" s="1163"/>
    </row>
    <row r="6" spans="1:56">
      <c r="B6" s="541"/>
      <c r="C6" s="542"/>
      <c r="D6" s="543"/>
      <c r="E6" s="543"/>
      <c r="F6" s="543"/>
      <c r="G6" s="543"/>
      <c r="H6" s="544"/>
      <c r="I6" s="44"/>
      <c r="J6" s="366"/>
      <c r="K6" s="121"/>
      <c r="M6" s="366"/>
      <c r="N6" s="130" t="s">
        <v>95</v>
      </c>
      <c r="O6" s="280"/>
      <c r="P6" s="212"/>
      <c r="Q6" s="280">
        <v>1</v>
      </c>
      <c r="R6" s="212" t="s">
        <v>217</v>
      </c>
      <c r="S6" s="280">
        <v>2</v>
      </c>
      <c r="T6" s="212" t="s">
        <v>150</v>
      </c>
      <c r="U6" s="280">
        <v>3</v>
      </c>
      <c r="V6" s="212" t="s">
        <v>290</v>
      </c>
      <c r="W6" s="280">
        <v>4</v>
      </c>
      <c r="X6" s="212" t="s">
        <v>291</v>
      </c>
      <c r="Y6" s="280">
        <v>5</v>
      </c>
      <c r="Z6" s="212" t="s">
        <v>218</v>
      </c>
      <c r="AC6" s="334"/>
      <c r="AD6" s="334"/>
      <c r="AE6" s="334"/>
      <c r="AF6" s="334"/>
      <c r="AG6" s="334"/>
      <c r="AH6" s="334"/>
      <c r="AI6" s="334"/>
      <c r="AJ6" s="334"/>
      <c r="AK6" s="334"/>
      <c r="AL6" s="334"/>
      <c r="AM6" s="334"/>
      <c r="AN6" s="334"/>
      <c r="AO6" s="1162"/>
      <c r="AP6" s="1162"/>
      <c r="AQ6" s="1162"/>
      <c r="AR6" s="1162"/>
      <c r="AS6" s="1162"/>
      <c r="AT6" s="1162"/>
      <c r="AU6" s="1162"/>
      <c r="AV6" s="1162"/>
      <c r="AW6" s="1162"/>
      <c r="AX6" s="1162"/>
      <c r="AY6" s="1162"/>
    </row>
    <row r="7" spans="1:56">
      <c r="B7" s="131"/>
      <c r="C7" s="132" t="s">
        <v>765</v>
      </c>
      <c r="D7" s="133"/>
      <c r="E7" s="545"/>
      <c r="F7" s="545"/>
      <c r="G7" s="545"/>
      <c r="H7" s="546"/>
      <c r="I7" s="281" t="s">
        <v>440</v>
      </c>
      <c r="J7" s="392"/>
      <c r="K7" s="282" t="s">
        <v>96</v>
      </c>
      <c r="L7" s="85"/>
      <c r="M7" s="392"/>
      <c r="N7" s="134" t="s">
        <v>97</v>
      </c>
      <c r="O7" s="816"/>
      <c r="P7" s="283"/>
      <c r="Q7" s="816"/>
      <c r="R7" s="283" t="s">
        <v>875</v>
      </c>
      <c r="S7" s="816"/>
      <c r="T7" s="283" t="s">
        <v>876</v>
      </c>
      <c r="U7" s="816"/>
      <c r="V7" s="283" t="s">
        <v>877</v>
      </c>
      <c r="W7" s="816"/>
      <c r="X7" s="283" t="s">
        <v>878</v>
      </c>
      <c r="Y7" s="816"/>
      <c r="Z7" s="283" t="s">
        <v>879</v>
      </c>
      <c r="AC7" s="334"/>
      <c r="AD7" s="334"/>
      <c r="AE7" s="334"/>
      <c r="AF7" s="334"/>
      <c r="AG7" s="334"/>
      <c r="AH7" s="334"/>
      <c r="AI7" s="334"/>
      <c r="AJ7" s="334"/>
      <c r="AK7" s="334"/>
      <c r="AL7" s="334"/>
      <c r="AM7" s="334"/>
      <c r="AN7" s="334"/>
      <c r="AO7" s="1162"/>
      <c r="AP7" s="1162"/>
      <c r="AQ7" s="1162"/>
      <c r="AR7" s="1162"/>
      <c r="AS7" s="1162"/>
      <c r="AT7" s="1162"/>
      <c r="AU7" s="1162"/>
      <c r="AV7" s="1162"/>
      <c r="AW7" s="1162"/>
      <c r="AX7" s="1162"/>
      <c r="AY7" s="1162"/>
    </row>
    <row r="8" spans="1:56" ht="13.5" customHeight="1">
      <c r="B8" s="131"/>
      <c r="C8" s="135" t="s">
        <v>1035</v>
      </c>
      <c r="D8" s="450" t="s">
        <v>98</v>
      </c>
      <c r="E8" s="450"/>
      <c r="F8" s="451"/>
      <c r="G8" s="451"/>
      <c r="H8" s="452"/>
      <c r="I8" s="596">
        <f t="shared" ref="I8:I24" si="0">SUM(K8,N8)</f>
        <v>330566</v>
      </c>
      <c r="J8" s="274"/>
      <c r="K8" s="216">
        <f>SUM(K9,K10,K14,K15,K16,K19)</f>
        <v>211030</v>
      </c>
      <c r="L8" s="85" t="s">
        <v>644</v>
      </c>
      <c r="M8" s="274"/>
      <c r="N8" s="284">
        <f>SUM(R8:Z8)</f>
        <v>119536</v>
      </c>
      <c r="O8" s="274"/>
      <c r="P8" s="216">
        <f>P9+P10+P14+P15+P16+P19</f>
        <v>0</v>
      </c>
      <c r="Q8" s="274"/>
      <c r="R8" s="216">
        <f>SUM(R9,R10,R14,R15,R16,R19)</f>
        <v>100746</v>
      </c>
      <c r="S8" s="274"/>
      <c r="T8" s="216">
        <f>SUM(T9,T10,T14,T15,T16,T19)</f>
        <v>18790</v>
      </c>
      <c r="U8" s="274"/>
      <c r="V8" s="216">
        <f>SUM(V9,V10,V14,V15,V16,V19)</f>
        <v>0</v>
      </c>
      <c r="W8" s="274"/>
      <c r="X8" s="216">
        <f>SUM(X9,X10,X14,X15,X16,X19)</f>
        <v>0</v>
      </c>
      <c r="Y8" s="274"/>
      <c r="Z8" s="216">
        <f>SUM(Z9,Z10,Z14,Z15,Z16,Z19)</f>
        <v>0</v>
      </c>
      <c r="AC8" s="334"/>
      <c r="AD8" s="334"/>
      <c r="AE8" s="334"/>
      <c r="AF8" s="334"/>
      <c r="AG8" s="334"/>
      <c r="AH8" s="334"/>
      <c r="AI8" s="334"/>
      <c r="AJ8" s="334"/>
      <c r="AK8" s="334"/>
      <c r="AL8" s="334"/>
      <c r="AM8" s="334"/>
      <c r="AN8" s="334"/>
      <c r="AO8" s="1162"/>
      <c r="AP8" s="1162"/>
      <c r="AQ8" s="1162"/>
      <c r="AR8" s="1162"/>
      <c r="AS8" s="1162"/>
      <c r="AT8" s="1162"/>
      <c r="AU8" s="1162"/>
      <c r="AV8" s="1162"/>
      <c r="AW8" s="1162"/>
      <c r="AX8" s="1162"/>
      <c r="AY8" s="1162"/>
    </row>
    <row r="9" spans="1:56" ht="13.5" customHeight="1">
      <c r="C9" s="136"/>
      <c r="D9" s="1035" t="s">
        <v>162</v>
      </c>
      <c r="E9" s="1040" t="s">
        <v>1051</v>
      </c>
      <c r="F9" s="1051"/>
      <c r="G9" s="1051"/>
      <c r="H9" s="1052"/>
      <c r="I9" s="1053">
        <f t="shared" si="0"/>
        <v>154468</v>
      </c>
      <c r="J9" s="984" t="s">
        <v>432</v>
      </c>
      <c r="K9" s="986">
        <v>138198</v>
      </c>
      <c r="L9" s="1037"/>
      <c r="M9" s="984"/>
      <c r="N9" s="1047">
        <f>SUM(R9:Z9)</f>
        <v>16270</v>
      </c>
      <c r="O9" s="984" t="str">
        <f>IF(P9="","※","")</f>
        <v>※</v>
      </c>
      <c r="P9" s="986"/>
      <c r="Q9" s="984" t="str">
        <f>IF(R9="","※","")</f>
        <v/>
      </c>
      <c r="R9" s="986">
        <v>6000</v>
      </c>
      <c r="S9" s="984" t="s">
        <v>432</v>
      </c>
      <c r="T9" s="986">
        <v>10270</v>
      </c>
      <c r="U9" s="984" t="s">
        <v>432</v>
      </c>
      <c r="V9" s="986">
        <v>0</v>
      </c>
      <c r="W9" s="984" t="s">
        <v>432</v>
      </c>
      <c r="X9" s="986">
        <v>0</v>
      </c>
      <c r="Y9" s="984" t="s">
        <v>432</v>
      </c>
      <c r="Z9" s="986">
        <v>0</v>
      </c>
      <c r="AC9" s="334"/>
      <c r="AD9" s="334"/>
      <c r="AE9" s="334"/>
      <c r="AF9" s="334"/>
      <c r="AG9" s="334"/>
      <c r="AH9" s="334"/>
      <c r="AI9" s="334"/>
      <c r="AJ9" s="334"/>
      <c r="AK9" s="334"/>
      <c r="AL9" s="334"/>
      <c r="AM9" s="334"/>
      <c r="AN9" s="334"/>
      <c r="AO9" s="1162"/>
      <c r="AP9" s="1162"/>
      <c r="AQ9" s="1162"/>
      <c r="AR9" s="1162"/>
      <c r="AS9" s="1162"/>
      <c r="AT9" s="1162"/>
      <c r="AU9" s="1162"/>
      <c r="AV9" s="1162"/>
      <c r="AW9" s="1162"/>
      <c r="AX9" s="1162"/>
      <c r="AY9" s="1162"/>
    </row>
    <row r="10" spans="1:56" ht="13.5" customHeight="1">
      <c r="C10" s="136"/>
      <c r="D10" s="1035" t="s">
        <v>163</v>
      </c>
      <c r="E10" s="1040" t="s">
        <v>1052</v>
      </c>
      <c r="F10" s="1051"/>
      <c r="G10" s="1051"/>
      <c r="H10" s="1052"/>
      <c r="I10" s="1053">
        <f t="shared" si="0"/>
        <v>78867</v>
      </c>
      <c r="J10" s="984" t="s">
        <v>432</v>
      </c>
      <c r="K10" s="986">
        <v>21180</v>
      </c>
      <c r="L10" s="1037"/>
      <c r="M10" s="984"/>
      <c r="N10" s="1047">
        <f t="shared" ref="N10:N24" si="1">SUM(R10:Z10)</f>
        <v>57687</v>
      </c>
      <c r="O10" s="984" t="str">
        <f>IF(P10="","※","")</f>
        <v>※</v>
      </c>
      <c r="P10" s="986"/>
      <c r="Q10" s="984" t="str">
        <f>IF(R10="","※","")</f>
        <v/>
      </c>
      <c r="R10" s="986">
        <v>51467</v>
      </c>
      <c r="S10" s="984" t="s">
        <v>432</v>
      </c>
      <c r="T10" s="986">
        <v>6220</v>
      </c>
      <c r="U10" s="984" t="s">
        <v>432</v>
      </c>
      <c r="V10" s="986">
        <v>0</v>
      </c>
      <c r="W10" s="984" t="s">
        <v>432</v>
      </c>
      <c r="X10" s="986">
        <v>0</v>
      </c>
      <c r="Y10" s="984" t="s">
        <v>432</v>
      </c>
      <c r="Z10" s="986">
        <v>0</v>
      </c>
      <c r="AC10" s="334"/>
      <c r="AD10" s="334"/>
      <c r="AE10" s="334"/>
      <c r="AF10" s="334"/>
      <c r="AG10" s="334"/>
      <c r="AH10" s="334"/>
      <c r="AI10" s="334"/>
      <c r="AJ10" s="334"/>
      <c r="AK10" s="334"/>
      <c r="AL10" s="334"/>
      <c r="AM10" s="334"/>
      <c r="AN10" s="334"/>
      <c r="AO10" s="1162"/>
      <c r="AP10" s="1162"/>
      <c r="AQ10" s="1162"/>
      <c r="AR10" s="1162"/>
      <c r="AS10" s="1162"/>
      <c r="AT10" s="1162"/>
      <c r="AU10" s="1162"/>
      <c r="AV10" s="1162"/>
      <c r="AW10" s="1162"/>
      <c r="AX10" s="1162"/>
      <c r="AY10" s="1162"/>
    </row>
    <row r="11" spans="1:56" ht="13.5" customHeight="1">
      <c r="C11" s="136"/>
      <c r="D11" s="1035"/>
      <c r="E11" s="1040" t="s">
        <v>1053</v>
      </c>
      <c r="F11" s="1051" t="s">
        <v>1528</v>
      </c>
      <c r="G11" s="1051"/>
      <c r="H11" s="1052"/>
      <c r="I11" s="1053">
        <v>57687</v>
      </c>
      <c r="J11" s="1847"/>
      <c r="K11" s="986">
        <v>0</v>
      </c>
      <c r="L11" s="1849"/>
      <c r="M11" s="1847"/>
      <c r="N11" s="1047">
        <f t="shared" si="1"/>
        <v>57687</v>
      </c>
      <c r="O11" s="1847"/>
      <c r="P11" s="1848"/>
      <c r="Q11" s="1847"/>
      <c r="R11" s="986">
        <v>51467</v>
      </c>
      <c r="S11" s="1847"/>
      <c r="T11" s="986">
        <v>6220</v>
      </c>
      <c r="U11" s="1847"/>
      <c r="V11" s="986">
        <v>0</v>
      </c>
      <c r="W11" s="1847"/>
      <c r="X11" s="986">
        <v>0</v>
      </c>
      <c r="Y11" s="1847"/>
      <c r="Z11" s="986">
        <v>0</v>
      </c>
      <c r="AC11" s="334"/>
      <c r="AD11" s="334"/>
      <c r="AE11" s="334"/>
      <c r="AF11" s="334"/>
      <c r="AG11" s="334"/>
      <c r="AH11" s="334"/>
      <c r="AI11" s="334"/>
      <c r="AJ11" s="334"/>
      <c r="AK11" s="334"/>
      <c r="AL11" s="334"/>
      <c r="AM11" s="334"/>
      <c r="AN11" s="334"/>
      <c r="AO11" s="1162"/>
      <c r="AP11" s="1162"/>
      <c r="AQ11" s="1162"/>
      <c r="AR11" s="1162"/>
      <c r="AS11" s="1162"/>
      <c r="AT11" s="1162"/>
      <c r="AU11" s="1162"/>
      <c r="AV11" s="1162"/>
      <c r="AW11" s="1162"/>
      <c r="AX11" s="1162"/>
      <c r="AY11" s="1162"/>
    </row>
    <row r="12" spans="1:56" ht="13.5" customHeight="1">
      <c r="C12" s="136"/>
      <c r="D12" s="1035"/>
      <c r="E12" s="1040" t="s">
        <v>1054</v>
      </c>
      <c r="F12" s="1051" t="s">
        <v>1525</v>
      </c>
      <c r="G12" s="1051"/>
      <c r="H12" s="1052"/>
      <c r="I12" s="1053">
        <v>0</v>
      </c>
      <c r="J12" s="1847"/>
      <c r="K12" s="986">
        <v>0</v>
      </c>
      <c r="L12" s="1849"/>
      <c r="M12" s="1847"/>
      <c r="N12" s="1047">
        <f t="shared" si="1"/>
        <v>0</v>
      </c>
      <c r="O12" s="1847"/>
      <c r="P12" s="1848"/>
      <c r="Q12" s="1847"/>
      <c r="R12" s="986">
        <v>0</v>
      </c>
      <c r="S12" s="1847"/>
      <c r="T12" s="986">
        <v>0</v>
      </c>
      <c r="U12" s="1847"/>
      <c r="V12" s="986">
        <v>0</v>
      </c>
      <c r="W12" s="1847"/>
      <c r="X12" s="986">
        <v>0</v>
      </c>
      <c r="Y12" s="1847"/>
      <c r="Z12" s="986">
        <v>0</v>
      </c>
      <c r="AC12" s="334"/>
      <c r="AD12" s="334"/>
      <c r="AE12" s="334"/>
      <c r="AF12" s="334"/>
      <c r="AG12" s="334"/>
      <c r="AH12" s="334"/>
      <c r="AI12" s="334"/>
      <c r="AJ12" s="334"/>
      <c r="AK12" s="334"/>
      <c r="AL12" s="334"/>
      <c r="AM12" s="334"/>
      <c r="AN12" s="334"/>
      <c r="AO12" s="1162"/>
      <c r="AP12" s="1162"/>
      <c r="AQ12" s="1162"/>
      <c r="AR12" s="1162"/>
      <c r="AS12" s="1162"/>
      <c r="AT12" s="1162"/>
      <c r="AU12" s="1162"/>
      <c r="AV12" s="1162"/>
      <c r="AW12" s="1162"/>
      <c r="AX12" s="1162"/>
      <c r="AY12" s="1162"/>
    </row>
    <row r="13" spans="1:56" ht="13.5" customHeight="1">
      <c r="C13" s="136"/>
      <c r="D13" s="1035"/>
      <c r="E13" s="1040" t="s">
        <v>553</v>
      </c>
      <c r="F13" s="1051" t="s">
        <v>1526</v>
      </c>
      <c r="G13" s="1051"/>
      <c r="H13" s="1052"/>
      <c r="I13" s="1053">
        <v>0</v>
      </c>
      <c r="J13" s="1847"/>
      <c r="K13" s="986">
        <v>0</v>
      </c>
      <c r="L13" s="1849"/>
      <c r="M13" s="1847"/>
      <c r="N13" s="1047">
        <f t="shared" si="1"/>
        <v>0</v>
      </c>
      <c r="O13" s="1847"/>
      <c r="P13" s="1848"/>
      <c r="Q13" s="1847"/>
      <c r="R13" s="986">
        <v>0</v>
      </c>
      <c r="S13" s="1847"/>
      <c r="T13" s="986">
        <v>0</v>
      </c>
      <c r="U13" s="1847"/>
      <c r="V13" s="986">
        <v>0</v>
      </c>
      <c r="W13" s="1847"/>
      <c r="X13" s="986">
        <v>0</v>
      </c>
      <c r="Y13" s="1847"/>
      <c r="Z13" s="986">
        <v>0</v>
      </c>
      <c r="AC13" s="334"/>
      <c r="AD13" s="334"/>
      <c r="AE13" s="334"/>
      <c r="AF13" s="334"/>
      <c r="AG13" s="334"/>
      <c r="AH13" s="334"/>
      <c r="AI13" s="334"/>
      <c r="AJ13" s="334"/>
      <c r="AK13" s="334"/>
      <c r="AL13" s="334"/>
      <c r="AM13" s="334"/>
      <c r="AN13" s="334"/>
      <c r="AO13" s="1162"/>
      <c r="AP13" s="1162"/>
      <c r="AQ13" s="1162"/>
      <c r="AR13" s="1162"/>
      <c r="AS13" s="1162"/>
      <c r="AT13" s="1162"/>
      <c r="AU13" s="1162"/>
      <c r="AV13" s="1162"/>
      <c r="AW13" s="1162"/>
      <c r="AX13" s="1162"/>
      <c r="AY13" s="1162"/>
    </row>
    <row r="14" spans="1:56" ht="13.5" customHeight="1">
      <c r="C14" s="136"/>
      <c r="D14" s="1035" t="s">
        <v>164</v>
      </c>
      <c r="E14" s="1040" t="s">
        <v>441</v>
      </c>
      <c r="F14" s="1051"/>
      <c r="G14" s="1051"/>
      <c r="H14" s="1052"/>
      <c r="I14" s="1053">
        <f t="shared" si="0"/>
        <v>96728</v>
      </c>
      <c r="J14" s="984" t="s">
        <v>432</v>
      </c>
      <c r="K14" s="986">
        <v>51149</v>
      </c>
      <c r="L14" s="1037"/>
      <c r="M14" s="984"/>
      <c r="N14" s="1047">
        <f t="shared" si="1"/>
        <v>45579</v>
      </c>
      <c r="O14" s="984" t="str">
        <f>IF(P14="","※","")</f>
        <v>※</v>
      </c>
      <c r="P14" s="986"/>
      <c r="Q14" s="984" t="str">
        <f>IF(R14="","※","")</f>
        <v/>
      </c>
      <c r="R14" s="986">
        <v>43279</v>
      </c>
      <c r="S14" s="984" t="s">
        <v>432</v>
      </c>
      <c r="T14" s="986">
        <v>2300</v>
      </c>
      <c r="U14" s="984" t="s">
        <v>432</v>
      </c>
      <c r="V14" s="986">
        <v>0</v>
      </c>
      <c r="W14" s="984" t="s">
        <v>432</v>
      </c>
      <c r="X14" s="986">
        <v>0</v>
      </c>
      <c r="Y14" s="984" t="s">
        <v>432</v>
      </c>
      <c r="Z14" s="986">
        <v>0</v>
      </c>
      <c r="AC14" s="334"/>
      <c r="AD14" s="334"/>
      <c r="AE14" s="334"/>
      <c r="AF14" s="334"/>
      <c r="AG14" s="334"/>
      <c r="AH14" s="334"/>
      <c r="AI14" s="334"/>
      <c r="AJ14" s="334"/>
      <c r="AK14" s="334"/>
      <c r="AL14" s="334"/>
      <c r="AM14" s="334"/>
      <c r="AN14" s="334"/>
      <c r="AO14" s="1162"/>
      <c r="AP14" s="1162"/>
      <c r="AQ14" s="1162"/>
      <c r="AR14" s="1162"/>
      <c r="AS14" s="1162"/>
      <c r="AT14" s="1162"/>
      <c r="AU14" s="1162"/>
      <c r="AV14" s="1162"/>
      <c r="AW14" s="1162"/>
      <c r="AX14" s="1162"/>
      <c r="AY14" s="1162"/>
    </row>
    <row r="15" spans="1:56" ht="13.5" customHeight="1">
      <c r="C15" s="136"/>
      <c r="D15" s="547" t="s">
        <v>165</v>
      </c>
      <c r="E15" s="451" t="s">
        <v>442</v>
      </c>
      <c r="F15" s="450"/>
      <c r="G15" s="450"/>
      <c r="H15" s="544"/>
      <c r="I15" s="470">
        <f t="shared" si="0"/>
        <v>0</v>
      </c>
      <c r="J15" s="341" t="s">
        <v>432</v>
      </c>
      <c r="K15" s="199">
        <v>0</v>
      </c>
      <c r="M15" s="341"/>
      <c r="N15" s="284">
        <f t="shared" si="1"/>
        <v>0</v>
      </c>
      <c r="O15" s="341" t="str">
        <f>IF(P15="","※","")</f>
        <v>※</v>
      </c>
      <c r="P15" s="199"/>
      <c r="Q15" s="341" t="str">
        <f>IF(R15="","※","")</f>
        <v/>
      </c>
      <c r="R15" s="199">
        <v>0</v>
      </c>
      <c r="S15" s="341" t="s">
        <v>432</v>
      </c>
      <c r="T15" s="199">
        <v>0</v>
      </c>
      <c r="U15" s="341" t="s">
        <v>432</v>
      </c>
      <c r="V15" s="199">
        <v>0</v>
      </c>
      <c r="W15" s="341" t="s">
        <v>432</v>
      </c>
      <c r="X15" s="199">
        <v>0</v>
      </c>
      <c r="Y15" s="341" t="s">
        <v>432</v>
      </c>
      <c r="Z15" s="199">
        <v>0</v>
      </c>
      <c r="AC15" s="334"/>
      <c r="AD15" s="334"/>
      <c r="AE15" s="334"/>
      <c r="AF15" s="334"/>
      <c r="AG15" s="334"/>
      <c r="AH15" s="334"/>
      <c r="AI15" s="334"/>
      <c r="AJ15" s="334"/>
      <c r="AK15" s="334"/>
      <c r="AL15" s="334"/>
      <c r="AM15" s="334"/>
      <c r="AN15" s="334"/>
      <c r="AO15" s="1162"/>
      <c r="AP15" s="1162"/>
      <c r="AQ15" s="1162"/>
      <c r="AR15" s="1162"/>
      <c r="AS15" s="1162"/>
      <c r="AT15" s="1162"/>
      <c r="AU15" s="1162"/>
      <c r="AV15" s="1162"/>
      <c r="AW15" s="1162"/>
      <c r="AX15" s="1162"/>
      <c r="AY15" s="1162"/>
    </row>
    <row r="16" spans="1:56" ht="13.5" customHeight="1">
      <c r="C16" s="136"/>
      <c r="D16" s="548" t="s">
        <v>166</v>
      </c>
      <c r="E16" s="451" t="s">
        <v>1110</v>
      </c>
      <c r="F16" s="450"/>
      <c r="G16" s="450"/>
      <c r="H16" s="544"/>
      <c r="I16" s="470">
        <f t="shared" si="0"/>
        <v>401</v>
      </c>
      <c r="J16" s="341"/>
      <c r="K16" s="216">
        <f>SUM(K17:K18)</f>
        <v>401</v>
      </c>
      <c r="L16" s="85" t="s">
        <v>644</v>
      </c>
      <c r="M16" s="341"/>
      <c r="N16" s="284">
        <f t="shared" si="1"/>
        <v>0</v>
      </c>
      <c r="O16" s="341"/>
      <c r="P16" s="216">
        <f>P17+P18</f>
        <v>0</v>
      </c>
      <c r="Q16" s="341"/>
      <c r="R16" s="216">
        <f>SUM(R17:R18)</f>
        <v>0</v>
      </c>
      <c r="S16" s="341"/>
      <c r="T16" s="216">
        <f>SUM(T17:T18)</f>
        <v>0</v>
      </c>
      <c r="U16" s="341"/>
      <c r="V16" s="216">
        <f>SUM(V17:V18)</f>
        <v>0</v>
      </c>
      <c r="W16" s="341"/>
      <c r="X16" s="216">
        <f>SUM(X17:X18)</f>
        <v>0</v>
      </c>
      <c r="Y16" s="341"/>
      <c r="Z16" s="216">
        <f>SUM(Z17:Z18)</f>
        <v>0</v>
      </c>
      <c r="AC16" s="334"/>
      <c r="AD16" s="334"/>
      <c r="AE16" s="334"/>
      <c r="AF16" s="334"/>
      <c r="AG16" s="334"/>
      <c r="AH16" s="334"/>
      <c r="AI16" s="334"/>
      <c r="AJ16" s="334"/>
      <c r="AK16" s="334"/>
      <c r="AL16" s="334"/>
      <c r="AM16" s="334"/>
      <c r="AN16" s="334"/>
      <c r="AO16" s="1162"/>
      <c r="AP16" s="1162"/>
      <c r="AQ16" s="1162"/>
      <c r="AR16" s="1162"/>
      <c r="AS16" s="1162"/>
      <c r="AT16" s="1162"/>
      <c r="AU16" s="1162"/>
      <c r="AV16" s="1162"/>
      <c r="AW16" s="1162"/>
      <c r="AX16" s="1162"/>
      <c r="AY16" s="1162"/>
    </row>
    <row r="17" spans="3:51" ht="13.5" customHeight="1">
      <c r="C17" s="136"/>
      <c r="D17" s="549"/>
      <c r="E17" s="453" t="s">
        <v>167</v>
      </c>
      <c r="F17" s="454" t="s">
        <v>537</v>
      </c>
      <c r="G17" s="454"/>
      <c r="H17" s="455"/>
      <c r="I17" s="468">
        <f t="shared" si="0"/>
        <v>0</v>
      </c>
      <c r="J17" s="211" t="s">
        <v>432</v>
      </c>
      <c r="K17" s="285">
        <v>0</v>
      </c>
      <c r="M17" s="211"/>
      <c r="N17" s="286">
        <f t="shared" si="1"/>
        <v>0</v>
      </c>
      <c r="O17" s="211" t="str">
        <f t="shared" ref="O17:O22" si="2">IF(P17="","※","")</f>
        <v>※</v>
      </c>
      <c r="P17" s="285"/>
      <c r="Q17" s="211" t="str">
        <f t="shared" ref="Q17:Q23" si="3">IF(R17="","※","")</f>
        <v/>
      </c>
      <c r="R17" s="285">
        <v>0</v>
      </c>
      <c r="S17" s="211" t="s">
        <v>432</v>
      </c>
      <c r="T17" s="285">
        <v>0</v>
      </c>
      <c r="U17" s="211" t="s">
        <v>432</v>
      </c>
      <c r="V17" s="285">
        <v>0</v>
      </c>
      <c r="W17" s="211" t="s">
        <v>432</v>
      </c>
      <c r="X17" s="285">
        <v>0</v>
      </c>
      <c r="Y17" s="211" t="s">
        <v>432</v>
      </c>
      <c r="Z17" s="285">
        <v>0</v>
      </c>
      <c r="AC17" s="334"/>
      <c r="AD17" s="334"/>
      <c r="AE17" s="334"/>
      <c r="AF17" s="334"/>
      <c r="AG17" s="334"/>
      <c r="AH17" s="334"/>
      <c r="AI17" s="334"/>
      <c r="AJ17" s="334"/>
      <c r="AK17" s="334"/>
      <c r="AL17" s="334"/>
      <c r="AM17" s="334"/>
      <c r="AN17" s="334"/>
      <c r="AO17" s="1162"/>
      <c r="AP17" s="1162"/>
      <c r="AQ17" s="1162"/>
      <c r="AR17" s="1162"/>
      <c r="AS17" s="1162"/>
      <c r="AT17" s="1162"/>
      <c r="AU17" s="1162"/>
      <c r="AV17" s="1162"/>
      <c r="AW17" s="1162"/>
      <c r="AX17" s="1162"/>
      <c r="AY17" s="1162"/>
    </row>
    <row r="18" spans="3:51" ht="13.5" customHeight="1">
      <c r="C18" s="136"/>
      <c r="D18" s="550"/>
      <c r="E18" s="456" t="s">
        <v>168</v>
      </c>
      <c r="F18" s="457" t="s">
        <v>539</v>
      </c>
      <c r="G18" s="457"/>
      <c r="H18" s="458"/>
      <c r="I18" s="597">
        <f t="shared" si="0"/>
        <v>401</v>
      </c>
      <c r="J18" s="213" t="s">
        <v>432</v>
      </c>
      <c r="K18" s="287">
        <v>401</v>
      </c>
      <c r="M18" s="213"/>
      <c r="N18" s="288">
        <f t="shared" si="1"/>
        <v>0</v>
      </c>
      <c r="O18" s="213" t="str">
        <f t="shared" si="2"/>
        <v>※</v>
      </c>
      <c r="P18" s="287"/>
      <c r="Q18" s="213" t="str">
        <f t="shared" si="3"/>
        <v/>
      </c>
      <c r="R18" s="287">
        <v>0</v>
      </c>
      <c r="S18" s="213" t="s">
        <v>432</v>
      </c>
      <c r="T18" s="287">
        <v>0</v>
      </c>
      <c r="U18" s="213" t="s">
        <v>432</v>
      </c>
      <c r="V18" s="287">
        <v>0</v>
      </c>
      <c r="W18" s="213" t="s">
        <v>432</v>
      </c>
      <c r="X18" s="287">
        <v>0</v>
      </c>
      <c r="Y18" s="213" t="s">
        <v>432</v>
      </c>
      <c r="Z18" s="287">
        <v>0</v>
      </c>
      <c r="AC18" s="334"/>
      <c r="AD18" s="334"/>
      <c r="AE18" s="334"/>
      <c r="AF18" s="334"/>
      <c r="AG18" s="334"/>
      <c r="AH18" s="334"/>
      <c r="AI18" s="334"/>
      <c r="AJ18" s="334"/>
      <c r="AK18" s="334"/>
      <c r="AL18" s="334"/>
      <c r="AM18" s="334"/>
      <c r="AN18" s="334"/>
      <c r="AO18" s="1162"/>
      <c r="AP18" s="1162"/>
      <c r="AQ18" s="1162"/>
      <c r="AR18" s="1162"/>
      <c r="AS18" s="1162"/>
      <c r="AT18" s="1162"/>
      <c r="AU18" s="1162"/>
      <c r="AV18" s="1162"/>
      <c r="AW18" s="1162"/>
      <c r="AX18" s="1162"/>
      <c r="AY18" s="1162"/>
    </row>
    <row r="19" spans="3:51" ht="13.5" customHeight="1">
      <c r="C19" s="136"/>
      <c r="D19" s="548" t="s">
        <v>169</v>
      </c>
      <c r="E19" s="450" t="s">
        <v>540</v>
      </c>
      <c r="F19" s="450"/>
      <c r="G19" s="450"/>
      <c r="H19" s="544"/>
      <c r="I19" s="470">
        <f t="shared" si="0"/>
        <v>102</v>
      </c>
      <c r="J19" s="341" t="s">
        <v>432</v>
      </c>
      <c r="K19" s="216">
        <f>SUM(K20,K23,K24)</f>
        <v>102</v>
      </c>
      <c r="M19" s="341"/>
      <c r="N19" s="284">
        <f t="shared" si="1"/>
        <v>0</v>
      </c>
      <c r="O19" s="341" t="str">
        <f t="shared" si="2"/>
        <v/>
      </c>
      <c r="P19" s="216">
        <f>P20+P21+P22</f>
        <v>0</v>
      </c>
      <c r="Q19" s="341" t="str">
        <f t="shared" si="3"/>
        <v/>
      </c>
      <c r="R19" s="216">
        <f>SUM(R20,R23,R24)</f>
        <v>0</v>
      </c>
      <c r="S19" s="341" t="s">
        <v>432</v>
      </c>
      <c r="T19" s="216">
        <f>SUM(T20,T23,T24)</f>
        <v>0</v>
      </c>
      <c r="U19" s="341" t="s">
        <v>432</v>
      </c>
      <c r="V19" s="216">
        <f>SUM(V20,V23,V24)</f>
        <v>0</v>
      </c>
      <c r="W19" s="341" t="s">
        <v>432</v>
      </c>
      <c r="X19" s="216">
        <f>SUM(X20,X23,X24)</f>
        <v>0</v>
      </c>
      <c r="Y19" s="341" t="s">
        <v>432</v>
      </c>
      <c r="Z19" s="216">
        <f>SUM(Z20,Z23,Z24)</f>
        <v>0</v>
      </c>
      <c r="AC19" s="334"/>
      <c r="AD19" s="334"/>
      <c r="AE19" s="334"/>
      <c r="AF19" s="334"/>
      <c r="AG19" s="334"/>
      <c r="AH19" s="334"/>
      <c r="AI19" s="334"/>
      <c r="AJ19" s="334"/>
      <c r="AK19" s="334"/>
      <c r="AL19" s="334"/>
      <c r="AM19" s="334"/>
      <c r="AN19" s="334"/>
      <c r="AO19" s="1162"/>
      <c r="AP19" s="1194" t="s">
        <v>1309</v>
      </c>
      <c r="AQ19" s="1194" t="s">
        <v>892</v>
      </c>
      <c r="AR19" s="1194" t="s">
        <v>893</v>
      </c>
      <c r="AS19" s="1194" t="s">
        <v>1295</v>
      </c>
      <c r="AT19" s="1194" t="s">
        <v>894</v>
      </c>
      <c r="AU19" s="1194" t="s">
        <v>13</v>
      </c>
      <c r="AV19" s="1194" t="s">
        <v>101</v>
      </c>
      <c r="AW19" s="1194" t="s">
        <v>265</v>
      </c>
      <c r="AX19" s="1369" t="s">
        <v>1254</v>
      </c>
      <c r="AY19" s="1194" t="s">
        <v>110</v>
      </c>
    </row>
    <row r="20" spans="3:51" ht="13.5" customHeight="1">
      <c r="C20" s="136"/>
      <c r="D20" s="462"/>
      <c r="E20" s="467" t="s">
        <v>167</v>
      </c>
      <c r="F20" s="450" t="s">
        <v>443</v>
      </c>
      <c r="G20" s="450"/>
      <c r="H20" s="544"/>
      <c r="I20" s="470">
        <f t="shared" si="0"/>
        <v>102</v>
      </c>
      <c r="J20" s="341" t="s">
        <v>432</v>
      </c>
      <c r="K20" s="598">
        <f>SUM(K21:K22)</f>
        <v>102</v>
      </c>
      <c r="M20" s="341"/>
      <c r="N20" s="599">
        <f t="shared" si="1"/>
        <v>0</v>
      </c>
      <c r="O20" s="341" t="str">
        <f t="shared" si="2"/>
        <v>※</v>
      </c>
      <c r="P20" s="598"/>
      <c r="Q20" s="341" t="str">
        <f t="shared" si="3"/>
        <v/>
      </c>
      <c r="R20" s="598">
        <f>SUM(R21:R22)</f>
        <v>0</v>
      </c>
      <c r="S20" s="341" t="s">
        <v>432</v>
      </c>
      <c r="T20" s="598">
        <f>SUM(T21:T22)</f>
        <v>0</v>
      </c>
      <c r="U20" s="341" t="s">
        <v>432</v>
      </c>
      <c r="V20" s="598">
        <f>SUM(V21:V22)</f>
        <v>0</v>
      </c>
      <c r="W20" s="341" t="s">
        <v>432</v>
      </c>
      <c r="X20" s="598">
        <f>SUM(X21:X22)</f>
        <v>0</v>
      </c>
      <c r="Y20" s="341" t="s">
        <v>432</v>
      </c>
      <c r="Z20" s="598">
        <f>SUM(Z21:Z22)</f>
        <v>0</v>
      </c>
      <c r="AC20" s="334"/>
      <c r="AD20" s="334"/>
      <c r="AE20" s="334"/>
      <c r="AF20" s="334"/>
      <c r="AG20" s="334"/>
      <c r="AH20" s="334"/>
      <c r="AI20" s="334"/>
      <c r="AJ20" s="334"/>
      <c r="AK20" s="334"/>
      <c r="AL20" s="334"/>
      <c r="AM20" s="334"/>
      <c r="AN20" s="334"/>
      <c r="AO20" s="1162"/>
      <c r="AP20" s="1195" t="s">
        <v>108</v>
      </c>
      <c r="AQ20" s="1195" t="s">
        <v>108</v>
      </c>
      <c r="AR20" s="1195" t="s">
        <v>108</v>
      </c>
      <c r="AS20" s="1195" t="s">
        <v>108</v>
      </c>
      <c r="AT20" s="1195" t="s">
        <v>108</v>
      </c>
      <c r="AU20" s="1195" t="s">
        <v>108</v>
      </c>
      <c r="AV20" s="1195" t="s">
        <v>108</v>
      </c>
      <c r="AW20" s="1195" t="s">
        <v>108</v>
      </c>
      <c r="AX20" s="1195" t="s">
        <v>108</v>
      </c>
      <c r="AY20" s="1195" t="s">
        <v>108</v>
      </c>
    </row>
    <row r="21" spans="3:51" ht="13.5" hidden="1" customHeight="1">
      <c r="C21" s="136"/>
      <c r="D21" s="1225"/>
      <c r="E21" s="1233"/>
      <c r="F21" s="1230" t="s">
        <v>1018</v>
      </c>
      <c r="G21" s="1230" t="s">
        <v>84</v>
      </c>
      <c r="H21" s="1226"/>
      <c r="I21" s="600">
        <f t="shared" si="0"/>
        <v>102</v>
      </c>
      <c r="J21" s="258" t="s">
        <v>432</v>
      </c>
      <c r="K21" s="295">
        <v>102</v>
      </c>
      <c r="L21" s="601"/>
      <c r="M21" s="258"/>
      <c r="N21" s="602">
        <f t="shared" si="1"/>
        <v>0</v>
      </c>
      <c r="O21" s="258" t="str">
        <f t="shared" si="2"/>
        <v>※</v>
      </c>
      <c r="P21" s="295"/>
      <c r="Q21" s="258" t="str">
        <f t="shared" si="3"/>
        <v/>
      </c>
      <c r="R21" s="295">
        <v>0</v>
      </c>
      <c r="S21" s="258" t="s">
        <v>432</v>
      </c>
      <c r="T21" s="295">
        <v>0</v>
      </c>
      <c r="U21" s="258" t="s">
        <v>432</v>
      </c>
      <c r="V21" s="295">
        <v>0</v>
      </c>
      <c r="W21" s="258" t="s">
        <v>432</v>
      </c>
      <c r="X21" s="295">
        <v>0</v>
      </c>
      <c r="Y21" s="258" t="s">
        <v>432</v>
      </c>
      <c r="Z21" s="295">
        <v>0</v>
      </c>
      <c r="AC21" s="334"/>
      <c r="AD21" s="334"/>
      <c r="AE21" s="334"/>
      <c r="AF21" s="334"/>
      <c r="AG21" s="334"/>
      <c r="AH21" s="334"/>
      <c r="AI21" s="334"/>
      <c r="AJ21" s="334"/>
      <c r="AK21" s="334"/>
      <c r="AL21" s="334"/>
      <c r="AM21" s="334"/>
      <c r="AN21" s="334"/>
      <c r="AO21" s="1262" t="s">
        <v>1081</v>
      </c>
      <c r="AP21" s="1203" t="s">
        <v>109</v>
      </c>
      <c r="AQ21" s="1203" t="s">
        <v>109</v>
      </c>
      <c r="AR21" s="1203" t="s">
        <v>109</v>
      </c>
      <c r="AS21" s="1203" t="s">
        <v>109</v>
      </c>
      <c r="AT21" s="1203" t="s">
        <v>109</v>
      </c>
      <c r="AU21" s="1195" t="s">
        <v>108</v>
      </c>
      <c r="AV21" s="1203" t="s">
        <v>109</v>
      </c>
      <c r="AW21" s="1203" t="s">
        <v>109</v>
      </c>
      <c r="AX21" s="1195" t="s">
        <v>108</v>
      </c>
      <c r="AY21" s="1195" t="s">
        <v>108</v>
      </c>
    </row>
    <row r="22" spans="3:51" ht="13.5" hidden="1" customHeight="1">
      <c r="C22" s="136"/>
      <c r="D22" s="1225"/>
      <c r="E22" s="1234"/>
      <c r="F22" s="1232" t="s">
        <v>1019</v>
      </c>
      <c r="G22" s="1232" t="s">
        <v>675</v>
      </c>
      <c r="H22" s="1227"/>
      <c r="I22" s="1235">
        <f t="shared" si="0"/>
        <v>0</v>
      </c>
      <c r="J22" s="258" t="s">
        <v>432</v>
      </c>
      <c r="K22" s="295">
        <v>0</v>
      </c>
      <c r="L22" s="601"/>
      <c r="M22" s="258"/>
      <c r="N22" s="290">
        <f t="shared" si="1"/>
        <v>0</v>
      </c>
      <c r="O22" s="258" t="str">
        <f t="shared" si="2"/>
        <v>※</v>
      </c>
      <c r="P22" s="295"/>
      <c r="Q22" s="258" t="str">
        <f t="shared" si="3"/>
        <v/>
      </c>
      <c r="R22" s="295">
        <v>0</v>
      </c>
      <c r="S22" s="258" t="s">
        <v>432</v>
      </c>
      <c r="T22" s="295">
        <v>0</v>
      </c>
      <c r="U22" s="258" t="s">
        <v>432</v>
      </c>
      <c r="V22" s="295">
        <v>0</v>
      </c>
      <c r="W22" s="258" t="s">
        <v>432</v>
      </c>
      <c r="X22" s="295">
        <v>0</v>
      </c>
      <c r="Y22" s="258" t="s">
        <v>432</v>
      </c>
      <c r="Z22" s="295">
        <v>0</v>
      </c>
      <c r="AC22" s="334"/>
      <c r="AD22" s="334"/>
      <c r="AE22" s="334"/>
      <c r="AF22" s="334"/>
      <c r="AG22" s="334"/>
      <c r="AH22" s="334"/>
      <c r="AI22" s="334"/>
      <c r="AJ22" s="334"/>
      <c r="AK22" s="334"/>
      <c r="AL22" s="334"/>
      <c r="AM22" s="334"/>
      <c r="AN22" s="334"/>
      <c r="AO22" s="1262" t="s">
        <v>1081</v>
      </c>
      <c r="AP22" s="1203" t="s">
        <v>109</v>
      </c>
      <c r="AQ22" s="1203" t="s">
        <v>109</v>
      </c>
      <c r="AR22" s="1203" t="s">
        <v>109</v>
      </c>
      <c r="AS22" s="1203" t="s">
        <v>109</v>
      </c>
      <c r="AT22" s="1203" t="s">
        <v>109</v>
      </c>
      <c r="AU22" s="1195" t="s">
        <v>108</v>
      </c>
      <c r="AV22" s="1203" t="s">
        <v>109</v>
      </c>
      <c r="AW22" s="1203" t="s">
        <v>109</v>
      </c>
      <c r="AX22" s="1195" t="s">
        <v>108</v>
      </c>
      <c r="AY22" s="1195" t="s">
        <v>108</v>
      </c>
    </row>
    <row r="23" spans="3:51" ht="13.5" customHeight="1">
      <c r="C23" s="136"/>
      <c r="D23" s="1228"/>
      <c r="E23" s="1229" t="s">
        <v>676</v>
      </c>
      <c r="F23" s="1230" t="s">
        <v>444</v>
      </c>
      <c r="G23" s="1230"/>
      <c r="H23" s="1226"/>
      <c r="I23" s="1235">
        <f t="shared" si="0"/>
        <v>0</v>
      </c>
      <c r="J23" s="258"/>
      <c r="K23" s="615">
        <v>0</v>
      </c>
      <c r="L23" s="601"/>
      <c r="M23" s="258"/>
      <c r="N23" s="290">
        <f t="shared" si="1"/>
        <v>0</v>
      </c>
      <c r="O23" s="258"/>
      <c r="P23" s="615"/>
      <c r="Q23" s="258" t="str">
        <f t="shared" si="3"/>
        <v/>
      </c>
      <c r="R23" s="615">
        <v>0</v>
      </c>
      <c r="S23" s="258"/>
      <c r="T23" s="615">
        <v>0</v>
      </c>
      <c r="U23" s="258"/>
      <c r="V23" s="615">
        <v>0</v>
      </c>
      <c r="W23" s="258"/>
      <c r="X23" s="615">
        <v>0</v>
      </c>
      <c r="Y23" s="258"/>
      <c r="Z23" s="615">
        <v>0</v>
      </c>
      <c r="AC23" s="334"/>
      <c r="AD23" s="334"/>
      <c r="AE23" s="334"/>
      <c r="AF23" s="334"/>
      <c r="AG23" s="334"/>
      <c r="AH23" s="334"/>
      <c r="AI23" s="334"/>
      <c r="AJ23" s="334"/>
      <c r="AK23" s="334"/>
      <c r="AL23" s="334"/>
      <c r="AM23" s="334"/>
      <c r="AN23" s="334"/>
      <c r="AO23" s="1162"/>
      <c r="AP23" s="1162"/>
      <c r="AQ23" s="1162"/>
      <c r="AR23" s="1162"/>
      <c r="AS23" s="1162"/>
      <c r="AT23" s="1162"/>
      <c r="AU23" s="1162"/>
      <c r="AV23" s="1162"/>
      <c r="AW23" s="1162"/>
      <c r="AX23" s="1162"/>
      <c r="AY23" s="1162"/>
    </row>
    <row r="24" spans="3:51" ht="13.5" customHeight="1">
      <c r="C24" s="136"/>
      <c r="D24" s="1228"/>
      <c r="E24" s="1231" t="s">
        <v>677</v>
      </c>
      <c r="F24" s="1232" t="s">
        <v>642</v>
      </c>
      <c r="G24" s="1232"/>
      <c r="H24" s="1227"/>
      <c r="I24" s="594">
        <f t="shared" si="0"/>
        <v>0</v>
      </c>
      <c r="J24" s="277"/>
      <c r="K24" s="589">
        <v>0</v>
      </c>
      <c r="M24" s="277"/>
      <c r="N24" s="595">
        <f t="shared" si="1"/>
        <v>0</v>
      </c>
      <c r="O24" s="277"/>
      <c r="P24" s="589"/>
      <c r="Q24" s="277"/>
      <c r="R24" s="589">
        <v>0</v>
      </c>
      <c r="S24" s="277"/>
      <c r="T24" s="589">
        <v>0</v>
      </c>
      <c r="U24" s="277"/>
      <c r="V24" s="589">
        <v>0</v>
      </c>
      <c r="W24" s="277"/>
      <c r="X24" s="589">
        <v>0</v>
      </c>
      <c r="Y24" s="277"/>
      <c r="Z24" s="589">
        <v>0</v>
      </c>
      <c r="AC24" s="334"/>
      <c r="AD24" s="334"/>
      <c r="AE24" s="334"/>
      <c r="AF24" s="334"/>
      <c r="AG24" s="334"/>
      <c r="AH24" s="334"/>
      <c r="AI24" s="334"/>
      <c r="AJ24" s="334"/>
      <c r="AK24" s="334"/>
      <c r="AL24" s="334"/>
      <c r="AM24" s="334"/>
      <c r="AN24" s="334"/>
      <c r="AO24" s="1162"/>
      <c r="AP24" s="1162"/>
      <c r="AQ24" s="1162"/>
      <c r="AR24" s="1162"/>
      <c r="AS24" s="1162"/>
      <c r="AT24" s="1162"/>
      <c r="AU24" s="1162"/>
      <c r="AV24" s="1162"/>
      <c r="AW24" s="1162"/>
      <c r="AX24" s="1162"/>
      <c r="AY24" s="1162"/>
    </row>
    <row r="25" spans="3:51" ht="13.5" hidden="1" customHeight="1">
      <c r="C25" s="551"/>
      <c r="D25" s="552"/>
      <c r="E25" s="553"/>
      <c r="F25" s="553"/>
      <c r="G25" s="553"/>
      <c r="H25" s="554"/>
      <c r="I25" s="594"/>
      <c r="J25" s="277"/>
      <c r="K25" s="589"/>
      <c r="M25" s="277"/>
      <c r="N25" s="595"/>
      <c r="O25" s="277"/>
      <c r="P25" s="589"/>
      <c r="Q25" s="277"/>
      <c r="R25" s="589"/>
      <c r="S25" s="277"/>
      <c r="T25" s="589"/>
      <c r="U25" s="277"/>
      <c r="V25" s="589"/>
      <c r="W25" s="277"/>
      <c r="X25" s="589"/>
      <c r="Y25" s="277"/>
      <c r="Z25" s="589"/>
      <c r="AC25" s="334"/>
      <c r="AD25" s="334"/>
      <c r="AE25" s="334"/>
      <c r="AF25" s="334"/>
      <c r="AG25" s="334"/>
      <c r="AH25" s="334"/>
      <c r="AI25" s="334"/>
      <c r="AJ25" s="334"/>
      <c r="AK25" s="334"/>
      <c r="AL25" s="334"/>
      <c r="AM25" s="334"/>
      <c r="AN25" s="334"/>
      <c r="AO25" s="1162"/>
      <c r="AP25" s="1162"/>
      <c r="AQ25" s="1162"/>
      <c r="AR25" s="1162"/>
      <c r="AS25" s="1162"/>
      <c r="AT25" s="1162"/>
      <c r="AU25" s="1162"/>
      <c r="AV25" s="1162"/>
      <c r="AW25" s="1162"/>
      <c r="AX25" s="1162"/>
      <c r="AY25" s="1162"/>
    </row>
    <row r="26" spans="3:51" ht="13.5" hidden="1" customHeight="1">
      <c r="C26" s="551"/>
      <c r="D26" s="552"/>
      <c r="E26" s="553"/>
      <c r="F26" s="553"/>
      <c r="G26" s="553"/>
      <c r="H26" s="554"/>
      <c r="I26" s="594"/>
      <c r="J26" s="277"/>
      <c r="K26" s="589"/>
      <c r="M26" s="277"/>
      <c r="N26" s="595"/>
      <c r="O26" s="277"/>
      <c r="P26" s="589"/>
      <c r="Q26" s="277"/>
      <c r="R26" s="589"/>
      <c r="S26" s="277"/>
      <c r="T26" s="589"/>
      <c r="U26" s="277"/>
      <c r="V26" s="589"/>
      <c r="W26" s="277"/>
      <c r="X26" s="589"/>
      <c r="Y26" s="277"/>
      <c r="Z26" s="589"/>
      <c r="AC26" s="334"/>
      <c r="AD26" s="334"/>
      <c r="AE26" s="334"/>
      <c r="AF26" s="334"/>
      <c r="AG26" s="334"/>
      <c r="AH26" s="334"/>
      <c r="AI26" s="334"/>
      <c r="AJ26" s="334"/>
      <c r="AK26" s="334"/>
      <c r="AL26" s="334"/>
      <c r="AM26" s="334"/>
      <c r="AN26" s="334"/>
      <c r="AO26" s="1162"/>
      <c r="AP26" s="1162"/>
      <c r="AQ26" s="1162"/>
      <c r="AR26" s="1162"/>
      <c r="AS26" s="1162"/>
      <c r="AT26" s="1162"/>
      <c r="AU26" s="1162"/>
      <c r="AV26" s="1162"/>
      <c r="AW26" s="1162"/>
      <c r="AX26" s="1162"/>
      <c r="AY26" s="1162"/>
    </row>
    <row r="27" spans="3:51" ht="13.5" hidden="1" customHeight="1">
      <c r="C27" s="551"/>
      <c r="D27" s="552"/>
      <c r="E27" s="553"/>
      <c r="F27" s="553"/>
      <c r="G27" s="553"/>
      <c r="H27" s="554"/>
      <c r="I27" s="594"/>
      <c r="J27" s="277"/>
      <c r="K27" s="589"/>
      <c r="M27" s="277"/>
      <c r="N27" s="595"/>
      <c r="O27" s="277"/>
      <c r="P27" s="589"/>
      <c r="Q27" s="277"/>
      <c r="R27" s="589"/>
      <c r="S27" s="277"/>
      <c r="T27" s="589"/>
      <c r="U27" s="277"/>
      <c r="V27" s="589"/>
      <c r="W27" s="277"/>
      <c r="X27" s="589"/>
      <c r="Y27" s="277"/>
      <c r="Z27" s="589"/>
      <c r="AC27" s="334"/>
      <c r="AD27" s="334"/>
      <c r="AE27" s="334"/>
      <c r="AF27" s="334"/>
      <c r="AG27" s="334"/>
      <c r="AH27" s="334"/>
      <c r="AI27" s="334"/>
      <c r="AJ27" s="334"/>
      <c r="AK27" s="334"/>
      <c r="AL27" s="334"/>
      <c r="AM27" s="334"/>
      <c r="AN27" s="334"/>
      <c r="AO27" s="1162"/>
      <c r="AP27" s="1162"/>
      <c r="AQ27" s="1162"/>
      <c r="AR27" s="1162"/>
      <c r="AS27" s="1162"/>
      <c r="AT27" s="1162"/>
      <c r="AU27" s="1162"/>
      <c r="AV27" s="1162"/>
      <c r="AW27" s="1162"/>
      <c r="AX27" s="1162"/>
      <c r="AY27" s="1162"/>
    </row>
    <row r="28" spans="3:51" ht="13.5" customHeight="1">
      <c r="C28" s="135" t="s">
        <v>1036</v>
      </c>
      <c r="D28" s="450" t="s">
        <v>1021</v>
      </c>
      <c r="E28" s="450"/>
      <c r="F28" s="451"/>
      <c r="G28" s="451"/>
      <c r="H28" s="452"/>
      <c r="I28" s="605">
        <f t="shared" ref="I28:I43" si="4">SUM(K28,N28)</f>
        <v>91854</v>
      </c>
      <c r="J28" s="252"/>
      <c r="K28" s="216">
        <f>SUM(K29,K177,K178,K245)</f>
        <v>51290</v>
      </c>
      <c r="L28" s="85" t="s">
        <v>644</v>
      </c>
      <c r="M28" s="341" t="s">
        <v>432</v>
      </c>
      <c r="N28" s="284">
        <f t="shared" ref="N28:N43" si="5">SUM(R28:Z28)</f>
        <v>40564</v>
      </c>
      <c r="O28" s="252"/>
      <c r="P28" s="216">
        <f>P29+P177+P178+P245</f>
        <v>0</v>
      </c>
      <c r="Q28" s="252"/>
      <c r="R28" s="216">
        <f>SUM(R29,R177,R178,R245)</f>
        <v>30963</v>
      </c>
      <c r="S28" s="252"/>
      <c r="T28" s="216">
        <v>2716</v>
      </c>
      <c r="U28" s="252"/>
      <c r="V28" s="216">
        <v>5061</v>
      </c>
      <c r="W28" s="252"/>
      <c r="X28" s="216">
        <v>608</v>
      </c>
      <c r="Y28" s="252"/>
      <c r="Z28" s="216">
        <v>1216</v>
      </c>
      <c r="AC28" s="334"/>
      <c r="AD28" s="334"/>
      <c r="AE28" s="334"/>
      <c r="AF28" s="334"/>
      <c r="AG28" s="334"/>
      <c r="AH28" s="334"/>
      <c r="AI28" s="334"/>
      <c r="AJ28" s="334"/>
      <c r="AK28" s="334"/>
      <c r="AL28" s="334"/>
      <c r="AM28" s="334"/>
      <c r="AN28" s="334"/>
      <c r="AO28" s="1162"/>
      <c r="AP28" s="1162"/>
      <c r="AQ28" s="1162"/>
      <c r="AR28" s="1162"/>
      <c r="AS28" s="1162"/>
      <c r="AT28" s="1162"/>
      <c r="AU28" s="1162"/>
      <c r="AV28" s="1162"/>
      <c r="AW28" s="1162"/>
      <c r="AX28" s="1162"/>
      <c r="AY28" s="1162"/>
    </row>
    <row r="29" spans="3:51" ht="13.5" customHeight="1">
      <c r="C29" s="136"/>
      <c r="D29" s="548" t="s">
        <v>162</v>
      </c>
      <c r="E29" s="450" t="s">
        <v>541</v>
      </c>
      <c r="F29" s="451"/>
      <c r="G29" s="450"/>
      <c r="H29" s="544"/>
      <c r="I29" s="470">
        <f t="shared" si="4"/>
        <v>40761</v>
      </c>
      <c r="J29" s="341"/>
      <c r="K29" s="470">
        <f>SUM(K30,K69,K77,K83,K122,K130,K144,K157,K168,K176)</f>
        <v>31569</v>
      </c>
      <c r="L29" s="85" t="s">
        <v>644</v>
      </c>
      <c r="M29" s="341"/>
      <c r="N29" s="1287">
        <f t="shared" si="5"/>
        <v>9192</v>
      </c>
      <c r="O29" s="1286"/>
      <c r="P29" s="216">
        <f>P30+P69+P77+P83+P122+P130+P144+P157+P168+P176</f>
        <v>0</v>
      </c>
      <c r="Q29" s="341"/>
      <c r="R29" s="470">
        <f>SUM(R30,R69,R77,R83,R122,R130,R144,R157,R168,R176)</f>
        <v>3502</v>
      </c>
      <c r="S29" s="341"/>
      <c r="T29" s="470">
        <v>225</v>
      </c>
      <c r="U29" s="341"/>
      <c r="V29" s="470">
        <v>4000</v>
      </c>
      <c r="W29" s="341"/>
      <c r="X29" s="470">
        <v>500</v>
      </c>
      <c r="Y29" s="341"/>
      <c r="Z29" s="1285">
        <v>965</v>
      </c>
      <c r="AC29" s="334"/>
      <c r="AD29" s="334"/>
      <c r="AE29" s="334"/>
      <c r="AF29" s="334"/>
      <c r="AG29" s="334"/>
      <c r="AH29" s="334"/>
      <c r="AI29" s="334"/>
      <c r="AJ29" s="334"/>
      <c r="AK29" s="334"/>
      <c r="AL29" s="334"/>
      <c r="AM29" s="334"/>
      <c r="AN29" s="334"/>
      <c r="AO29" s="1162"/>
      <c r="AP29" s="1162"/>
      <c r="AQ29" s="1162"/>
      <c r="AR29" s="1162"/>
      <c r="AS29" s="1162"/>
      <c r="AT29" s="1162"/>
      <c r="AU29" s="1162"/>
      <c r="AV29" s="1162"/>
      <c r="AW29" s="1162"/>
      <c r="AX29" s="1162"/>
      <c r="AY29" s="1162"/>
    </row>
    <row r="30" spans="3:51" ht="13.5" customHeight="1">
      <c r="C30" s="136"/>
      <c r="D30" s="555"/>
      <c r="E30" s="548" t="s">
        <v>1053</v>
      </c>
      <c r="F30" s="451" t="s">
        <v>170</v>
      </c>
      <c r="G30" s="451"/>
      <c r="H30" s="452"/>
      <c r="I30" s="605">
        <f t="shared" si="4"/>
        <v>2812</v>
      </c>
      <c r="J30" s="252"/>
      <c r="K30" s="216">
        <f>SUM(K31,K50,K59)</f>
        <v>2703</v>
      </c>
      <c r="L30" s="85" t="s">
        <v>644</v>
      </c>
      <c r="M30" s="252"/>
      <c r="N30" s="284">
        <f t="shared" si="5"/>
        <v>109</v>
      </c>
      <c r="O30" s="252"/>
      <c r="P30" s="216">
        <f>P31+P50+P59</f>
        <v>0</v>
      </c>
      <c r="Q30" s="252"/>
      <c r="R30" s="216">
        <f>SUM(R31,R50,R59)</f>
        <v>109</v>
      </c>
      <c r="S30" s="252"/>
      <c r="T30" s="216">
        <v>0</v>
      </c>
      <c r="U30" s="252"/>
      <c r="V30" s="216">
        <v>0</v>
      </c>
      <c r="W30" s="252"/>
      <c r="X30" s="216">
        <v>0</v>
      </c>
      <c r="Y30" s="252"/>
      <c r="Z30" s="216">
        <v>0</v>
      </c>
      <c r="AC30" s="334"/>
      <c r="AD30" s="334"/>
      <c r="AE30" s="334"/>
      <c r="AF30" s="334"/>
      <c r="AG30" s="334"/>
      <c r="AH30" s="334"/>
      <c r="AI30" s="334"/>
      <c r="AJ30" s="334"/>
      <c r="AK30" s="334"/>
      <c r="AL30" s="334"/>
      <c r="AM30" s="334"/>
      <c r="AN30" s="334"/>
      <c r="AO30" s="1162"/>
      <c r="AP30" s="1162"/>
      <c r="AQ30" s="1162"/>
      <c r="AR30" s="1162"/>
      <c r="AS30" s="1162"/>
      <c r="AT30" s="1162"/>
      <c r="AU30" s="1162"/>
      <c r="AV30" s="1162"/>
      <c r="AW30" s="1162"/>
      <c r="AX30" s="1162"/>
      <c r="AY30" s="1162"/>
    </row>
    <row r="31" spans="3:51" ht="13.5" customHeight="1">
      <c r="C31" s="136"/>
      <c r="D31" s="555"/>
      <c r="E31" s="549"/>
      <c r="F31" s="1044" t="s">
        <v>536</v>
      </c>
      <c r="G31" s="1016" t="s">
        <v>643</v>
      </c>
      <c r="H31" s="974"/>
      <c r="I31" s="1054">
        <f t="shared" si="4"/>
        <v>1868</v>
      </c>
      <c r="J31" s="975"/>
      <c r="K31" s="991">
        <f>SUM(K32:K44,K48)</f>
        <v>1773</v>
      </c>
      <c r="L31" s="1046" t="s">
        <v>644</v>
      </c>
      <c r="M31" s="975"/>
      <c r="N31" s="1061">
        <f t="shared" si="5"/>
        <v>95</v>
      </c>
      <c r="O31" s="975"/>
      <c r="P31" s="991">
        <f>SUM(P32:P49)</f>
        <v>0</v>
      </c>
      <c r="Q31" s="975"/>
      <c r="R31" s="991">
        <f>SUM(R32:R44,R48)</f>
        <v>95</v>
      </c>
      <c r="S31" s="975"/>
      <c r="T31" s="991">
        <f>SUM(T32:T44,T48)</f>
        <v>0</v>
      </c>
      <c r="U31" s="975"/>
      <c r="V31" s="991">
        <f>SUM(V32:V44,V48)</f>
        <v>0</v>
      </c>
      <c r="W31" s="975"/>
      <c r="X31" s="991">
        <f>SUM(X32:X44,X48)</f>
        <v>0</v>
      </c>
      <c r="Y31" s="975"/>
      <c r="Z31" s="991">
        <f>SUM(Z32:Z44,Z48)</f>
        <v>0</v>
      </c>
      <c r="AC31" s="334"/>
      <c r="AD31" s="334"/>
      <c r="AE31" s="334"/>
      <c r="AF31" s="334"/>
      <c r="AG31" s="334"/>
      <c r="AH31" s="334"/>
      <c r="AI31" s="334"/>
      <c r="AJ31" s="334"/>
      <c r="AK31" s="334"/>
      <c r="AL31" s="334"/>
      <c r="AM31" s="334"/>
      <c r="AN31" s="334"/>
      <c r="AO31" s="1162"/>
      <c r="AP31" s="1162"/>
      <c r="AQ31" s="1162"/>
      <c r="AR31" s="1162"/>
      <c r="AS31" s="1162"/>
      <c r="AT31" s="1162"/>
      <c r="AU31" s="1162"/>
      <c r="AV31" s="1162"/>
      <c r="AW31" s="1162"/>
      <c r="AX31" s="1162"/>
      <c r="AY31" s="1162"/>
    </row>
    <row r="32" spans="3:51" ht="13.5" customHeight="1">
      <c r="C32" s="136"/>
      <c r="D32" s="555"/>
      <c r="E32" s="549"/>
      <c r="F32" s="549"/>
      <c r="G32" s="1289">
        <v>1</v>
      </c>
      <c r="H32" s="459" t="s">
        <v>172</v>
      </c>
      <c r="I32" s="600">
        <f t="shared" si="4"/>
        <v>525</v>
      </c>
      <c r="J32" s="258"/>
      <c r="K32" s="289">
        <f>'13.元請 機器材運搬費'!L10</f>
        <v>505</v>
      </c>
      <c r="L32" s="85" t="s">
        <v>644</v>
      </c>
      <c r="M32" s="258"/>
      <c r="N32" s="290">
        <f t="shared" si="5"/>
        <v>20</v>
      </c>
      <c r="O32" s="258"/>
      <c r="P32" s="289"/>
      <c r="Q32" s="258"/>
      <c r="R32" s="289">
        <f>'22.元請 機器材運搬費_下請'!N10</f>
        <v>20</v>
      </c>
      <c r="S32" s="258"/>
      <c r="T32" s="289">
        <v>0</v>
      </c>
      <c r="U32" s="258"/>
      <c r="V32" s="289">
        <v>0</v>
      </c>
      <c r="W32" s="258"/>
      <c r="X32" s="289">
        <v>0</v>
      </c>
      <c r="Y32" s="258"/>
      <c r="Z32" s="289">
        <v>0</v>
      </c>
      <c r="AC32" s="334"/>
      <c r="AD32" s="334"/>
      <c r="AE32" s="334"/>
      <c r="AF32" s="334"/>
      <c r="AG32" s="334"/>
      <c r="AH32" s="334"/>
      <c r="AI32" s="334"/>
      <c r="AJ32" s="334"/>
      <c r="AK32" s="334"/>
      <c r="AL32" s="334"/>
      <c r="AM32" s="334"/>
      <c r="AN32" s="334"/>
      <c r="AO32" s="1162"/>
      <c r="AP32" s="1162"/>
      <c r="AQ32" s="1162"/>
      <c r="AR32" s="1162"/>
      <c r="AS32" s="1162"/>
      <c r="AT32" s="1162"/>
      <c r="AU32" s="1162"/>
      <c r="AV32" s="1162"/>
      <c r="AW32" s="1162"/>
      <c r="AX32" s="1162"/>
      <c r="AY32" s="1162"/>
    </row>
    <row r="33" spans="3:51" ht="13.5" customHeight="1">
      <c r="C33" s="136"/>
      <c r="D33" s="555"/>
      <c r="E33" s="549"/>
      <c r="F33" s="549"/>
      <c r="G33" s="1289">
        <v>2</v>
      </c>
      <c r="H33" s="459" t="s">
        <v>174</v>
      </c>
      <c r="I33" s="600">
        <f t="shared" si="4"/>
        <v>683</v>
      </c>
      <c r="J33" s="258"/>
      <c r="K33" s="289">
        <f>'13.元請 機器材運搬費'!L11</f>
        <v>668</v>
      </c>
      <c r="L33" s="85" t="s">
        <v>644</v>
      </c>
      <c r="M33" s="258"/>
      <c r="N33" s="290">
        <f t="shared" si="5"/>
        <v>15</v>
      </c>
      <c r="O33" s="258"/>
      <c r="P33" s="289"/>
      <c r="Q33" s="258"/>
      <c r="R33" s="289">
        <f>'22.元請 機器材運搬費_下請'!N11</f>
        <v>15</v>
      </c>
      <c r="S33" s="258"/>
      <c r="T33" s="289">
        <v>0</v>
      </c>
      <c r="U33" s="258"/>
      <c r="V33" s="289">
        <v>0</v>
      </c>
      <c r="W33" s="258"/>
      <c r="X33" s="289">
        <v>0</v>
      </c>
      <c r="Y33" s="258"/>
      <c r="Z33" s="289">
        <v>0</v>
      </c>
      <c r="AC33" s="334"/>
      <c r="AD33" s="334"/>
      <c r="AE33" s="334"/>
      <c r="AF33" s="334"/>
      <c r="AG33" s="334"/>
      <c r="AH33" s="334"/>
      <c r="AI33" s="334"/>
      <c r="AJ33" s="334"/>
      <c r="AK33" s="334"/>
      <c r="AL33" s="334"/>
      <c r="AM33" s="334"/>
      <c r="AN33" s="334"/>
      <c r="AO33" s="1162"/>
      <c r="AP33" s="1162"/>
      <c r="AQ33" s="1162"/>
      <c r="AR33" s="1162"/>
      <c r="AS33" s="1162"/>
      <c r="AT33" s="1162"/>
      <c r="AU33" s="1162"/>
      <c r="AV33" s="1162"/>
      <c r="AW33" s="1162"/>
      <c r="AX33" s="1162"/>
      <c r="AY33" s="1162"/>
    </row>
    <row r="34" spans="3:51" ht="13.5" customHeight="1">
      <c r="C34" s="136"/>
      <c r="D34" s="555"/>
      <c r="E34" s="549"/>
      <c r="F34" s="549"/>
      <c r="G34" s="1289">
        <v>3</v>
      </c>
      <c r="H34" s="459" t="s">
        <v>176</v>
      </c>
      <c r="I34" s="600">
        <f t="shared" si="4"/>
        <v>23</v>
      </c>
      <c r="J34" s="258"/>
      <c r="K34" s="289">
        <f>'13.元請 機器材運搬費'!L12</f>
        <v>0</v>
      </c>
      <c r="L34" s="85" t="s">
        <v>644</v>
      </c>
      <c r="M34" s="258"/>
      <c r="N34" s="290">
        <f t="shared" si="5"/>
        <v>23</v>
      </c>
      <c r="O34" s="258"/>
      <c r="P34" s="289"/>
      <c r="Q34" s="258"/>
      <c r="R34" s="289">
        <f>'22.元請 機器材運搬費_下請'!N12</f>
        <v>23</v>
      </c>
      <c r="S34" s="258"/>
      <c r="T34" s="289">
        <v>0</v>
      </c>
      <c r="U34" s="258"/>
      <c r="V34" s="289">
        <v>0</v>
      </c>
      <c r="W34" s="258"/>
      <c r="X34" s="289">
        <v>0</v>
      </c>
      <c r="Y34" s="258"/>
      <c r="Z34" s="289">
        <v>0</v>
      </c>
      <c r="AC34" s="334"/>
      <c r="AD34" s="334"/>
      <c r="AE34" s="334"/>
      <c r="AF34" s="334"/>
      <c r="AG34" s="334"/>
      <c r="AH34" s="334"/>
      <c r="AI34" s="334"/>
      <c r="AJ34" s="334"/>
      <c r="AK34" s="334"/>
      <c r="AL34" s="334"/>
      <c r="AM34" s="334"/>
      <c r="AN34" s="334"/>
      <c r="AO34" s="1162"/>
      <c r="AP34" s="1162"/>
      <c r="AQ34" s="1162"/>
      <c r="AR34" s="1162"/>
      <c r="AS34" s="1162"/>
      <c r="AT34" s="1162"/>
      <c r="AU34" s="1162"/>
      <c r="AV34" s="1162"/>
      <c r="AW34" s="1162"/>
      <c r="AX34" s="1162"/>
      <c r="AY34" s="1162"/>
    </row>
    <row r="35" spans="3:51" ht="13.5" customHeight="1">
      <c r="C35" s="136"/>
      <c r="D35" s="555"/>
      <c r="E35" s="549"/>
      <c r="F35" s="549"/>
      <c r="G35" s="1289">
        <v>4</v>
      </c>
      <c r="H35" s="459" t="s">
        <v>1014</v>
      </c>
      <c r="I35" s="600">
        <f t="shared" si="4"/>
        <v>408</v>
      </c>
      <c r="J35" s="258"/>
      <c r="K35" s="289">
        <f>'13.元請 機器材運搬費'!L13</f>
        <v>400</v>
      </c>
      <c r="L35" s="85" t="s">
        <v>644</v>
      </c>
      <c r="M35" s="258"/>
      <c r="N35" s="290">
        <f t="shared" si="5"/>
        <v>8</v>
      </c>
      <c r="O35" s="258"/>
      <c r="P35" s="289"/>
      <c r="Q35" s="258"/>
      <c r="R35" s="289">
        <f>'22.元請 機器材運搬費_下請'!N13</f>
        <v>8</v>
      </c>
      <c r="S35" s="258"/>
      <c r="T35" s="289">
        <v>0</v>
      </c>
      <c r="U35" s="258"/>
      <c r="V35" s="289">
        <v>0</v>
      </c>
      <c r="W35" s="258"/>
      <c r="X35" s="289">
        <v>0</v>
      </c>
      <c r="Y35" s="258"/>
      <c r="Z35" s="289">
        <v>0</v>
      </c>
      <c r="AC35" s="334"/>
      <c r="AD35" s="334"/>
      <c r="AE35" s="334"/>
      <c r="AF35" s="334"/>
      <c r="AG35" s="334"/>
      <c r="AH35" s="334"/>
      <c r="AI35" s="334"/>
      <c r="AJ35" s="334"/>
      <c r="AK35" s="334"/>
      <c r="AL35" s="334"/>
      <c r="AM35" s="334"/>
      <c r="AN35" s="334"/>
      <c r="AO35" s="1162"/>
      <c r="AP35" s="1162"/>
      <c r="AQ35" s="1162"/>
      <c r="AR35" s="1162"/>
      <c r="AS35" s="1162"/>
      <c r="AT35" s="1162"/>
      <c r="AU35" s="1162"/>
      <c r="AV35" s="1162"/>
      <c r="AW35" s="1162"/>
      <c r="AX35" s="1162"/>
      <c r="AY35" s="1162"/>
    </row>
    <row r="36" spans="3:51" ht="13.5" customHeight="1">
      <c r="C36" s="136"/>
      <c r="D36" s="555"/>
      <c r="E36" s="549"/>
      <c r="F36" s="549"/>
      <c r="G36" s="1289">
        <v>5</v>
      </c>
      <c r="H36" s="459" t="s">
        <v>1015</v>
      </c>
      <c r="I36" s="600">
        <f t="shared" si="4"/>
        <v>0</v>
      </c>
      <c r="J36" s="258"/>
      <c r="K36" s="289">
        <f>'13.元請 機器材運搬費'!L14</f>
        <v>0</v>
      </c>
      <c r="L36" s="85" t="s">
        <v>644</v>
      </c>
      <c r="M36" s="258"/>
      <c r="N36" s="290">
        <f t="shared" si="5"/>
        <v>0</v>
      </c>
      <c r="O36" s="258"/>
      <c r="P36" s="289"/>
      <c r="Q36" s="258"/>
      <c r="R36" s="289">
        <f>'22.元請 機器材運搬費_下請'!N14</f>
        <v>0</v>
      </c>
      <c r="S36" s="258"/>
      <c r="T36" s="289">
        <v>0</v>
      </c>
      <c r="U36" s="258"/>
      <c r="V36" s="289">
        <v>0</v>
      </c>
      <c r="W36" s="258"/>
      <c r="X36" s="289">
        <v>0</v>
      </c>
      <c r="Y36" s="258"/>
      <c r="Z36" s="289">
        <v>0</v>
      </c>
      <c r="AC36" s="334"/>
      <c r="AD36" s="334"/>
      <c r="AE36" s="334"/>
      <c r="AF36" s="334"/>
      <c r="AG36" s="334"/>
      <c r="AH36" s="334"/>
      <c r="AI36" s="334"/>
      <c r="AJ36" s="334"/>
      <c r="AK36" s="334"/>
      <c r="AL36" s="334"/>
      <c r="AM36" s="334"/>
      <c r="AN36" s="334"/>
      <c r="AO36" s="1162"/>
      <c r="AP36" s="1162"/>
      <c r="AQ36" s="1162"/>
      <c r="AR36" s="1162"/>
      <c r="AS36" s="1162"/>
      <c r="AT36" s="1162"/>
      <c r="AU36" s="1162"/>
      <c r="AV36" s="1162"/>
      <c r="AW36" s="1162"/>
      <c r="AX36" s="1162"/>
      <c r="AY36" s="1162"/>
    </row>
    <row r="37" spans="3:51">
      <c r="C37" s="136"/>
      <c r="D37" s="555"/>
      <c r="E37" s="549"/>
      <c r="F37" s="549"/>
      <c r="G37" s="1289">
        <v>6</v>
      </c>
      <c r="H37" s="459" t="s">
        <v>1016</v>
      </c>
      <c r="I37" s="600">
        <f t="shared" si="4"/>
        <v>0</v>
      </c>
      <c r="J37" s="258"/>
      <c r="K37" s="289">
        <f>'13.元請 機器材運搬費'!L15</f>
        <v>0</v>
      </c>
      <c r="L37" s="85" t="s">
        <v>644</v>
      </c>
      <c r="M37" s="258"/>
      <c r="N37" s="290">
        <f t="shared" si="5"/>
        <v>0</v>
      </c>
      <c r="O37" s="258"/>
      <c r="P37" s="289"/>
      <c r="Q37" s="258"/>
      <c r="R37" s="289">
        <f>'22.元請 機器材運搬費_下請'!N15</f>
        <v>0</v>
      </c>
      <c r="S37" s="258"/>
      <c r="T37" s="289">
        <v>0</v>
      </c>
      <c r="U37" s="258"/>
      <c r="V37" s="289">
        <v>0</v>
      </c>
      <c r="W37" s="258"/>
      <c r="X37" s="289">
        <v>0</v>
      </c>
      <c r="Y37" s="258"/>
      <c r="Z37" s="289">
        <v>0</v>
      </c>
      <c r="AC37" s="334"/>
      <c r="AD37" s="334"/>
      <c r="AE37" s="334"/>
      <c r="AF37" s="334"/>
      <c r="AG37" s="334"/>
      <c r="AH37" s="334"/>
      <c r="AI37" s="334"/>
      <c r="AJ37" s="334"/>
      <c r="AK37" s="334"/>
      <c r="AL37" s="334"/>
      <c r="AM37" s="334"/>
      <c r="AN37" s="334"/>
      <c r="AO37" s="1162"/>
      <c r="AP37" s="1194" t="s">
        <v>1309</v>
      </c>
      <c r="AQ37" s="1194" t="s">
        <v>892</v>
      </c>
      <c r="AR37" s="1194" t="s">
        <v>893</v>
      </c>
      <c r="AS37" s="1194" t="s">
        <v>1295</v>
      </c>
      <c r="AT37" s="1194" t="s">
        <v>894</v>
      </c>
      <c r="AU37" s="1194" t="s">
        <v>13</v>
      </c>
      <c r="AV37" s="1194" t="s">
        <v>101</v>
      </c>
      <c r="AW37" s="1194" t="s">
        <v>265</v>
      </c>
      <c r="AX37" s="1369" t="s">
        <v>1254</v>
      </c>
      <c r="AY37" s="1194" t="s">
        <v>110</v>
      </c>
    </row>
    <row r="38" spans="3:51" ht="13.5" customHeight="1">
      <c r="C38" s="136"/>
      <c r="D38" s="555"/>
      <c r="E38" s="549"/>
      <c r="F38" s="549"/>
      <c r="G38" s="1289">
        <v>7</v>
      </c>
      <c r="H38" s="459" t="s">
        <v>1017</v>
      </c>
      <c r="I38" s="600">
        <f t="shared" si="4"/>
        <v>0</v>
      </c>
      <c r="J38" s="258"/>
      <c r="K38" s="289">
        <f>'13.元請 機器材運搬費'!L16</f>
        <v>0</v>
      </c>
      <c r="L38" s="85" t="s">
        <v>644</v>
      </c>
      <c r="M38" s="258"/>
      <c r="N38" s="290">
        <f t="shared" si="5"/>
        <v>0</v>
      </c>
      <c r="O38" s="258"/>
      <c r="P38" s="289"/>
      <c r="Q38" s="258"/>
      <c r="R38" s="289">
        <f>'22.元請 機器材運搬費_下請'!N16</f>
        <v>0</v>
      </c>
      <c r="S38" s="258"/>
      <c r="T38" s="289">
        <v>0</v>
      </c>
      <c r="U38" s="258"/>
      <c r="V38" s="289">
        <v>0</v>
      </c>
      <c r="W38" s="258"/>
      <c r="X38" s="289">
        <v>0</v>
      </c>
      <c r="Y38" s="258"/>
      <c r="Z38" s="289">
        <v>0</v>
      </c>
      <c r="AC38" s="334"/>
      <c r="AD38" s="334"/>
      <c r="AE38" s="334"/>
      <c r="AF38" s="334"/>
      <c r="AG38" s="334"/>
      <c r="AH38" s="334"/>
      <c r="AI38" s="334"/>
      <c r="AJ38" s="334"/>
      <c r="AK38" s="334"/>
      <c r="AL38" s="334"/>
      <c r="AM38" s="334"/>
      <c r="AN38" s="334"/>
      <c r="AO38" s="1162" t="s">
        <v>1185</v>
      </c>
      <c r="AP38" s="1195" t="s">
        <v>108</v>
      </c>
      <c r="AQ38" s="1195" t="s">
        <v>108</v>
      </c>
      <c r="AR38" s="1195" t="s">
        <v>108</v>
      </c>
      <c r="AS38" s="1194" t="s">
        <v>698</v>
      </c>
      <c r="AT38" s="1195" t="s">
        <v>108</v>
      </c>
      <c r="AU38" s="1195" t="s">
        <v>108</v>
      </c>
      <c r="AV38" s="1195" t="s">
        <v>108</v>
      </c>
      <c r="AW38" s="1195" t="s">
        <v>108</v>
      </c>
      <c r="AX38" s="1195" t="s">
        <v>108</v>
      </c>
      <c r="AY38" s="1195" t="s">
        <v>108</v>
      </c>
    </row>
    <row r="39" spans="3:51" ht="13.5" customHeight="1">
      <c r="C39" s="136"/>
      <c r="D39" s="555"/>
      <c r="E39" s="549"/>
      <c r="F39" s="549"/>
      <c r="G39" s="1289">
        <v>8</v>
      </c>
      <c r="H39" s="459" t="s">
        <v>542</v>
      </c>
      <c r="I39" s="600">
        <f t="shared" si="4"/>
        <v>0</v>
      </c>
      <c r="J39" s="258"/>
      <c r="K39" s="289">
        <f>'13.元請 機器材運搬費'!L17</f>
        <v>0</v>
      </c>
      <c r="L39" s="85" t="s">
        <v>644</v>
      </c>
      <c r="M39" s="258"/>
      <c r="N39" s="290">
        <f t="shared" si="5"/>
        <v>0</v>
      </c>
      <c r="O39" s="258"/>
      <c r="P39" s="289"/>
      <c r="Q39" s="258"/>
      <c r="R39" s="289">
        <f>'22.元請 機器材運搬費_下請'!N17</f>
        <v>0</v>
      </c>
      <c r="S39" s="258"/>
      <c r="T39" s="289">
        <v>0</v>
      </c>
      <c r="U39" s="258"/>
      <c r="V39" s="289">
        <v>0</v>
      </c>
      <c r="W39" s="258"/>
      <c r="X39" s="289">
        <v>0</v>
      </c>
      <c r="Y39" s="258"/>
      <c r="Z39" s="289">
        <v>0</v>
      </c>
      <c r="AC39" s="334"/>
      <c r="AD39" s="334"/>
      <c r="AE39" s="334"/>
      <c r="AF39" s="334"/>
      <c r="AG39" s="334"/>
      <c r="AH39" s="334"/>
      <c r="AI39" s="334"/>
      <c r="AJ39" s="334"/>
      <c r="AK39" s="334"/>
      <c r="AL39" s="334"/>
      <c r="AM39" s="334"/>
      <c r="AN39" s="334"/>
      <c r="AO39" s="1162"/>
      <c r="AP39" s="1162"/>
      <c r="AQ39" s="1162"/>
      <c r="AR39" s="1162"/>
      <c r="AS39" s="1162"/>
      <c r="AT39" s="1162"/>
      <c r="AU39" s="1162"/>
      <c r="AV39" s="1162"/>
      <c r="AW39" s="1162"/>
      <c r="AX39" s="1162"/>
      <c r="AY39" s="1162"/>
    </row>
    <row r="40" spans="3:51" ht="13.5" customHeight="1">
      <c r="C40" s="136"/>
      <c r="D40" s="555"/>
      <c r="E40" s="549"/>
      <c r="F40" s="549"/>
      <c r="G40" s="1289">
        <f>G39+1</f>
        <v>9</v>
      </c>
      <c r="H40" s="459" t="s">
        <v>543</v>
      </c>
      <c r="I40" s="600">
        <f t="shared" si="4"/>
        <v>0</v>
      </c>
      <c r="J40" s="258"/>
      <c r="K40" s="289">
        <f>'13.元請 機器材運搬費'!L18</f>
        <v>0</v>
      </c>
      <c r="L40" s="85" t="s">
        <v>644</v>
      </c>
      <c r="M40" s="258"/>
      <c r="N40" s="290">
        <f t="shared" si="5"/>
        <v>0</v>
      </c>
      <c r="O40" s="258"/>
      <c r="P40" s="289"/>
      <c r="Q40" s="258"/>
      <c r="R40" s="289">
        <f>'22.元請 機器材運搬費_下請'!N18</f>
        <v>0</v>
      </c>
      <c r="S40" s="258"/>
      <c r="T40" s="289">
        <v>0</v>
      </c>
      <c r="U40" s="258"/>
      <c r="V40" s="289">
        <v>0</v>
      </c>
      <c r="W40" s="258"/>
      <c r="X40" s="289">
        <v>0</v>
      </c>
      <c r="Y40" s="258"/>
      <c r="Z40" s="289">
        <v>0</v>
      </c>
      <c r="AC40" s="334"/>
      <c r="AD40" s="334"/>
      <c r="AE40" s="334"/>
      <c r="AF40" s="334"/>
      <c r="AG40" s="334"/>
      <c r="AH40" s="334"/>
      <c r="AI40" s="334"/>
      <c r="AJ40" s="334"/>
      <c r="AK40" s="334"/>
      <c r="AL40" s="334"/>
      <c r="AM40" s="334"/>
      <c r="AN40" s="334"/>
      <c r="AO40" s="1162"/>
      <c r="AP40" s="1162"/>
      <c r="AQ40" s="1162"/>
      <c r="AR40" s="1162"/>
      <c r="AS40" s="1162"/>
      <c r="AT40" s="1162"/>
      <c r="AU40" s="1162"/>
      <c r="AV40" s="1162"/>
      <c r="AW40" s="1162"/>
      <c r="AX40" s="1162"/>
      <c r="AY40" s="1162"/>
    </row>
    <row r="41" spans="3:51" ht="13.5" customHeight="1">
      <c r="C41" s="136"/>
      <c r="D41" s="555"/>
      <c r="E41" s="549"/>
      <c r="F41" s="549"/>
      <c r="G41" s="1289">
        <f>G40+1</f>
        <v>10</v>
      </c>
      <c r="H41" s="459" t="s">
        <v>699</v>
      </c>
      <c r="I41" s="600">
        <f t="shared" si="4"/>
        <v>0</v>
      </c>
      <c r="J41" s="258"/>
      <c r="K41" s="289">
        <f>'13.元請 機器材運搬費'!L19</f>
        <v>0</v>
      </c>
      <c r="L41" s="85" t="s">
        <v>644</v>
      </c>
      <c r="M41" s="258"/>
      <c r="N41" s="290">
        <f t="shared" si="5"/>
        <v>0</v>
      </c>
      <c r="O41" s="258"/>
      <c r="P41" s="289"/>
      <c r="Q41" s="258"/>
      <c r="R41" s="289">
        <f>'22.元請 機器材運搬費_下請'!N19</f>
        <v>0</v>
      </c>
      <c r="S41" s="258"/>
      <c r="T41" s="289">
        <v>0</v>
      </c>
      <c r="U41" s="258"/>
      <c r="V41" s="289">
        <v>0</v>
      </c>
      <c r="W41" s="258"/>
      <c r="X41" s="289">
        <v>0</v>
      </c>
      <c r="Y41" s="258"/>
      <c r="Z41" s="289">
        <v>0</v>
      </c>
      <c r="AC41" s="334"/>
      <c r="AD41" s="334"/>
      <c r="AE41" s="334"/>
      <c r="AF41" s="334"/>
      <c r="AG41" s="334"/>
      <c r="AH41" s="334"/>
      <c r="AI41" s="334"/>
      <c r="AJ41" s="334"/>
      <c r="AK41" s="334"/>
      <c r="AL41" s="334"/>
      <c r="AM41" s="334"/>
      <c r="AN41" s="334"/>
      <c r="AO41" s="1162"/>
      <c r="AP41" s="1162"/>
      <c r="AQ41" s="1162"/>
      <c r="AR41" s="1162"/>
      <c r="AS41" s="1162"/>
      <c r="AT41" s="1162"/>
      <c r="AU41" s="1162"/>
      <c r="AV41" s="1162"/>
      <c r="AW41" s="1162"/>
      <c r="AX41" s="1162"/>
      <c r="AY41" s="1162"/>
    </row>
    <row r="42" spans="3:51" ht="13.5" customHeight="1">
      <c r="C42" s="136"/>
      <c r="D42" s="555"/>
      <c r="E42" s="549"/>
      <c r="F42" s="549"/>
      <c r="G42" s="1289">
        <f>G41+1</f>
        <v>11</v>
      </c>
      <c r="H42" s="459" t="s">
        <v>544</v>
      </c>
      <c r="I42" s="600">
        <f t="shared" si="4"/>
        <v>100</v>
      </c>
      <c r="J42" s="258"/>
      <c r="K42" s="289">
        <f>'13.元請 機器材運搬費'!L20</f>
        <v>100</v>
      </c>
      <c r="L42" s="85" t="s">
        <v>644</v>
      </c>
      <c r="M42" s="258"/>
      <c r="N42" s="290">
        <f t="shared" si="5"/>
        <v>0</v>
      </c>
      <c r="O42" s="258"/>
      <c r="P42" s="289"/>
      <c r="Q42" s="258"/>
      <c r="R42" s="289">
        <f>'22.元請 機器材運搬費_下請'!N20</f>
        <v>0</v>
      </c>
      <c r="S42" s="258"/>
      <c r="T42" s="289">
        <v>0</v>
      </c>
      <c r="U42" s="258"/>
      <c r="V42" s="289">
        <v>0</v>
      </c>
      <c r="W42" s="258"/>
      <c r="X42" s="289">
        <v>0</v>
      </c>
      <c r="Y42" s="258"/>
      <c r="Z42" s="289">
        <v>0</v>
      </c>
      <c r="AC42" s="334"/>
      <c r="AD42" s="334"/>
      <c r="AE42" s="334"/>
      <c r="AF42" s="334"/>
      <c r="AG42" s="334"/>
      <c r="AH42" s="334"/>
      <c r="AI42" s="334"/>
      <c r="AJ42" s="334"/>
      <c r="AK42" s="334"/>
      <c r="AL42" s="334"/>
      <c r="AM42" s="334"/>
      <c r="AN42" s="334"/>
      <c r="AO42" s="1162"/>
      <c r="AP42" s="1162"/>
      <c r="AQ42" s="1162"/>
      <c r="AR42" s="1162"/>
      <c r="AS42" s="1162"/>
      <c r="AT42" s="1162"/>
      <c r="AU42" s="1162"/>
      <c r="AV42" s="1162"/>
      <c r="AW42" s="1162"/>
      <c r="AX42" s="1162"/>
      <c r="AY42" s="1162"/>
    </row>
    <row r="43" spans="3:51" ht="13.5" customHeight="1">
      <c r="C43" s="136"/>
      <c r="D43" s="136"/>
      <c r="E43" s="626"/>
      <c r="F43" s="626"/>
      <c r="G43" s="1289">
        <f>G42+1</f>
        <v>12</v>
      </c>
      <c r="H43" s="459" t="s">
        <v>550</v>
      </c>
      <c r="I43" s="600">
        <f t="shared" si="4"/>
        <v>0</v>
      </c>
      <c r="J43" s="258"/>
      <c r="K43" s="289">
        <f>'13.元請 機器材運搬費'!L21</f>
        <v>0</v>
      </c>
      <c r="L43" s="85" t="s">
        <v>644</v>
      </c>
      <c r="M43" s="258"/>
      <c r="N43" s="290">
        <f t="shared" si="5"/>
        <v>0</v>
      </c>
      <c r="O43" s="258"/>
      <c r="P43" s="289"/>
      <c r="Q43" s="258"/>
      <c r="R43" s="289">
        <f>'22.元請 機器材運搬費_下請'!N21</f>
        <v>0</v>
      </c>
      <c r="S43" s="258"/>
      <c r="T43" s="289">
        <v>0</v>
      </c>
      <c r="U43" s="258"/>
      <c r="V43" s="289">
        <v>0</v>
      </c>
      <c r="W43" s="258"/>
      <c r="X43" s="289">
        <v>0</v>
      </c>
      <c r="Y43" s="258"/>
      <c r="Z43" s="289">
        <v>0</v>
      </c>
      <c r="AC43" s="334"/>
      <c r="AD43" s="334"/>
      <c r="AE43" s="334"/>
      <c r="AF43" s="334"/>
      <c r="AG43" s="334"/>
      <c r="AH43" s="334"/>
      <c r="AI43" s="334"/>
      <c r="AJ43" s="334"/>
      <c r="AK43" s="334"/>
      <c r="AL43" s="334"/>
      <c r="AM43" s="334"/>
      <c r="AN43" s="334"/>
      <c r="AO43" s="1162"/>
      <c r="AP43" s="1162"/>
      <c r="AQ43" s="1162"/>
      <c r="AR43" s="1162"/>
      <c r="AS43" s="1162"/>
      <c r="AT43" s="1162"/>
      <c r="AU43" s="1162"/>
      <c r="AV43" s="1162"/>
      <c r="AW43" s="1162"/>
      <c r="AX43" s="1162"/>
      <c r="AY43" s="1162"/>
    </row>
    <row r="44" spans="3:51" ht="13.5" customHeight="1">
      <c r="C44" s="136"/>
      <c r="D44" s="136"/>
      <c r="E44" s="626"/>
      <c r="F44" s="626"/>
      <c r="G44" s="1289">
        <f>G43+1</f>
        <v>13</v>
      </c>
      <c r="H44" s="459" t="s">
        <v>508</v>
      </c>
      <c r="I44" s="600">
        <f>SUM(K44,N44)</f>
        <v>0</v>
      </c>
      <c r="J44" s="258"/>
      <c r="K44" s="289">
        <f>'13.元請 機器材運搬費'!L22</f>
        <v>0</v>
      </c>
      <c r="L44" s="85"/>
      <c r="M44" s="258"/>
      <c r="N44" s="290">
        <f>SUM(R44:Z44)</f>
        <v>0</v>
      </c>
      <c r="O44" s="258"/>
      <c r="P44" s="289"/>
      <c r="Q44" s="258"/>
      <c r="R44" s="289">
        <f>'22.元請 機器材運搬費_下請'!N22</f>
        <v>0</v>
      </c>
      <c r="S44" s="258"/>
      <c r="T44" s="289">
        <v>0</v>
      </c>
      <c r="U44" s="258"/>
      <c r="V44" s="289">
        <v>0</v>
      </c>
      <c r="W44" s="258"/>
      <c r="X44" s="289">
        <v>0</v>
      </c>
      <c r="Y44" s="258"/>
      <c r="Z44" s="289">
        <v>0</v>
      </c>
      <c r="AC44" s="334"/>
      <c r="AD44" s="334"/>
      <c r="AE44" s="334"/>
      <c r="AF44" s="334"/>
      <c r="AG44" s="334"/>
      <c r="AH44" s="334"/>
      <c r="AI44" s="334"/>
      <c r="AJ44" s="334"/>
      <c r="AK44" s="334"/>
      <c r="AL44" s="334"/>
      <c r="AM44" s="334"/>
      <c r="AN44" s="334"/>
      <c r="AO44" s="1162"/>
      <c r="AP44" s="1162"/>
      <c r="AQ44" s="1162"/>
      <c r="AR44" s="1162"/>
      <c r="AS44" s="1162"/>
      <c r="AT44" s="1162"/>
      <c r="AU44" s="1162"/>
      <c r="AV44" s="1162"/>
      <c r="AW44" s="1162"/>
      <c r="AX44" s="1162"/>
      <c r="AY44" s="1162"/>
    </row>
    <row r="45" spans="3:51" ht="13.5" hidden="1" customHeight="1">
      <c r="C45" s="136"/>
      <c r="D45" s="136"/>
      <c r="E45" s="626"/>
      <c r="F45" s="626"/>
      <c r="G45" s="1460"/>
      <c r="H45" s="1357"/>
      <c r="I45" s="600"/>
      <c r="J45" s="258"/>
      <c r="K45" s="289"/>
      <c r="L45" s="85"/>
      <c r="M45" s="258"/>
      <c r="N45" s="290"/>
      <c r="O45" s="258"/>
      <c r="P45" s="289"/>
      <c r="Q45" s="258"/>
      <c r="R45" s="289">
        <f>'22.元請 機器材運搬費_下請'!N23</f>
        <v>0</v>
      </c>
      <c r="S45" s="258"/>
      <c r="T45" s="289">
        <v>0</v>
      </c>
      <c r="U45" s="258"/>
      <c r="V45" s="289" t="e">
        <f>'22.元請 機器材運搬費_下請'!#REF!</f>
        <v>#REF!</v>
      </c>
      <c r="W45" s="258"/>
      <c r="X45" s="289" t="e">
        <f>'22.元請 機器材運搬費_下請'!#REF!</f>
        <v>#REF!</v>
      </c>
      <c r="Y45" s="258"/>
      <c r="Z45" s="289" t="e">
        <f>'22.元請 機器材運搬費_下請'!#REF!</f>
        <v>#REF!</v>
      </c>
      <c r="AC45" s="334"/>
      <c r="AD45" s="334"/>
      <c r="AE45" s="334"/>
      <c r="AF45" s="334"/>
      <c r="AG45" s="334"/>
      <c r="AH45" s="334"/>
      <c r="AI45" s="334"/>
      <c r="AJ45" s="334"/>
      <c r="AK45" s="334"/>
      <c r="AL45" s="334"/>
      <c r="AM45" s="334"/>
      <c r="AN45" s="334"/>
      <c r="AO45" s="1162"/>
      <c r="AP45" s="1162"/>
      <c r="AQ45" s="1162"/>
      <c r="AR45" s="1162"/>
      <c r="AS45" s="1162"/>
      <c r="AT45" s="1162"/>
      <c r="AU45" s="1162"/>
      <c r="AV45" s="1162"/>
      <c r="AW45" s="1162"/>
      <c r="AX45" s="1162"/>
      <c r="AY45" s="1162"/>
    </row>
    <row r="46" spans="3:51" ht="13.5" hidden="1" customHeight="1">
      <c r="C46" s="136"/>
      <c r="D46" s="136"/>
      <c r="E46" s="626"/>
      <c r="F46" s="626"/>
      <c r="G46" s="1460"/>
      <c r="H46" s="1357"/>
      <c r="I46" s="600"/>
      <c r="J46" s="258"/>
      <c r="K46" s="289"/>
      <c r="L46" s="85"/>
      <c r="M46" s="258"/>
      <c r="N46" s="290"/>
      <c r="O46" s="258"/>
      <c r="P46" s="289"/>
      <c r="Q46" s="258"/>
      <c r="R46" s="289">
        <f>'22.元請 機器材運搬費_下請'!N24</f>
        <v>29</v>
      </c>
      <c r="S46" s="258"/>
      <c r="T46" s="289">
        <v>0</v>
      </c>
      <c r="U46" s="258"/>
      <c r="V46" s="289" t="e">
        <f>'22.元請 機器材運搬費_下請'!#REF!</f>
        <v>#REF!</v>
      </c>
      <c r="W46" s="258"/>
      <c r="X46" s="289" t="e">
        <f>'22.元請 機器材運搬費_下請'!#REF!</f>
        <v>#REF!</v>
      </c>
      <c r="Y46" s="258"/>
      <c r="Z46" s="289" t="e">
        <f>'22.元請 機器材運搬費_下請'!#REF!</f>
        <v>#REF!</v>
      </c>
      <c r="AC46" s="334"/>
      <c r="AD46" s="334"/>
      <c r="AE46" s="334"/>
      <c r="AF46" s="334"/>
      <c r="AG46" s="334"/>
      <c r="AH46" s="334"/>
      <c r="AI46" s="334"/>
      <c r="AJ46" s="334"/>
      <c r="AK46" s="334"/>
      <c r="AL46" s="334"/>
      <c r="AM46" s="334"/>
      <c r="AN46" s="334"/>
      <c r="AO46" s="1162"/>
      <c r="AP46" s="1162"/>
      <c r="AQ46" s="1162"/>
      <c r="AR46" s="1162"/>
      <c r="AS46" s="1162"/>
      <c r="AT46" s="1162"/>
      <c r="AU46" s="1162"/>
      <c r="AV46" s="1162"/>
      <c r="AW46" s="1162"/>
      <c r="AX46" s="1162"/>
      <c r="AY46" s="1162"/>
    </row>
    <row r="47" spans="3:51" ht="13.5" hidden="1" customHeight="1">
      <c r="C47" s="136"/>
      <c r="D47" s="136"/>
      <c r="E47" s="626"/>
      <c r="F47" s="626"/>
      <c r="G47" s="1460"/>
      <c r="H47" s="1357"/>
      <c r="I47" s="600"/>
      <c r="J47" s="258"/>
      <c r="K47" s="289"/>
      <c r="L47" s="85"/>
      <c r="M47" s="258"/>
      <c r="N47" s="290"/>
      <c r="O47" s="258"/>
      <c r="P47" s="289"/>
      <c r="Q47" s="258"/>
      <c r="R47" s="289">
        <f>'22.元請 機器材運搬費_下請'!N25</f>
        <v>0</v>
      </c>
      <c r="S47" s="258"/>
      <c r="T47" s="289">
        <v>0</v>
      </c>
      <c r="U47" s="258"/>
      <c r="V47" s="289" t="e">
        <f>'22.元請 機器材運搬費_下請'!#REF!</f>
        <v>#REF!</v>
      </c>
      <c r="W47" s="258"/>
      <c r="X47" s="289" t="e">
        <f>'22.元請 機器材運搬費_下請'!#REF!</f>
        <v>#REF!</v>
      </c>
      <c r="Y47" s="258"/>
      <c r="Z47" s="289" t="e">
        <f>'22.元請 機器材運搬費_下請'!#REF!</f>
        <v>#REF!</v>
      </c>
      <c r="AC47" s="334"/>
      <c r="AD47" s="334"/>
      <c r="AE47" s="334"/>
      <c r="AF47" s="334"/>
      <c r="AG47" s="334"/>
      <c r="AH47" s="334"/>
      <c r="AI47" s="334"/>
      <c r="AJ47" s="334"/>
      <c r="AK47" s="334"/>
      <c r="AL47" s="334"/>
      <c r="AM47" s="334"/>
      <c r="AN47" s="334"/>
      <c r="AO47" s="1162"/>
      <c r="AP47" s="1162"/>
      <c r="AQ47" s="1162"/>
      <c r="AR47" s="1162"/>
      <c r="AS47" s="1162"/>
      <c r="AT47" s="1162"/>
      <c r="AU47" s="1162"/>
      <c r="AV47" s="1162"/>
      <c r="AW47" s="1162"/>
      <c r="AX47" s="1162"/>
      <c r="AY47" s="1162"/>
    </row>
    <row r="48" spans="3:51" ht="13.5" customHeight="1">
      <c r="C48" s="136"/>
      <c r="D48" s="555"/>
      <c r="E48" s="549"/>
      <c r="F48" s="549"/>
      <c r="G48" s="1289">
        <f>G44+1</f>
        <v>14</v>
      </c>
      <c r="H48" s="459" t="s">
        <v>52</v>
      </c>
      <c r="I48" s="600">
        <f>SUM(K48,N48)</f>
        <v>129</v>
      </c>
      <c r="J48" s="258"/>
      <c r="K48" s="289">
        <f>'13.元請 機器材運搬費'!L24</f>
        <v>100</v>
      </c>
      <c r="L48" s="85" t="s">
        <v>644</v>
      </c>
      <c r="M48" s="258"/>
      <c r="N48" s="290">
        <f>SUM(R48:Z48)</f>
        <v>29</v>
      </c>
      <c r="O48" s="258"/>
      <c r="P48" s="289"/>
      <c r="Q48" s="258"/>
      <c r="R48" s="289">
        <f>'22.元請 機器材運搬費_下請'!N24</f>
        <v>29</v>
      </c>
      <c r="S48" s="258"/>
      <c r="T48" s="289">
        <v>0</v>
      </c>
      <c r="U48" s="258"/>
      <c r="V48" s="289">
        <v>0</v>
      </c>
      <c r="W48" s="258"/>
      <c r="X48" s="289">
        <v>0</v>
      </c>
      <c r="Y48" s="258"/>
      <c r="Z48" s="289">
        <v>0</v>
      </c>
      <c r="AC48" s="334"/>
      <c r="AD48" s="334"/>
      <c r="AE48" s="334"/>
      <c r="AF48" s="334"/>
      <c r="AG48" s="334"/>
      <c r="AH48" s="334"/>
      <c r="AI48" s="334"/>
      <c r="AJ48" s="334"/>
      <c r="AK48" s="334"/>
      <c r="AL48" s="334"/>
      <c r="AM48" s="334"/>
      <c r="AN48" s="334"/>
      <c r="AO48" s="1162"/>
      <c r="AP48" s="1162"/>
      <c r="AQ48" s="1162"/>
      <c r="AR48" s="1162"/>
      <c r="AS48" s="1162"/>
      <c r="AT48" s="1162"/>
      <c r="AU48" s="1162"/>
      <c r="AV48" s="1162"/>
      <c r="AW48" s="1162"/>
      <c r="AX48" s="1162"/>
      <c r="AY48" s="1162"/>
    </row>
    <row r="49" spans="1:51" ht="13.5" hidden="1" customHeight="1">
      <c r="C49" s="551"/>
      <c r="D49" s="551"/>
      <c r="E49" s="557"/>
      <c r="F49" s="557"/>
      <c r="G49" s="1261"/>
      <c r="H49" s="558"/>
      <c r="I49" s="600"/>
      <c r="J49" s="258"/>
      <c r="K49" s="289"/>
      <c r="L49" s="85"/>
      <c r="M49" s="258"/>
      <c r="N49" s="290"/>
      <c r="O49" s="258"/>
      <c r="P49" s="289"/>
      <c r="Q49" s="258"/>
      <c r="R49" s="289"/>
      <c r="S49" s="258"/>
      <c r="T49" s="289"/>
      <c r="U49" s="258"/>
      <c r="V49" s="289"/>
      <c r="W49" s="258"/>
      <c r="X49" s="289"/>
      <c r="Y49" s="258"/>
      <c r="Z49" s="289"/>
      <c r="AC49" s="334"/>
      <c r="AD49" s="334"/>
      <c r="AE49" s="334"/>
      <c r="AF49" s="334"/>
      <c r="AG49" s="334"/>
      <c r="AH49" s="334"/>
      <c r="AI49" s="334"/>
      <c r="AJ49" s="334"/>
      <c r="AK49" s="334"/>
      <c r="AL49" s="334"/>
      <c r="AM49" s="334"/>
      <c r="AN49" s="334"/>
      <c r="AO49" s="1162"/>
      <c r="AP49" s="1162"/>
      <c r="AQ49" s="1162"/>
      <c r="AR49" s="1162"/>
      <c r="AS49" s="1162"/>
      <c r="AT49" s="1162"/>
      <c r="AU49" s="1162"/>
      <c r="AV49" s="1162"/>
      <c r="AW49" s="1162"/>
      <c r="AX49" s="1162"/>
      <c r="AY49" s="1162"/>
    </row>
    <row r="50" spans="1:51">
      <c r="C50" s="136"/>
      <c r="D50" s="555"/>
      <c r="E50" s="549"/>
      <c r="F50" s="1071" t="s">
        <v>178</v>
      </c>
      <c r="G50" s="1072" t="s">
        <v>880</v>
      </c>
      <c r="H50" s="1093"/>
      <c r="I50" s="1073">
        <f>SUM(K50,N50)</f>
        <v>714</v>
      </c>
      <c r="J50" s="1011"/>
      <c r="K50" s="1094">
        <f>SUM(K51:K54)</f>
        <v>700</v>
      </c>
      <c r="L50" s="1046" t="s">
        <v>644</v>
      </c>
      <c r="M50" s="977"/>
      <c r="N50" s="1059">
        <f>SUM(R50:Z50)</f>
        <v>14</v>
      </c>
      <c r="O50" s="977"/>
      <c r="P50" s="1056">
        <f>SUM(P51:P53)</f>
        <v>0</v>
      </c>
      <c r="Q50" s="977"/>
      <c r="R50" s="1094">
        <f>SUM(R51:R54)</f>
        <v>14</v>
      </c>
      <c r="S50" s="977"/>
      <c r="T50" s="1094">
        <f>SUM(T51:T54)</f>
        <v>0</v>
      </c>
      <c r="U50" s="977"/>
      <c r="V50" s="1094">
        <f>SUM(V51:V54)</f>
        <v>0</v>
      </c>
      <c r="W50" s="977"/>
      <c r="X50" s="1094">
        <f>SUM(X51:X54)</f>
        <v>0</v>
      </c>
      <c r="Y50" s="977"/>
      <c r="Z50" s="1094">
        <f>SUM(Z51:Z54)</f>
        <v>0</v>
      </c>
      <c r="AC50" s="334"/>
      <c r="AD50" s="334"/>
      <c r="AE50" s="334"/>
      <c r="AF50" s="334"/>
      <c r="AG50" s="334"/>
      <c r="AH50" s="334"/>
      <c r="AI50" s="334"/>
      <c r="AJ50" s="334"/>
      <c r="AK50" s="334"/>
      <c r="AL50" s="334"/>
      <c r="AM50" s="334"/>
      <c r="AN50" s="334"/>
      <c r="AO50" s="1162"/>
      <c r="AP50" s="1162"/>
      <c r="AQ50" s="1162"/>
      <c r="AR50" s="1162"/>
      <c r="AS50" s="1162"/>
      <c r="AT50" s="1162"/>
      <c r="AU50" s="1162"/>
      <c r="AV50" s="1162"/>
      <c r="AW50" s="1162"/>
      <c r="AX50" s="1162"/>
      <c r="AY50" s="1162"/>
    </row>
    <row r="51" spans="1:51" ht="14.25" customHeight="1">
      <c r="C51" s="136"/>
      <c r="D51" s="555"/>
      <c r="E51" s="549"/>
      <c r="F51" s="549"/>
      <c r="G51" s="556" t="s">
        <v>171</v>
      </c>
      <c r="H51" s="559" t="s">
        <v>179</v>
      </c>
      <c r="I51" s="606">
        <f>SUM(K51,N51)</f>
        <v>314</v>
      </c>
      <c r="J51" s="258"/>
      <c r="K51" s="289">
        <f>'14.元請 建設機械Ⅰ'!R13</f>
        <v>300</v>
      </c>
      <c r="L51" s="85" t="s">
        <v>644</v>
      </c>
      <c r="M51" s="258"/>
      <c r="N51" s="290">
        <f>SUM(R51:Z51)</f>
        <v>14</v>
      </c>
      <c r="O51" s="258"/>
      <c r="P51" s="289"/>
      <c r="Q51" s="258"/>
      <c r="R51" s="289">
        <f>'23.元請 建設機械Ⅰ_下請'!Q12</f>
        <v>14</v>
      </c>
      <c r="S51" s="258"/>
      <c r="T51" s="289">
        <f>'23.元請 建設機械Ⅰ_下請'!AB12</f>
        <v>0</v>
      </c>
      <c r="U51" s="258"/>
      <c r="V51" s="289">
        <v>0</v>
      </c>
      <c r="W51" s="258"/>
      <c r="X51" s="289">
        <v>0</v>
      </c>
      <c r="Y51" s="258"/>
      <c r="Z51" s="289">
        <v>0</v>
      </c>
      <c r="AC51" s="334"/>
      <c r="AD51" s="334"/>
      <c r="AE51" s="334"/>
      <c r="AF51" s="334"/>
      <c r="AG51" s="334"/>
      <c r="AH51" s="334"/>
      <c r="AI51" s="334"/>
      <c r="AJ51" s="334"/>
      <c r="AK51" s="334"/>
      <c r="AL51" s="334"/>
      <c r="AM51" s="334"/>
      <c r="AN51" s="334"/>
      <c r="AO51" s="1162"/>
      <c r="AP51" s="1162"/>
      <c r="AQ51" s="1162"/>
      <c r="AR51" s="1162"/>
      <c r="AS51" s="1162"/>
      <c r="AT51" s="1162"/>
      <c r="AU51" s="1162"/>
      <c r="AV51" s="1162"/>
      <c r="AW51" s="1162"/>
      <c r="AX51" s="1162"/>
      <c r="AY51" s="1162"/>
    </row>
    <row r="52" spans="1:51" ht="14.25" customHeight="1">
      <c r="C52" s="136"/>
      <c r="D52" s="555"/>
      <c r="E52" s="549"/>
      <c r="F52" s="560"/>
      <c r="G52" s="561" t="s">
        <v>173</v>
      </c>
      <c r="H52" s="461" t="s">
        <v>881</v>
      </c>
      <c r="I52" s="469">
        <f>SUM(K52,N52)</f>
        <v>400</v>
      </c>
      <c r="J52" s="817"/>
      <c r="K52" s="291">
        <f>'14.元請 建設機械Ⅰ'!R21</f>
        <v>400</v>
      </c>
      <c r="L52" s="85" t="s">
        <v>644</v>
      </c>
      <c r="M52" s="817"/>
      <c r="N52" s="292">
        <f>SUM(R52:Z52)</f>
        <v>0</v>
      </c>
      <c r="O52" s="258"/>
      <c r="P52" s="289"/>
      <c r="Q52" s="258"/>
      <c r="R52" s="289">
        <f>'23.元請 建設機械Ⅰ_下請'!Q20</f>
        <v>0</v>
      </c>
      <c r="S52" s="258"/>
      <c r="T52" s="289">
        <f>'23.元請 建設機械Ⅰ_下請'!AB20</f>
        <v>0</v>
      </c>
      <c r="U52" s="258"/>
      <c r="V52" s="289">
        <v>0</v>
      </c>
      <c r="W52" s="258"/>
      <c r="X52" s="289">
        <v>0</v>
      </c>
      <c r="Y52" s="258"/>
      <c r="Z52" s="289">
        <v>0</v>
      </c>
      <c r="AC52" s="334"/>
      <c r="AD52" s="334"/>
      <c r="AE52" s="334"/>
      <c r="AF52" s="334"/>
      <c r="AG52" s="334"/>
      <c r="AH52" s="334"/>
      <c r="AI52" s="334"/>
      <c r="AJ52" s="334"/>
      <c r="AK52" s="334"/>
      <c r="AL52" s="334"/>
      <c r="AM52" s="334"/>
      <c r="AN52" s="334"/>
      <c r="AO52" s="1162"/>
      <c r="AP52" s="1162"/>
      <c r="AQ52" s="1162"/>
      <c r="AR52" s="1162"/>
      <c r="AS52" s="1162"/>
      <c r="AT52" s="1162"/>
      <c r="AU52" s="1162"/>
      <c r="AV52" s="1162"/>
      <c r="AW52" s="1162"/>
      <c r="AX52" s="1162"/>
      <c r="AY52" s="1162"/>
    </row>
    <row r="53" spans="1:51" ht="14.25" customHeight="1">
      <c r="C53" s="136"/>
      <c r="D53" s="555"/>
      <c r="E53" s="549"/>
      <c r="F53" s="560"/>
      <c r="G53" s="561" t="s">
        <v>175</v>
      </c>
      <c r="H53" s="461" t="s">
        <v>551</v>
      </c>
      <c r="I53" s="469">
        <f>SUM(K53,N53)</f>
        <v>0</v>
      </c>
      <c r="J53" s="817"/>
      <c r="K53" s="291">
        <f>'14.元請 建設機械Ⅰ'!R29</f>
        <v>0</v>
      </c>
      <c r="L53" s="85" t="s">
        <v>644</v>
      </c>
      <c r="M53" s="817"/>
      <c r="N53" s="292">
        <f>SUM(R53:Z53)</f>
        <v>0</v>
      </c>
      <c r="O53" s="258"/>
      <c r="P53" s="289"/>
      <c r="Q53" s="258"/>
      <c r="R53" s="289">
        <f>'23.元請 建設機械Ⅰ_下請'!Q28</f>
        <v>0</v>
      </c>
      <c r="S53" s="258"/>
      <c r="T53" s="289">
        <f>'23.元請 建設機械Ⅰ_下請'!AB28</f>
        <v>0</v>
      </c>
      <c r="U53" s="258"/>
      <c r="V53" s="289">
        <v>0</v>
      </c>
      <c r="W53" s="258"/>
      <c r="X53" s="289">
        <v>0</v>
      </c>
      <c r="Y53" s="258"/>
      <c r="Z53" s="289">
        <v>0</v>
      </c>
      <c r="AC53" s="334"/>
      <c r="AD53" s="334"/>
      <c r="AE53" s="334"/>
      <c r="AF53" s="334"/>
      <c r="AG53" s="334"/>
      <c r="AH53" s="334"/>
      <c r="AI53" s="334"/>
      <c r="AJ53" s="334"/>
      <c r="AK53" s="334"/>
      <c r="AL53" s="334"/>
      <c r="AM53" s="334"/>
      <c r="AN53" s="334"/>
      <c r="AO53" s="1162"/>
      <c r="AP53" s="1162"/>
      <c r="AQ53" s="1162"/>
      <c r="AR53" s="1162"/>
      <c r="AS53" s="1162"/>
      <c r="AT53" s="1162"/>
      <c r="AU53" s="1162"/>
      <c r="AV53" s="1162"/>
      <c r="AW53" s="1162"/>
      <c r="AX53" s="1162"/>
      <c r="AY53" s="1162"/>
    </row>
    <row r="54" spans="1:51" ht="14.25" customHeight="1">
      <c r="C54" s="136"/>
      <c r="D54" s="136"/>
      <c r="E54" s="626"/>
      <c r="F54" s="626"/>
      <c r="G54" s="556" t="s">
        <v>177</v>
      </c>
      <c r="H54" s="459" t="s">
        <v>645</v>
      </c>
      <c r="I54" s="600">
        <f>SUM(K54,N54)</f>
        <v>0</v>
      </c>
      <c r="J54" s="258"/>
      <c r="K54" s="289">
        <f>'14.元請 建設機械Ⅰ'!R37</f>
        <v>0</v>
      </c>
      <c r="L54" s="607" t="s">
        <v>215</v>
      </c>
      <c r="M54" s="258"/>
      <c r="N54" s="602">
        <f>SUM(R54:Z54)</f>
        <v>0</v>
      </c>
      <c r="O54" s="258"/>
      <c r="P54" s="289"/>
      <c r="Q54" s="258"/>
      <c r="R54" s="289">
        <f>'23.元請 建設機械Ⅰ_下請'!Q36</f>
        <v>0</v>
      </c>
      <c r="S54" s="258"/>
      <c r="T54" s="289">
        <f>'23.元請 建設機械Ⅰ_下請'!AB36</f>
        <v>0</v>
      </c>
      <c r="U54" s="258"/>
      <c r="V54" s="289">
        <v>0</v>
      </c>
      <c r="W54" s="258"/>
      <c r="X54" s="289">
        <v>0</v>
      </c>
      <c r="Y54" s="258"/>
      <c r="Z54" s="289">
        <v>0</v>
      </c>
      <c r="AC54" s="334"/>
      <c r="AD54" s="334"/>
      <c r="AE54" s="334"/>
      <c r="AF54" s="334"/>
      <c r="AG54" s="334"/>
      <c r="AH54" s="334"/>
      <c r="AI54" s="334"/>
      <c r="AJ54" s="334"/>
      <c r="AK54" s="334"/>
      <c r="AL54" s="334"/>
      <c r="AM54" s="334"/>
      <c r="AN54" s="334"/>
      <c r="AO54" s="1162"/>
      <c r="AP54" s="1162"/>
      <c r="AQ54" s="1162"/>
      <c r="AR54" s="1162"/>
      <c r="AS54" s="1162"/>
      <c r="AT54" s="1162"/>
      <c r="AU54" s="1162"/>
      <c r="AV54" s="1162"/>
      <c r="AW54" s="1162"/>
      <c r="AX54" s="1162"/>
      <c r="AY54" s="1162"/>
    </row>
    <row r="55" spans="1:51" ht="14.25" hidden="1" customHeight="1">
      <c r="C55" s="136"/>
      <c r="D55" s="136"/>
      <c r="E55" s="626"/>
      <c r="F55" s="626"/>
      <c r="G55" s="276"/>
      <c r="H55" s="122"/>
      <c r="I55" s="594"/>
      <c r="J55" s="277"/>
      <c r="K55" s="608"/>
      <c r="L55" s="14"/>
      <c r="M55" s="818"/>
      <c r="N55" s="604"/>
      <c r="O55" s="258"/>
      <c r="P55" s="289"/>
      <c r="Q55" s="258"/>
      <c r="R55" s="289"/>
      <c r="S55" s="258"/>
      <c r="T55" s="289"/>
      <c r="U55" s="258"/>
      <c r="V55" s="289"/>
      <c r="W55" s="258"/>
      <c r="X55" s="289"/>
      <c r="Y55" s="258"/>
      <c r="Z55" s="289"/>
      <c r="AC55" s="334"/>
      <c r="AD55" s="334"/>
      <c r="AE55" s="334"/>
      <c r="AF55" s="334"/>
      <c r="AG55" s="334"/>
      <c r="AH55" s="334"/>
      <c r="AI55" s="334"/>
      <c r="AJ55" s="334"/>
      <c r="AK55" s="334"/>
      <c r="AL55" s="334"/>
      <c r="AM55" s="334"/>
      <c r="AN55" s="334"/>
      <c r="AO55" s="1162"/>
      <c r="AP55" s="1162"/>
      <c r="AQ55" s="1162"/>
      <c r="AR55" s="1162"/>
      <c r="AS55" s="1162"/>
      <c r="AT55" s="1162"/>
      <c r="AU55" s="1162"/>
      <c r="AV55" s="1162"/>
      <c r="AW55" s="1162"/>
      <c r="AX55" s="1162"/>
      <c r="AY55" s="1162"/>
    </row>
    <row r="56" spans="1:51" ht="14.25" hidden="1" customHeight="1">
      <c r="C56" s="136"/>
      <c r="D56" s="136"/>
      <c r="E56" s="626"/>
      <c r="F56" s="626"/>
      <c r="G56" s="276"/>
      <c r="H56" s="122"/>
      <c r="I56" s="594"/>
      <c r="J56" s="277"/>
      <c r="K56" s="608"/>
      <c r="L56" s="14"/>
      <c r="M56" s="818"/>
      <c r="N56" s="604"/>
      <c r="O56" s="258"/>
      <c r="P56" s="289"/>
      <c r="Q56" s="258"/>
      <c r="R56" s="289"/>
      <c r="S56" s="258"/>
      <c r="T56" s="289"/>
      <c r="U56" s="258"/>
      <c r="V56" s="289"/>
      <c r="W56" s="258"/>
      <c r="X56" s="289"/>
      <c r="Y56" s="258"/>
      <c r="Z56" s="289"/>
      <c r="AC56" s="334"/>
      <c r="AD56" s="334"/>
      <c r="AE56" s="334"/>
      <c r="AF56" s="334"/>
      <c r="AG56" s="334"/>
      <c r="AH56" s="334"/>
      <c r="AI56" s="334"/>
      <c r="AJ56" s="334"/>
      <c r="AK56" s="334"/>
      <c r="AL56" s="334"/>
      <c r="AM56" s="334"/>
      <c r="AN56" s="334"/>
      <c r="AO56" s="1162"/>
      <c r="AP56" s="1162"/>
      <c r="AQ56" s="1162"/>
      <c r="AR56" s="1162"/>
      <c r="AS56" s="1162"/>
      <c r="AT56" s="1162"/>
      <c r="AU56" s="1162"/>
      <c r="AV56" s="1162"/>
      <c r="AW56" s="1162"/>
      <c r="AX56" s="1162"/>
      <c r="AY56" s="1162"/>
    </row>
    <row r="57" spans="1:51" ht="14.25" hidden="1" customHeight="1">
      <c r="C57" s="136"/>
      <c r="D57" s="136"/>
      <c r="E57" s="626"/>
      <c r="F57" s="626"/>
      <c r="G57" s="276"/>
      <c r="H57" s="122"/>
      <c r="I57" s="594"/>
      <c r="J57" s="277"/>
      <c r="K57" s="608"/>
      <c r="L57" s="14"/>
      <c r="M57" s="818"/>
      <c r="N57" s="604"/>
      <c r="O57" s="258"/>
      <c r="P57" s="289"/>
      <c r="Q57" s="258"/>
      <c r="R57" s="289"/>
      <c r="S57" s="258"/>
      <c r="T57" s="289"/>
      <c r="U57" s="258"/>
      <c r="V57" s="289"/>
      <c r="W57" s="258"/>
      <c r="X57" s="289"/>
      <c r="Y57" s="258"/>
      <c r="Z57" s="289"/>
      <c r="AC57" s="334"/>
      <c r="AD57" s="334"/>
      <c r="AE57" s="334"/>
      <c r="AF57" s="334"/>
      <c r="AG57" s="334"/>
      <c r="AH57" s="334"/>
      <c r="AI57" s="334"/>
      <c r="AJ57" s="334"/>
      <c r="AK57" s="334"/>
      <c r="AL57" s="334"/>
      <c r="AM57" s="334"/>
      <c r="AN57" s="334"/>
      <c r="AO57" s="1162"/>
      <c r="AP57" s="1162"/>
      <c r="AQ57" s="1162"/>
      <c r="AR57" s="1162"/>
      <c r="AS57" s="1162"/>
      <c r="AT57" s="1162"/>
      <c r="AU57" s="1162"/>
      <c r="AV57" s="1162"/>
      <c r="AW57" s="1162"/>
      <c r="AX57" s="1162"/>
      <c r="AY57" s="1162"/>
    </row>
    <row r="58" spans="1:51" ht="14.25" hidden="1" customHeight="1">
      <c r="C58" s="136"/>
      <c r="D58" s="136"/>
      <c r="E58" s="626"/>
      <c r="F58" s="626"/>
      <c r="G58" s="276"/>
      <c r="H58" s="122"/>
      <c r="I58" s="594"/>
      <c r="J58" s="277"/>
      <c r="K58" s="608"/>
      <c r="L58" s="14"/>
      <c r="M58" s="818"/>
      <c r="N58" s="604"/>
      <c r="O58" s="258"/>
      <c r="P58" s="289"/>
      <c r="Q58" s="258"/>
      <c r="R58" s="289"/>
      <c r="S58" s="258"/>
      <c r="T58" s="289"/>
      <c r="U58" s="258"/>
      <c r="V58" s="289"/>
      <c r="W58" s="258"/>
      <c r="X58" s="289"/>
      <c r="Y58" s="258"/>
      <c r="Z58" s="289"/>
      <c r="AC58" s="334"/>
      <c r="AD58" s="334"/>
      <c r="AE58" s="334"/>
      <c r="AF58" s="334"/>
      <c r="AG58" s="334"/>
      <c r="AH58" s="334"/>
      <c r="AI58" s="334"/>
      <c r="AJ58" s="334"/>
      <c r="AK58" s="334"/>
      <c r="AL58" s="334"/>
      <c r="AM58" s="334"/>
      <c r="AN58" s="334"/>
      <c r="AO58" s="1162"/>
      <c r="AP58" s="1162"/>
      <c r="AQ58" s="1162"/>
      <c r="AR58" s="1162"/>
      <c r="AS58" s="1162"/>
      <c r="AT58" s="1162"/>
      <c r="AU58" s="1162"/>
      <c r="AV58" s="1162"/>
      <c r="AW58" s="1162"/>
      <c r="AX58" s="1162"/>
      <c r="AY58" s="1162"/>
    </row>
    <row r="59" spans="1:51">
      <c r="C59" s="136"/>
      <c r="D59" s="562"/>
      <c r="E59" s="549"/>
      <c r="F59" s="1081" t="s">
        <v>180</v>
      </c>
      <c r="G59" s="1050" t="s">
        <v>181</v>
      </c>
      <c r="H59" s="1090"/>
      <c r="I59" s="1083">
        <f>SUM(K59,N59)</f>
        <v>230</v>
      </c>
      <c r="J59" s="1013"/>
      <c r="K59" s="1091">
        <f>SUM(K60:K62)</f>
        <v>230</v>
      </c>
      <c r="L59" s="1046" t="s">
        <v>644</v>
      </c>
      <c r="M59" s="1014"/>
      <c r="N59" s="1092">
        <f t="shared" ref="N59:N64" si="6">SUM(R59:Z59)</f>
        <v>0</v>
      </c>
      <c r="O59" s="977"/>
      <c r="P59" s="1056">
        <f>SUM(P60:P63)</f>
        <v>0</v>
      </c>
      <c r="Q59" s="977"/>
      <c r="R59" s="1091">
        <f>SUM(R60:R62)</f>
        <v>0</v>
      </c>
      <c r="S59" s="977"/>
      <c r="T59" s="1091">
        <f>SUM(T60:T62)</f>
        <v>0</v>
      </c>
      <c r="U59" s="977"/>
      <c r="V59" s="1091">
        <f>SUM(V60:V62)</f>
        <v>0</v>
      </c>
      <c r="W59" s="977"/>
      <c r="X59" s="1091">
        <f>SUM(X60:X62)</f>
        <v>0</v>
      </c>
      <c r="Y59" s="977"/>
      <c r="Z59" s="1091">
        <f>SUM(Z60:Z62)</f>
        <v>0</v>
      </c>
      <c r="AC59" s="334"/>
      <c r="AD59" s="334"/>
      <c r="AE59" s="334"/>
      <c r="AF59" s="334"/>
      <c r="AG59" s="334"/>
      <c r="AH59" s="334"/>
      <c r="AI59" s="334"/>
      <c r="AJ59" s="334"/>
      <c r="AK59" s="334"/>
      <c r="AL59" s="334"/>
      <c r="AM59" s="334"/>
      <c r="AN59" s="334"/>
      <c r="AO59" s="1162"/>
      <c r="AP59" s="1162"/>
      <c r="AQ59" s="1162"/>
      <c r="AR59" s="1162"/>
      <c r="AS59" s="1162"/>
      <c r="AT59" s="1162"/>
      <c r="AU59" s="1162"/>
      <c r="AV59" s="1162"/>
      <c r="AW59" s="1162"/>
      <c r="AX59" s="1162"/>
      <c r="AY59" s="1162"/>
    </row>
    <row r="60" spans="1:51">
      <c r="C60" s="136"/>
      <c r="D60" s="562"/>
      <c r="E60" s="549"/>
      <c r="F60" s="549"/>
      <c r="G60" s="556" t="s">
        <v>171</v>
      </c>
      <c r="H60" s="459" t="s">
        <v>182</v>
      </c>
      <c r="I60" s="600">
        <f>SUM(K60,N60)</f>
        <v>230</v>
      </c>
      <c r="J60" s="258"/>
      <c r="K60" s="289">
        <f>'15.元請 建設機械Ⅱ'!T12</f>
        <v>230</v>
      </c>
      <c r="L60" s="85" t="s">
        <v>644</v>
      </c>
      <c r="M60" s="258"/>
      <c r="N60" s="290">
        <f t="shared" si="6"/>
        <v>0</v>
      </c>
      <c r="O60" s="819"/>
      <c r="P60" s="289"/>
      <c r="Q60" s="819"/>
      <c r="R60" s="289">
        <f>'24.元請 建設機械Ⅱ_下請'!S11</f>
        <v>0</v>
      </c>
      <c r="S60" s="258"/>
      <c r="T60" s="289">
        <f>'24.元請 建設機械Ⅱ_下請'!AF11</f>
        <v>0</v>
      </c>
      <c r="U60" s="258"/>
      <c r="V60" s="289">
        <v>0</v>
      </c>
      <c r="W60" s="258"/>
      <c r="X60" s="289">
        <v>0</v>
      </c>
      <c r="Y60" s="258"/>
      <c r="Z60" s="289">
        <v>0</v>
      </c>
      <c r="AC60" s="334"/>
      <c r="AD60" s="334"/>
      <c r="AE60" s="334"/>
      <c r="AF60" s="334"/>
      <c r="AG60" s="334"/>
      <c r="AH60" s="334"/>
      <c r="AI60" s="334"/>
      <c r="AJ60" s="334"/>
      <c r="AK60" s="334"/>
      <c r="AL60" s="334"/>
      <c r="AM60" s="334"/>
      <c r="AN60" s="334"/>
      <c r="AO60" s="1162"/>
      <c r="AP60" s="1162"/>
      <c r="AQ60" s="1162"/>
      <c r="AR60" s="1162"/>
      <c r="AS60" s="1162"/>
      <c r="AT60" s="1162"/>
      <c r="AU60" s="1162"/>
      <c r="AV60" s="1162"/>
      <c r="AW60" s="1162"/>
      <c r="AX60" s="1162"/>
      <c r="AY60" s="1162"/>
    </row>
    <row r="61" spans="1:51">
      <c r="C61" s="136"/>
      <c r="D61" s="562"/>
      <c r="E61" s="549"/>
      <c r="F61" s="549"/>
      <c r="G61" s="556" t="s">
        <v>173</v>
      </c>
      <c r="H61" s="459" t="s">
        <v>183</v>
      </c>
      <c r="I61" s="600">
        <f>SUM(K61,N61)</f>
        <v>0</v>
      </c>
      <c r="J61" s="258"/>
      <c r="K61" s="289">
        <f>'15.元請 建設機械Ⅱ'!T20</f>
        <v>0</v>
      </c>
      <c r="L61" s="85" t="s">
        <v>644</v>
      </c>
      <c r="M61" s="258"/>
      <c r="N61" s="290">
        <f t="shared" si="6"/>
        <v>0</v>
      </c>
      <c r="O61" s="819"/>
      <c r="P61" s="289"/>
      <c r="Q61" s="819"/>
      <c r="R61" s="289">
        <f>'24.元請 建設機械Ⅱ_下請'!AD38</f>
        <v>0</v>
      </c>
      <c r="S61" s="258"/>
      <c r="T61" s="289">
        <f>'24.元請 建設機械Ⅱ_下請'!AF38</f>
        <v>0</v>
      </c>
      <c r="U61" s="258"/>
      <c r="V61" s="289">
        <v>0</v>
      </c>
      <c r="W61" s="258"/>
      <c r="X61" s="289">
        <v>0</v>
      </c>
      <c r="Y61" s="258"/>
      <c r="Z61" s="289">
        <v>0</v>
      </c>
      <c r="AC61" s="334"/>
      <c r="AD61" s="334"/>
      <c r="AE61" s="334"/>
      <c r="AF61" s="334"/>
      <c r="AG61" s="334"/>
      <c r="AH61" s="334"/>
      <c r="AI61" s="334"/>
      <c r="AJ61" s="334"/>
      <c r="AK61" s="334"/>
      <c r="AL61" s="334"/>
      <c r="AM61" s="334"/>
      <c r="AN61" s="334"/>
      <c r="AO61" s="1162"/>
      <c r="AP61" s="1162"/>
      <c r="AQ61" s="1162"/>
      <c r="AR61" s="1162"/>
      <c r="AS61" s="1162"/>
      <c r="AT61" s="1162"/>
      <c r="AU61" s="1162"/>
      <c r="AV61" s="1162"/>
      <c r="AW61" s="1162"/>
      <c r="AX61" s="1162"/>
      <c r="AY61" s="1162"/>
    </row>
    <row r="62" spans="1:51">
      <c r="C62" s="136"/>
      <c r="D62" s="562"/>
      <c r="E62" s="549"/>
      <c r="F62" s="549"/>
      <c r="G62" s="556" t="s">
        <v>175</v>
      </c>
      <c r="H62" s="459" t="s">
        <v>1703</v>
      </c>
      <c r="I62" s="600">
        <f>SUM(K62,N62)</f>
        <v>0</v>
      </c>
      <c r="J62" s="258"/>
      <c r="K62" s="289">
        <f>'15.元請 建設機械Ⅱ'!T28</f>
        <v>0</v>
      </c>
      <c r="L62" s="85" t="s">
        <v>644</v>
      </c>
      <c r="M62" s="258"/>
      <c r="N62" s="290">
        <f t="shared" si="6"/>
        <v>0</v>
      </c>
      <c r="O62" s="819"/>
      <c r="P62" s="289"/>
      <c r="Q62" s="819"/>
      <c r="R62" s="289">
        <f>'24.元請 建設機械Ⅱ_下請'!AD39</f>
        <v>0</v>
      </c>
      <c r="S62" s="258"/>
      <c r="T62" s="289">
        <f>'24.元請 建設機械Ⅱ_下請'!AF46</f>
        <v>0</v>
      </c>
      <c r="U62" s="258"/>
      <c r="V62" s="289">
        <v>0</v>
      </c>
      <c r="W62" s="258"/>
      <c r="X62" s="289">
        <v>0</v>
      </c>
      <c r="Y62" s="258"/>
      <c r="Z62" s="289">
        <v>0</v>
      </c>
      <c r="AC62" s="334"/>
      <c r="AD62" s="334"/>
      <c r="AE62" s="334"/>
      <c r="AF62" s="334"/>
      <c r="AG62" s="334"/>
      <c r="AH62" s="334"/>
      <c r="AI62" s="334"/>
      <c r="AJ62" s="334"/>
      <c r="AK62" s="334"/>
      <c r="AL62" s="334"/>
      <c r="AM62" s="334"/>
      <c r="AN62" s="334"/>
      <c r="AO62" s="1162"/>
      <c r="AP62" s="1162"/>
      <c r="AQ62" s="1162"/>
      <c r="AR62" s="1162"/>
      <c r="AS62" s="1162"/>
      <c r="AT62" s="1162"/>
      <c r="AU62" s="1162"/>
      <c r="AV62" s="1162"/>
      <c r="AW62" s="1162"/>
      <c r="AX62" s="1162"/>
      <c r="AY62" s="1162"/>
    </row>
    <row r="63" spans="1:51">
      <c r="C63" s="136"/>
      <c r="D63" s="562"/>
      <c r="E63" s="549"/>
      <c r="F63" s="549"/>
      <c r="G63" s="556" t="s">
        <v>177</v>
      </c>
      <c r="H63" s="459" t="s">
        <v>299</v>
      </c>
      <c r="I63" s="600">
        <f>SUM(K63,N63)</f>
        <v>0</v>
      </c>
      <c r="J63" s="258"/>
      <c r="K63" s="289">
        <f>'15.元請 建設機械Ⅱ'!T28</f>
        <v>0</v>
      </c>
      <c r="L63" s="85" t="s">
        <v>644</v>
      </c>
      <c r="M63" s="258"/>
      <c r="N63" s="290">
        <f t="shared" si="6"/>
        <v>0</v>
      </c>
      <c r="O63" s="819"/>
      <c r="P63" s="289"/>
      <c r="Q63" s="819"/>
      <c r="R63" s="289">
        <f>'24.元請 建設機械Ⅱ_下請'!AD40</f>
        <v>0</v>
      </c>
      <c r="S63" s="258"/>
      <c r="T63" s="289">
        <f>'24.元請 建設機械Ⅱ_下請'!AF46</f>
        <v>0</v>
      </c>
      <c r="U63" s="258"/>
      <c r="V63" s="289">
        <v>0</v>
      </c>
      <c r="W63" s="258"/>
      <c r="X63" s="289">
        <v>0</v>
      </c>
      <c r="Y63" s="258"/>
      <c r="Z63" s="289">
        <v>0</v>
      </c>
      <c r="AC63" s="334"/>
      <c r="AD63" s="334"/>
      <c r="AE63" s="334"/>
      <c r="AF63" s="334"/>
      <c r="AG63" s="334"/>
      <c r="AH63" s="334"/>
      <c r="AI63" s="334"/>
      <c r="AJ63" s="334"/>
      <c r="AK63" s="334"/>
      <c r="AL63" s="334"/>
      <c r="AM63" s="334"/>
      <c r="AN63" s="334"/>
      <c r="AO63" s="1162"/>
      <c r="AP63" s="1162"/>
      <c r="AQ63" s="1162"/>
      <c r="AR63" s="1162"/>
      <c r="AS63" s="1162"/>
      <c r="AT63" s="1162"/>
      <c r="AU63" s="1162"/>
      <c r="AV63" s="1162"/>
      <c r="AW63" s="1162"/>
      <c r="AX63" s="1162"/>
      <c r="AY63" s="1162"/>
    </row>
    <row r="64" spans="1:51" s="1794" customFormat="1">
      <c r="A64" s="541"/>
      <c r="B64" s="541"/>
      <c r="C64" s="555"/>
      <c r="D64" s="562"/>
      <c r="E64" s="465"/>
      <c r="F64" s="2301"/>
      <c r="G64" s="2302" t="s">
        <v>814</v>
      </c>
      <c r="H64" s="458" t="s">
        <v>1704</v>
      </c>
      <c r="I64" s="2303">
        <f t="shared" ref="I64" si="7">SUM(K64,N64)</f>
        <v>0</v>
      </c>
      <c r="J64" s="2304"/>
      <c r="K64" s="2305">
        <f>SUM(K65:K66)</f>
        <v>0</v>
      </c>
      <c r="L64" s="2022"/>
      <c r="M64" s="2304"/>
      <c r="N64" s="288">
        <f t="shared" si="6"/>
        <v>0</v>
      </c>
      <c r="O64" s="2306"/>
      <c r="P64" s="289">
        <f>P65+P66</f>
        <v>0</v>
      </c>
      <c r="Q64" s="2306"/>
      <c r="R64" s="289">
        <f>SUM(R65:R66)</f>
        <v>0</v>
      </c>
      <c r="S64" s="2307"/>
      <c r="T64" s="289">
        <f>SUM(T65:T66)</f>
        <v>0</v>
      </c>
      <c r="U64" s="2307"/>
      <c r="V64" s="289">
        <f>SUM(V65:V66)</f>
        <v>0</v>
      </c>
      <c r="W64" s="2307"/>
      <c r="X64" s="289">
        <f>SUM(X65:X66)</f>
        <v>0</v>
      </c>
      <c r="Y64" s="2307"/>
      <c r="Z64" s="289">
        <f>SUM(Z65:Z66)</f>
        <v>0</v>
      </c>
      <c r="AO64" s="2308"/>
      <c r="AP64" s="2308"/>
      <c r="AQ64" s="2308"/>
      <c r="AR64" s="2308"/>
      <c r="AS64" s="2308"/>
      <c r="AT64" s="2308"/>
      <c r="AU64" s="2308"/>
      <c r="AV64" s="2308"/>
      <c r="AW64" s="2308"/>
      <c r="AX64" s="2308"/>
      <c r="AY64" s="2308"/>
    </row>
    <row r="65" spans="3:51" ht="13.5" hidden="1" customHeight="1">
      <c r="C65" s="551"/>
      <c r="D65" s="563"/>
      <c r="E65" s="557"/>
      <c r="F65" s="564"/>
      <c r="G65" s="564"/>
      <c r="H65" s="565"/>
      <c r="I65" s="596"/>
      <c r="J65" s="274"/>
      <c r="K65" s="609"/>
      <c r="L65" s="14"/>
      <c r="M65" s="274"/>
      <c r="N65" s="610"/>
      <c r="O65" s="274"/>
      <c r="P65" s="609"/>
      <c r="Q65" s="274"/>
      <c r="R65" s="609"/>
      <c r="S65" s="274"/>
      <c r="T65" s="609"/>
      <c r="U65" s="274"/>
      <c r="V65" s="609"/>
      <c r="W65" s="274"/>
      <c r="X65" s="609"/>
      <c r="Y65" s="274"/>
      <c r="Z65" s="609"/>
      <c r="AC65" s="334"/>
      <c r="AD65" s="334"/>
      <c r="AE65" s="334"/>
      <c r="AF65" s="334"/>
      <c r="AG65" s="334"/>
      <c r="AH65" s="334"/>
      <c r="AI65" s="334"/>
      <c r="AJ65" s="334"/>
      <c r="AK65" s="334"/>
      <c r="AL65" s="334"/>
      <c r="AM65" s="334"/>
      <c r="AN65" s="334"/>
      <c r="AO65" s="1162"/>
      <c r="AP65" s="1162"/>
      <c r="AQ65" s="1162"/>
      <c r="AR65" s="1162"/>
      <c r="AS65" s="1162"/>
      <c r="AT65" s="1162"/>
      <c r="AU65" s="1162"/>
      <c r="AV65" s="1162"/>
      <c r="AW65" s="1162"/>
      <c r="AX65" s="1162"/>
      <c r="AY65" s="1162"/>
    </row>
    <row r="66" spans="3:51" ht="13.5" hidden="1" customHeight="1">
      <c r="C66" s="551"/>
      <c r="D66" s="563"/>
      <c r="E66" s="557"/>
      <c r="F66" s="564"/>
      <c r="G66" s="564"/>
      <c r="H66" s="565"/>
      <c r="I66" s="596"/>
      <c r="J66" s="274"/>
      <c r="K66" s="609"/>
      <c r="L66" s="14"/>
      <c r="M66" s="274"/>
      <c r="N66" s="610"/>
      <c r="O66" s="274"/>
      <c r="P66" s="609"/>
      <c r="Q66" s="274"/>
      <c r="R66" s="609"/>
      <c r="S66" s="274"/>
      <c r="T66" s="609"/>
      <c r="U66" s="274"/>
      <c r="V66" s="609"/>
      <c r="W66" s="274"/>
      <c r="X66" s="609"/>
      <c r="Y66" s="274"/>
      <c r="Z66" s="609"/>
      <c r="AC66" s="334"/>
      <c r="AD66" s="334"/>
      <c r="AE66" s="334"/>
      <c r="AF66" s="334"/>
      <c r="AG66" s="334"/>
      <c r="AH66" s="334"/>
      <c r="AI66" s="334"/>
      <c r="AJ66" s="334"/>
      <c r="AK66" s="334"/>
      <c r="AL66" s="334"/>
      <c r="AM66" s="334"/>
      <c r="AN66" s="334"/>
      <c r="AO66" s="1162"/>
      <c r="AP66" s="1162"/>
      <c r="AQ66" s="1162"/>
      <c r="AR66" s="1162"/>
      <c r="AS66" s="1162"/>
      <c r="AT66" s="1162"/>
      <c r="AU66" s="1162"/>
      <c r="AV66" s="1162"/>
      <c r="AW66" s="1162"/>
      <c r="AX66" s="1162"/>
      <c r="AY66" s="1162"/>
    </row>
    <row r="67" spans="3:51" ht="13.5" hidden="1" customHeight="1">
      <c r="C67" s="551"/>
      <c r="D67" s="563"/>
      <c r="E67" s="557"/>
      <c r="F67" s="564"/>
      <c r="G67" s="564"/>
      <c r="H67" s="565"/>
      <c r="I67" s="596"/>
      <c r="J67" s="274"/>
      <c r="K67" s="609"/>
      <c r="L67" s="14"/>
      <c r="M67" s="274"/>
      <c r="N67" s="610"/>
      <c r="O67" s="274"/>
      <c r="P67" s="609"/>
      <c r="Q67" s="274"/>
      <c r="R67" s="609"/>
      <c r="S67" s="274"/>
      <c r="T67" s="609"/>
      <c r="U67" s="274"/>
      <c r="V67" s="609"/>
      <c r="W67" s="274"/>
      <c r="X67" s="609"/>
      <c r="Y67" s="274"/>
      <c r="Z67" s="609"/>
      <c r="AC67" s="334"/>
      <c r="AD67" s="334"/>
      <c r="AE67" s="334"/>
      <c r="AF67" s="334"/>
      <c r="AG67" s="334"/>
      <c r="AH67" s="334"/>
      <c r="AI67" s="334"/>
      <c r="AJ67" s="334"/>
      <c r="AK67" s="334"/>
      <c r="AL67" s="334"/>
      <c r="AM67" s="334"/>
      <c r="AN67" s="334"/>
      <c r="AO67" s="1162"/>
      <c r="AP67" s="1162"/>
      <c r="AQ67" s="1162"/>
      <c r="AR67" s="1162"/>
      <c r="AS67" s="1162"/>
      <c r="AT67" s="1162"/>
      <c r="AU67" s="1162"/>
      <c r="AV67" s="1162"/>
      <c r="AW67" s="1162"/>
      <c r="AX67" s="1162"/>
      <c r="AY67" s="1162"/>
    </row>
    <row r="68" spans="3:51" ht="13.5" hidden="1" customHeight="1">
      <c r="C68" s="551"/>
      <c r="D68" s="563"/>
      <c r="E68" s="557"/>
      <c r="F68" s="564"/>
      <c r="G68" s="564"/>
      <c r="H68" s="565"/>
      <c r="I68" s="596"/>
      <c r="J68" s="274"/>
      <c r="K68" s="608"/>
      <c r="L68" s="14"/>
      <c r="M68" s="277"/>
      <c r="N68" s="595"/>
      <c r="O68" s="277"/>
      <c r="P68" s="608"/>
      <c r="Q68" s="277"/>
      <c r="R68" s="608"/>
      <c r="S68" s="277"/>
      <c r="T68" s="608"/>
      <c r="U68" s="277"/>
      <c r="V68" s="608"/>
      <c r="W68" s="277"/>
      <c r="X68" s="608"/>
      <c r="Y68" s="277"/>
      <c r="Z68" s="608"/>
      <c r="AC68" s="334"/>
      <c r="AD68" s="334"/>
      <c r="AE68" s="334"/>
      <c r="AF68" s="334"/>
      <c r="AG68" s="334"/>
      <c r="AH68" s="334"/>
      <c r="AI68" s="334"/>
      <c r="AJ68" s="334"/>
      <c r="AK68" s="334"/>
      <c r="AL68" s="334"/>
      <c r="AM68" s="334"/>
      <c r="AN68" s="334"/>
      <c r="AO68" s="1162"/>
      <c r="AP68" s="1162"/>
      <c r="AQ68" s="1162"/>
      <c r="AR68" s="1162"/>
      <c r="AS68" s="1162"/>
      <c r="AT68" s="1162"/>
      <c r="AU68" s="1162"/>
      <c r="AV68" s="1162"/>
      <c r="AW68" s="1162"/>
      <c r="AX68" s="1162"/>
      <c r="AY68" s="1162"/>
    </row>
    <row r="69" spans="3:51" ht="13.5" customHeight="1">
      <c r="C69" s="136"/>
      <c r="D69" s="562"/>
      <c r="E69" s="1081" t="s">
        <v>1054</v>
      </c>
      <c r="F69" s="1086" t="s">
        <v>1023</v>
      </c>
      <c r="G69" s="1086"/>
      <c r="H69" s="1087"/>
      <c r="I69" s="1088">
        <f>SUM(K69,N69)</f>
        <v>1819</v>
      </c>
      <c r="J69" s="1008"/>
      <c r="K69" s="1365">
        <f>SUM(K70:K76)</f>
        <v>599</v>
      </c>
      <c r="L69" s="1366" t="s">
        <v>644</v>
      </c>
      <c r="M69" s="973"/>
      <c r="N69" s="1047">
        <f>SUM(R69:Z69)</f>
        <v>1220</v>
      </c>
      <c r="O69" s="973"/>
      <c r="P69" s="992">
        <f>P70+P76</f>
        <v>0</v>
      </c>
      <c r="Q69" s="973"/>
      <c r="R69" s="992">
        <f>SUM(R70:R76)</f>
        <v>180</v>
      </c>
      <c r="S69" s="973"/>
      <c r="T69" s="992">
        <f>SUM(T70:T76)</f>
        <v>75</v>
      </c>
      <c r="U69" s="973"/>
      <c r="V69" s="992">
        <f>SUM(V70:V76)</f>
        <v>0</v>
      </c>
      <c r="W69" s="973"/>
      <c r="X69" s="992">
        <f>SUM(X70:X76)</f>
        <v>0</v>
      </c>
      <c r="Y69" s="973"/>
      <c r="Z69" s="992">
        <f>SUM(Z70:Z76)</f>
        <v>965</v>
      </c>
      <c r="AC69" s="334"/>
      <c r="AD69" s="334"/>
      <c r="AE69" s="334"/>
      <c r="AF69" s="334"/>
      <c r="AG69" s="334"/>
      <c r="AH69" s="334"/>
      <c r="AI69" s="334"/>
      <c r="AJ69" s="334"/>
      <c r="AK69" s="334"/>
      <c r="AL69" s="334"/>
      <c r="AM69" s="334"/>
      <c r="AN69" s="334"/>
      <c r="AO69" s="1162"/>
      <c r="AP69" s="1162"/>
      <c r="AQ69" s="1162"/>
      <c r="AR69" s="1162"/>
      <c r="AS69" s="1162"/>
      <c r="AT69" s="1162"/>
      <c r="AU69" s="1162"/>
      <c r="AV69" s="1162"/>
      <c r="AW69" s="1162"/>
      <c r="AX69" s="1162"/>
      <c r="AY69" s="1162"/>
    </row>
    <row r="70" spans="3:51" ht="13.5" customHeight="1">
      <c r="C70" s="136"/>
      <c r="D70" s="555"/>
      <c r="E70" s="549"/>
      <c r="F70" s="1015" t="s">
        <v>536</v>
      </c>
      <c r="G70" s="1016" t="s">
        <v>552</v>
      </c>
      <c r="H70" s="974"/>
      <c r="I70" s="1054">
        <f>SUM(K70,N70)</f>
        <v>1585</v>
      </c>
      <c r="J70" s="975" t="s">
        <v>432</v>
      </c>
      <c r="K70" s="1049">
        <v>365</v>
      </c>
      <c r="L70" s="1037"/>
      <c r="M70" s="975"/>
      <c r="N70" s="1061">
        <f>SUM(R70:Z70)</f>
        <v>1220</v>
      </c>
      <c r="O70" s="975" t="str">
        <f>IF(P70="","※","")</f>
        <v>※</v>
      </c>
      <c r="P70" s="1049"/>
      <c r="Q70" s="975" t="str">
        <f>IF(R70="","※","")</f>
        <v/>
      </c>
      <c r="R70" s="1049">
        <v>180</v>
      </c>
      <c r="S70" s="975" t="s">
        <v>432</v>
      </c>
      <c r="T70" s="1049">
        <v>75</v>
      </c>
      <c r="U70" s="975" t="s">
        <v>432</v>
      </c>
      <c r="V70" s="1049">
        <v>0</v>
      </c>
      <c r="W70" s="975" t="s">
        <v>432</v>
      </c>
      <c r="X70" s="1049">
        <v>0</v>
      </c>
      <c r="Y70" s="975" t="s">
        <v>432</v>
      </c>
      <c r="Z70" s="1049">
        <v>965</v>
      </c>
      <c r="AC70" s="334"/>
      <c r="AD70" s="334"/>
      <c r="AE70" s="334"/>
      <c r="AF70" s="334"/>
      <c r="AG70" s="334"/>
      <c r="AH70" s="334"/>
      <c r="AI70" s="334"/>
      <c r="AJ70" s="334"/>
      <c r="AK70" s="334"/>
      <c r="AL70" s="334"/>
      <c r="AM70" s="334"/>
      <c r="AN70" s="334"/>
      <c r="AO70" s="1162"/>
      <c r="AP70" s="1162"/>
      <c r="AQ70" s="1162"/>
      <c r="AR70" s="1162"/>
      <c r="AS70" s="1162"/>
      <c r="AT70" s="1162"/>
      <c r="AU70" s="1162"/>
      <c r="AV70" s="1162"/>
      <c r="AW70" s="1162"/>
      <c r="AX70" s="1162"/>
      <c r="AY70" s="1162"/>
    </row>
    <row r="71" spans="3:51" ht="13.5" hidden="1" customHeight="1">
      <c r="C71" s="551"/>
      <c r="D71" s="551"/>
      <c r="E71" s="557"/>
      <c r="F71" s="1081"/>
      <c r="G71" s="1050"/>
      <c r="H71" s="1082"/>
      <c r="I71" s="1083"/>
      <c r="J71" s="1013"/>
      <c r="K71" s="1049"/>
      <c r="L71" s="1037"/>
      <c r="M71" s="1013"/>
      <c r="N71" s="1084"/>
      <c r="O71" s="1013"/>
      <c r="P71" s="1085"/>
      <c r="Q71" s="1013"/>
      <c r="R71" s="1085"/>
      <c r="S71" s="1013"/>
      <c r="T71" s="1085"/>
      <c r="U71" s="1013"/>
      <c r="V71" s="1085"/>
      <c r="W71" s="1013"/>
      <c r="X71" s="1085"/>
      <c r="Y71" s="1013"/>
      <c r="Z71" s="1085"/>
      <c r="AC71" s="334"/>
      <c r="AD71" s="334"/>
      <c r="AE71" s="334"/>
      <c r="AF71" s="334"/>
      <c r="AG71" s="334"/>
      <c r="AH71" s="334"/>
      <c r="AI71" s="334"/>
      <c r="AJ71" s="334"/>
      <c r="AK71" s="334"/>
      <c r="AL71" s="334"/>
      <c r="AM71" s="334"/>
      <c r="AN71" s="334"/>
      <c r="AO71" s="1162"/>
      <c r="AP71" s="1162"/>
      <c r="AQ71" s="1162"/>
      <c r="AR71" s="1162"/>
      <c r="AS71" s="1162"/>
      <c r="AT71" s="1162"/>
      <c r="AU71" s="1162"/>
      <c r="AV71" s="1162"/>
      <c r="AW71" s="1162"/>
      <c r="AX71" s="1162"/>
      <c r="AY71" s="1162"/>
    </row>
    <row r="72" spans="3:51" ht="13.5" hidden="1" customHeight="1">
      <c r="C72" s="551"/>
      <c r="D72" s="551"/>
      <c r="E72" s="557"/>
      <c r="F72" s="1081"/>
      <c r="G72" s="1050"/>
      <c r="H72" s="1082"/>
      <c r="I72" s="1083"/>
      <c r="J72" s="1013"/>
      <c r="K72" s="1049"/>
      <c r="L72" s="1037"/>
      <c r="M72" s="1013"/>
      <c r="N72" s="1084"/>
      <c r="O72" s="1013"/>
      <c r="P72" s="1085"/>
      <c r="Q72" s="1013"/>
      <c r="R72" s="1085"/>
      <c r="S72" s="1013"/>
      <c r="T72" s="1085"/>
      <c r="U72" s="1013"/>
      <c r="V72" s="1085"/>
      <c r="W72" s="1013"/>
      <c r="X72" s="1085"/>
      <c r="Y72" s="1013"/>
      <c r="Z72" s="1085"/>
      <c r="AC72" s="334"/>
      <c r="AD72" s="334"/>
      <c r="AE72" s="334"/>
      <c r="AF72" s="334"/>
      <c r="AG72" s="334"/>
      <c r="AH72" s="334"/>
      <c r="AI72" s="334"/>
      <c r="AJ72" s="334"/>
      <c r="AK72" s="334"/>
      <c r="AL72" s="334"/>
      <c r="AM72" s="334"/>
      <c r="AN72" s="334"/>
      <c r="AO72" s="1162"/>
      <c r="AP72" s="1162"/>
      <c r="AQ72" s="1162"/>
      <c r="AR72" s="1162"/>
      <c r="AS72" s="1162"/>
      <c r="AT72" s="1162"/>
      <c r="AU72" s="1162"/>
      <c r="AV72" s="1162"/>
      <c r="AW72" s="1162"/>
      <c r="AX72" s="1162"/>
      <c r="AY72" s="1162"/>
    </row>
    <row r="73" spans="3:51" ht="13.5" hidden="1" customHeight="1">
      <c r="C73" s="551"/>
      <c r="D73" s="551"/>
      <c r="E73" s="557"/>
      <c r="F73" s="1081"/>
      <c r="G73" s="1050"/>
      <c r="H73" s="1082"/>
      <c r="I73" s="1083"/>
      <c r="J73" s="1013"/>
      <c r="K73" s="1085"/>
      <c r="L73" s="1037"/>
      <c r="M73" s="1013"/>
      <c r="N73" s="1084"/>
      <c r="O73" s="1013"/>
      <c r="P73" s="1085"/>
      <c r="Q73" s="1013"/>
      <c r="R73" s="1085"/>
      <c r="S73" s="1013"/>
      <c r="T73" s="1085"/>
      <c r="U73" s="1013"/>
      <c r="V73" s="1085"/>
      <c r="W73" s="1013"/>
      <c r="X73" s="1085"/>
      <c r="Y73" s="1013"/>
      <c r="Z73" s="1085"/>
      <c r="AC73" s="334"/>
      <c r="AD73" s="334"/>
      <c r="AE73" s="334"/>
      <c r="AF73" s="334"/>
      <c r="AG73" s="334"/>
      <c r="AH73" s="334"/>
      <c r="AI73" s="334"/>
      <c r="AJ73" s="334"/>
      <c r="AK73" s="334"/>
      <c r="AL73" s="334"/>
      <c r="AM73" s="334"/>
      <c r="AN73" s="334"/>
      <c r="AO73" s="1162"/>
      <c r="AP73" s="1162"/>
      <c r="AQ73" s="1162"/>
      <c r="AR73" s="1162"/>
      <c r="AS73" s="1162"/>
      <c r="AT73" s="1162"/>
      <c r="AU73" s="1162"/>
      <c r="AV73" s="1162"/>
      <c r="AW73" s="1162"/>
      <c r="AX73" s="1162"/>
      <c r="AY73" s="1162"/>
    </row>
    <row r="74" spans="3:51" ht="13.5" hidden="1" customHeight="1">
      <c r="C74" s="551"/>
      <c r="D74" s="551"/>
      <c r="E74" s="557"/>
      <c r="F74" s="1081"/>
      <c r="G74" s="1050"/>
      <c r="H74" s="1082"/>
      <c r="I74" s="1083"/>
      <c r="J74" s="1013"/>
      <c r="K74" s="1085"/>
      <c r="L74" s="1037"/>
      <c r="M74" s="1013"/>
      <c r="N74" s="1084"/>
      <c r="O74" s="1013"/>
      <c r="P74" s="1085"/>
      <c r="Q74" s="1013"/>
      <c r="R74" s="1085"/>
      <c r="S74" s="1013"/>
      <c r="T74" s="1085"/>
      <c r="U74" s="1013"/>
      <c r="V74" s="1085"/>
      <c r="W74" s="1013"/>
      <c r="X74" s="1085"/>
      <c r="Y74" s="1013"/>
      <c r="Z74" s="1085"/>
      <c r="AC74" s="334"/>
      <c r="AD74" s="334"/>
      <c r="AE74" s="334"/>
      <c r="AF74" s="334"/>
      <c r="AG74" s="334"/>
      <c r="AH74" s="334"/>
      <c r="AI74" s="334"/>
      <c r="AJ74" s="334"/>
      <c r="AK74" s="334"/>
      <c r="AL74" s="334"/>
      <c r="AM74" s="334"/>
      <c r="AN74" s="334"/>
      <c r="AO74" s="1162"/>
      <c r="AP74" s="1162"/>
      <c r="AQ74" s="1162"/>
      <c r="AR74" s="1162"/>
      <c r="AS74" s="1162"/>
      <c r="AT74" s="1162"/>
      <c r="AU74" s="1162"/>
      <c r="AV74" s="1162"/>
      <c r="AW74" s="1162"/>
      <c r="AX74" s="1162"/>
      <c r="AY74" s="1162"/>
    </row>
    <row r="75" spans="3:51" ht="13.5" hidden="1" customHeight="1">
      <c r="C75" s="551"/>
      <c r="D75" s="551"/>
      <c r="E75" s="557"/>
      <c r="F75" s="1081"/>
      <c r="G75" s="1050"/>
      <c r="H75" s="1082"/>
      <c r="I75" s="1083"/>
      <c r="J75" s="1013"/>
      <c r="K75" s="1085"/>
      <c r="L75" s="1037"/>
      <c r="M75" s="1013"/>
      <c r="N75" s="1084"/>
      <c r="O75" s="1013"/>
      <c r="P75" s="1085"/>
      <c r="Q75" s="1013"/>
      <c r="R75" s="1085"/>
      <c r="S75" s="1013"/>
      <c r="T75" s="1085"/>
      <c r="U75" s="1013"/>
      <c r="V75" s="1085"/>
      <c r="W75" s="1013"/>
      <c r="X75" s="1085"/>
      <c r="Y75" s="1013"/>
      <c r="Z75" s="1085"/>
      <c r="AC75" s="334"/>
      <c r="AD75" s="334"/>
      <c r="AE75" s="334"/>
      <c r="AF75" s="334"/>
      <c r="AG75" s="334"/>
      <c r="AH75" s="334"/>
      <c r="AI75" s="334"/>
      <c r="AJ75" s="334"/>
      <c r="AK75" s="334"/>
      <c r="AL75" s="334"/>
      <c r="AM75" s="334"/>
      <c r="AN75" s="334"/>
      <c r="AO75" s="1162"/>
      <c r="AP75" s="1162"/>
      <c r="AQ75" s="1162"/>
      <c r="AR75" s="1162"/>
      <c r="AS75" s="1162"/>
      <c r="AT75" s="1162"/>
      <c r="AU75" s="1162"/>
      <c r="AV75" s="1162"/>
      <c r="AW75" s="1162"/>
      <c r="AX75" s="1162"/>
      <c r="AY75" s="1162"/>
    </row>
    <row r="76" spans="3:51" ht="13.5" customHeight="1">
      <c r="C76" s="136"/>
      <c r="D76" s="562"/>
      <c r="E76" s="550"/>
      <c r="F76" s="1028" t="s">
        <v>538</v>
      </c>
      <c r="G76" s="1029" t="s">
        <v>1294</v>
      </c>
      <c r="H76" s="1079"/>
      <c r="I76" s="1057">
        <f>SUM(K76,N76)</f>
        <v>234</v>
      </c>
      <c r="J76" s="1012" t="s">
        <v>432</v>
      </c>
      <c r="K76" s="1062">
        <v>234</v>
      </c>
      <c r="L76" s="1037"/>
      <c r="M76" s="1012"/>
      <c r="N76" s="1063">
        <f>SUM(R76:Z76)</f>
        <v>0</v>
      </c>
      <c r="O76" s="1012" t="str">
        <f>IF(P76="","※","")</f>
        <v>※</v>
      </c>
      <c r="P76" s="1062"/>
      <c r="Q76" s="1012" t="str">
        <f>IF(R76="","※","")</f>
        <v/>
      </c>
      <c r="R76" s="1062">
        <v>0</v>
      </c>
      <c r="S76" s="1012" t="s">
        <v>432</v>
      </c>
      <c r="T76" s="1062">
        <v>0</v>
      </c>
      <c r="U76" s="1012" t="s">
        <v>432</v>
      </c>
      <c r="V76" s="1062">
        <v>0</v>
      </c>
      <c r="W76" s="1012" t="s">
        <v>432</v>
      </c>
      <c r="X76" s="1062">
        <v>0</v>
      </c>
      <c r="Y76" s="1012" t="s">
        <v>432</v>
      </c>
      <c r="Z76" s="1062">
        <v>0</v>
      </c>
      <c r="AC76" s="334"/>
      <c r="AD76" s="334"/>
      <c r="AE76" s="334"/>
      <c r="AF76" s="334"/>
      <c r="AG76" s="334"/>
      <c r="AH76" s="334"/>
      <c r="AI76" s="334"/>
      <c r="AJ76" s="334"/>
      <c r="AK76" s="334"/>
      <c r="AL76" s="334"/>
      <c r="AM76" s="334"/>
      <c r="AN76" s="334"/>
      <c r="AO76" s="1162"/>
      <c r="AP76" s="1162"/>
      <c r="AQ76" s="1162"/>
      <c r="AR76" s="1162"/>
      <c r="AS76" s="1162"/>
      <c r="AT76" s="1162"/>
      <c r="AU76" s="1162"/>
      <c r="AV76" s="1162"/>
      <c r="AW76" s="1162"/>
      <c r="AX76" s="1162"/>
      <c r="AY76" s="1162"/>
    </row>
    <row r="77" spans="3:51" ht="13.5" customHeight="1">
      <c r="C77" s="136"/>
      <c r="D77" s="555"/>
      <c r="E77" s="547" t="s">
        <v>553</v>
      </c>
      <c r="F77" s="451" t="s">
        <v>554</v>
      </c>
      <c r="G77" s="451"/>
      <c r="H77" s="452"/>
      <c r="I77" s="605">
        <f>SUM(K77,N77)</f>
        <v>3904</v>
      </c>
      <c r="J77" s="252" t="s">
        <v>432</v>
      </c>
      <c r="K77" s="199">
        <v>3884</v>
      </c>
      <c r="M77" s="252"/>
      <c r="N77" s="284">
        <f>SUM(R77:Z77)</f>
        <v>20</v>
      </c>
      <c r="O77" s="252" t="str">
        <f>IF(P77="","※","")</f>
        <v>※</v>
      </c>
      <c r="P77" s="199"/>
      <c r="Q77" s="252" t="str">
        <f>IF(R77="","※","")</f>
        <v/>
      </c>
      <c r="R77" s="199">
        <v>20</v>
      </c>
      <c r="S77" s="252" t="s">
        <v>432</v>
      </c>
      <c r="T77" s="199">
        <v>0</v>
      </c>
      <c r="U77" s="252" t="s">
        <v>432</v>
      </c>
      <c r="V77" s="199">
        <v>0</v>
      </c>
      <c r="W77" s="252" t="s">
        <v>432</v>
      </c>
      <c r="X77" s="199">
        <v>0</v>
      </c>
      <c r="Y77" s="252" t="s">
        <v>432</v>
      </c>
      <c r="Z77" s="199">
        <v>0</v>
      </c>
      <c r="AC77" s="334"/>
      <c r="AD77" s="334"/>
      <c r="AE77" s="334"/>
      <c r="AF77" s="334"/>
      <c r="AG77" s="334"/>
      <c r="AH77" s="334"/>
      <c r="AI77" s="334"/>
      <c r="AJ77" s="334"/>
      <c r="AK77" s="334"/>
      <c r="AL77" s="334"/>
      <c r="AM77" s="334"/>
      <c r="AN77" s="334"/>
      <c r="AO77" s="1162"/>
      <c r="AP77" s="1162"/>
      <c r="AQ77" s="1162"/>
      <c r="AR77" s="1162"/>
      <c r="AS77" s="1162"/>
      <c r="AT77" s="1162"/>
      <c r="AU77" s="1162"/>
      <c r="AV77" s="1162"/>
      <c r="AW77" s="1162"/>
      <c r="AX77" s="1162"/>
      <c r="AY77" s="1162"/>
    </row>
    <row r="78" spans="3:51" ht="13.5" hidden="1" customHeight="1">
      <c r="C78" s="551"/>
      <c r="D78" s="551"/>
      <c r="E78" s="568"/>
      <c r="F78" s="569"/>
      <c r="G78" s="569"/>
      <c r="H78" s="570"/>
      <c r="I78" s="605"/>
      <c r="J78" s="252"/>
      <c r="K78" s="587"/>
      <c r="M78" s="252"/>
      <c r="N78" s="284"/>
      <c r="O78" s="252"/>
      <c r="P78" s="587"/>
      <c r="Q78" s="252"/>
      <c r="R78" s="587"/>
      <c r="S78" s="252"/>
      <c r="T78" s="587"/>
      <c r="U78" s="252"/>
      <c r="V78" s="587"/>
      <c r="W78" s="252"/>
      <c r="X78" s="587"/>
      <c r="Y78" s="252"/>
      <c r="Z78" s="587"/>
      <c r="AC78" s="334"/>
      <c r="AD78" s="334"/>
      <c r="AE78" s="334"/>
      <c r="AF78" s="334"/>
      <c r="AG78" s="334"/>
      <c r="AH78" s="334"/>
      <c r="AI78" s="334"/>
      <c r="AJ78" s="334"/>
      <c r="AK78" s="334"/>
      <c r="AL78" s="334"/>
      <c r="AM78" s="334"/>
      <c r="AN78" s="334"/>
      <c r="AO78" s="1162"/>
      <c r="AP78" s="1162"/>
      <c r="AQ78" s="1162"/>
      <c r="AR78" s="1162"/>
      <c r="AS78" s="1162"/>
      <c r="AT78" s="1162"/>
      <c r="AU78" s="1162"/>
      <c r="AV78" s="1162"/>
      <c r="AW78" s="1162"/>
      <c r="AX78" s="1162"/>
      <c r="AY78" s="1162"/>
    </row>
    <row r="79" spans="3:51" ht="13.5" hidden="1" customHeight="1">
      <c r="C79" s="551"/>
      <c r="D79" s="551"/>
      <c r="E79" s="568"/>
      <c r="F79" s="569"/>
      <c r="G79" s="569"/>
      <c r="H79" s="570"/>
      <c r="I79" s="605"/>
      <c r="J79" s="252"/>
      <c r="K79" s="587"/>
      <c r="M79" s="252"/>
      <c r="N79" s="284"/>
      <c r="O79" s="252"/>
      <c r="P79" s="587"/>
      <c r="Q79" s="252"/>
      <c r="R79" s="587"/>
      <c r="S79" s="252"/>
      <c r="T79" s="587"/>
      <c r="U79" s="252"/>
      <c r="V79" s="587"/>
      <c r="W79" s="252"/>
      <c r="X79" s="587"/>
      <c r="Y79" s="252"/>
      <c r="Z79" s="587"/>
      <c r="AC79" s="334"/>
      <c r="AD79" s="334"/>
      <c r="AE79" s="334"/>
      <c r="AF79" s="334"/>
      <c r="AG79" s="334"/>
      <c r="AH79" s="334"/>
      <c r="AI79" s="334"/>
      <c r="AJ79" s="334"/>
      <c r="AK79" s="334"/>
      <c r="AL79" s="334"/>
      <c r="AM79" s="334"/>
      <c r="AN79" s="334"/>
      <c r="AO79" s="1162"/>
      <c r="AP79" s="1162"/>
      <c r="AQ79" s="1162"/>
      <c r="AR79" s="1162"/>
      <c r="AS79" s="1162"/>
      <c r="AT79" s="1162"/>
      <c r="AU79" s="1162"/>
      <c r="AV79" s="1162"/>
      <c r="AW79" s="1162"/>
      <c r="AX79" s="1162"/>
      <c r="AY79" s="1162"/>
    </row>
    <row r="80" spans="3:51" ht="13.5" hidden="1" customHeight="1">
      <c r="C80" s="551"/>
      <c r="D80" s="551"/>
      <c r="E80" s="568"/>
      <c r="F80" s="569"/>
      <c r="G80" s="569"/>
      <c r="H80" s="570"/>
      <c r="I80" s="605"/>
      <c r="J80" s="252"/>
      <c r="K80" s="587"/>
      <c r="M80" s="252"/>
      <c r="N80" s="284"/>
      <c r="O80" s="252"/>
      <c r="P80" s="587"/>
      <c r="Q80" s="252"/>
      <c r="R80" s="587"/>
      <c r="S80" s="252"/>
      <c r="T80" s="587"/>
      <c r="U80" s="252"/>
      <c r="V80" s="587"/>
      <c r="W80" s="252"/>
      <c r="X80" s="587"/>
      <c r="Y80" s="252"/>
      <c r="Z80" s="587"/>
      <c r="AC80" s="334"/>
      <c r="AD80" s="334"/>
      <c r="AE80" s="334"/>
      <c r="AF80" s="334"/>
      <c r="AG80" s="334"/>
      <c r="AH80" s="334"/>
      <c r="AI80" s="334"/>
      <c r="AJ80" s="334"/>
      <c r="AK80" s="334"/>
      <c r="AL80" s="334"/>
      <c r="AM80" s="334"/>
      <c r="AN80" s="334"/>
      <c r="AO80" s="1162"/>
      <c r="AP80" s="1162"/>
      <c r="AQ80" s="1162"/>
      <c r="AR80" s="1162"/>
      <c r="AS80" s="1162"/>
      <c r="AT80" s="1162"/>
      <c r="AU80" s="1162"/>
      <c r="AV80" s="1162"/>
      <c r="AW80" s="1162"/>
      <c r="AX80" s="1162"/>
      <c r="AY80" s="1162"/>
    </row>
    <row r="81" spans="3:51" ht="13.5" hidden="1" customHeight="1">
      <c r="C81" s="551"/>
      <c r="D81" s="551"/>
      <c r="E81" s="568"/>
      <c r="F81" s="569"/>
      <c r="G81" s="569"/>
      <c r="H81" s="570"/>
      <c r="I81" s="605"/>
      <c r="J81" s="252"/>
      <c r="K81" s="587"/>
      <c r="M81" s="252"/>
      <c r="N81" s="284"/>
      <c r="O81" s="252"/>
      <c r="P81" s="587"/>
      <c r="Q81" s="252"/>
      <c r="R81" s="587"/>
      <c r="S81" s="252"/>
      <c r="T81" s="587"/>
      <c r="U81" s="252"/>
      <c r="V81" s="587"/>
      <c r="W81" s="252"/>
      <c r="X81" s="587"/>
      <c r="Y81" s="252"/>
      <c r="Z81" s="587"/>
      <c r="AC81" s="334"/>
      <c r="AD81" s="334"/>
      <c r="AE81" s="334"/>
      <c r="AF81" s="334"/>
      <c r="AG81" s="334"/>
      <c r="AH81" s="334"/>
      <c r="AI81" s="334"/>
      <c r="AJ81" s="334"/>
      <c r="AK81" s="334"/>
      <c r="AL81" s="334"/>
      <c r="AM81" s="334"/>
      <c r="AN81" s="334"/>
      <c r="AO81" s="1162"/>
      <c r="AP81" s="1162"/>
      <c r="AQ81" s="1162"/>
      <c r="AR81" s="1162"/>
      <c r="AS81" s="1162"/>
      <c r="AT81" s="1162"/>
      <c r="AU81" s="1162"/>
      <c r="AV81" s="1162"/>
      <c r="AW81" s="1162"/>
      <c r="AX81" s="1162"/>
      <c r="AY81" s="1162"/>
    </row>
    <row r="82" spans="3:51" ht="13.5" hidden="1" customHeight="1">
      <c r="C82" s="551"/>
      <c r="D82" s="551"/>
      <c r="E82" s="568"/>
      <c r="F82" s="569"/>
      <c r="G82" s="569"/>
      <c r="H82" s="570"/>
      <c r="I82" s="605"/>
      <c r="J82" s="252"/>
      <c r="K82" s="587"/>
      <c r="M82" s="252"/>
      <c r="N82" s="284"/>
      <c r="O82" s="252"/>
      <c r="P82" s="587"/>
      <c r="Q82" s="252"/>
      <c r="R82" s="587"/>
      <c r="S82" s="252"/>
      <c r="T82" s="587"/>
      <c r="U82" s="252"/>
      <c r="V82" s="587"/>
      <c r="W82" s="252"/>
      <c r="X82" s="587"/>
      <c r="Y82" s="252"/>
      <c r="Z82" s="587"/>
      <c r="AC82" s="334"/>
      <c r="AD82" s="334"/>
      <c r="AE82" s="334"/>
      <c r="AF82" s="334"/>
      <c r="AG82" s="334"/>
      <c r="AH82" s="334"/>
      <c r="AI82" s="334"/>
      <c r="AJ82" s="334"/>
      <c r="AK82" s="334"/>
      <c r="AL82" s="334"/>
      <c r="AM82" s="334"/>
      <c r="AN82" s="334"/>
      <c r="AO82" s="1162"/>
      <c r="AP82" s="1162"/>
      <c r="AQ82" s="1162"/>
      <c r="AR82" s="1162"/>
      <c r="AS82" s="1162"/>
      <c r="AT82" s="1162"/>
      <c r="AU82" s="1162"/>
      <c r="AV82" s="1162"/>
      <c r="AW82" s="1162"/>
      <c r="AX82" s="1162"/>
      <c r="AY82" s="1162"/>
    </row>
    <row r="83" spans="3:51" ht="13.5" customHeight="1">
      <c r="C83" s="136"/>
      <c r="D83" s="555"/>
      <c r="E83" s="1044" t="s">
        <v>1055</v>
      </c>
      <c r="F83" s="1040" t="s">
        <v>1024</v>
      </c>
      <c r="G83" s="1040"/>
      <c r="H83" s="1041"/>
      <c r="I83" s="1042">
        <f>SUM(K83,N83)</f>
        <v>5027</v>
      </c>
      <c r="J83" s="973"/>
      <c r="K83" s="1042">
        <f>SUM(K85,K102,K110:K121)</f>
        <v>4974</v>
      </c>
      <c r="L83" s="1046" t="s">
        <v>644</v>
      </c>
      <c r="M83" s="973"/>
      <c r="N83" s="1047">
        <f>SUM(R83:Z83)</f>
        <v>53</v>
      </c>
      <c r="O83" s="973"/>
      <c r="P83" s="992">
        <f>P85+P102+P110+P111+P112+P113+P114+P115+P121</f>
        <v>0</v>
      </c>
      <c r="Q83" s="973"/>
      <c r="R83" s="1042">
        <f>SUM(R85,R102,R110:R121)</f>
        <v>53</v>
      </c>
      <c r="S83" s="973"/>
      <c r="T83" s="1042">
        <f>SUM(T85,T102,T110:T121)</f>
        <v>0</v>
      </c>
      <c r="U83" s="973"/>
      <c r="V83" s="1042">
        <f>SUM(V85,V102,V110:V121)</f>
        <v>0</v>
      </c>
      <c r="W83" s="973"/>
      <c r="X83" s="1042">
        <f>SUM(X85,X102,X110:X121)</f>
        <v>0</v>
      </c>
      <c r="Y83" s="973"/>
      <c r="Z83" s="997">
        <f>SUM(Z85,Z102,Z110:Z121)</f>
        <v>0</v>
      </c>
      <c r="AC83" s="334"/>
      <c r="AD83" s="334"/>
      <c r="AE83" s="334"/>
      <c r="AF83" s="334"/>
      <c r="AG83" s="334"/>
      <c r="AH83" s="334"/>
      <c r="AI83" s="334"/>
      <c r="AJ83" s="334"/>
      <c r="AK83" s="334"/>
      <c r="AL83" s="334"/>
      <c r="AM83" s="334"/>
      <c r="AN83" s="334"/>
      <c r="AO83" s="1162"/>
      <c r="AP83" s="1162"/>
      <c r="AQ83" s="1162"/>
      <c r="AR83" s="1162"/>
      <c r="AS83" s="1162"/>
      <c r="AT83" s="1162"/>
      <c r="AU83" s="1162"/>
      <c r="AV83" s="1162"/>
      <c r="AW83" s="1162"/>
      <c r="AX83" s="1162"/>
      <c r="AY83" s="1162"/>
    </row>
    <row r="84" spans="3:51" ht="37.5" customHeight="1">
      <c r="C84" s="136"/>
      <c r="D84" s="555"/>
      <c r="E84" s="136"/>
      <c r="F84" s="129"/>
      <c r="G84" s="2622" t="s">
        <v>161</v>
      </c>
      <c r="H84" s="2503"/>
      <c r="I84" s="612"/>
      <c r="J84" s="252">
        <v>1</v>
      </c>
      <c r="K84" s="294" t="s">
        <v>555</v>
      </c>
      <c r="L84" s="85"/>
      <c r="M84" s="252"/>
      <c r="N84" s="138"/>
      <c r="O84" s="820"/>
      <c r="P84" s="139"/>
      <c r="Q84" s="820"/>
      <c r="R84" s="139"/>
      <c r="S84" s="820"/>
      <c r="T84" s="139"/>
      <c r="U84" s="820"/>
      <c r="V84" s="139"/>
      <c r="W84" s="820"/>
      <c r="X84" s="139"/>
      <c r="Y84" s="820"/>
      <c r="Z84" s="139"/>
      <c r="AC84" s="334"/>
      <c r="AD84" s="334"/>
      <c r="AE84" s="334"/>
      <c r="AF84" s="334"/>
      <c r="AG84" s="334"/>
      <c r="AH84" s="334"/>
      <c r="AI84" s="334"/>
      <c r="AJ84" s="334"/>
      <c r="AK84" s="334"/>
      <c r="AL84" s="334"/>
      <c r="AM84" s="334"/>
      <c r="AN84" s="334"/>
      <c r="AO84" s="1162"/>
      <c r="AP84" s="1162"/>
      <c r="AQ84" s="1162"/>
      <c r="AR84" s="1162"/>
      <c r="AS84" s="1162"/>
      <c r="AT84" s="1162"/>
      <c r="AU84" s="1162"/>
      <c r="AV84" s="1162"/>
      <c r="AW84" s="1162"/>
      <c r="AX84" s="1162"/>
      <c r="AY84" s="1162"/>
    </row>
    <row r="85" spans="3:51" ht="13.5" customHeight="1">
      <c r="C85" s="136"/>
      <c r="D85" s="555"/>
      <c r="E85" s="562"/>
      <c r="F85" s="548" t="s">
        <v>184</v>
      </c>
      <c r="G85" s="450" t="s">
        <v>185</v>
      </c>
      <c r="H85" s="544"/>
      <c r="I85" s="470">
        <f t="shared" ref="I85:I96" si="8">SUM(K85,N85)</f>
        <v>5027</v>
      </c>
      <c r="J85" s="211"/>
      <c r="K85" s="257">
        <f>SUM(K86:K96)</f>
        <v>4974</v>
      </c>
      <c r="L85" s="278" t="s">
        <v>644</v>
      </c>
      <c r="M85" s="211"/>
      <c r="N85" s="286">
        <f t="shared" ref="N85:N96" si="9">SUM(R85:Z85)</f>
        <v>53</v>
      </c>
      <c r="O85" s="211"/>
      <c r="P85" s="257">
        <f>P86+P87+P88+P89+P90+P91+P92+P93+P94+P95+P96</f>
        <v>0</v>
      </c>
      <c r="Q85" s="211"/>
      <c r="R85" s="257">
        <f>SUM(R86:R96)</f>
        <v>53</v>
      </c>
      <c r="S85" s="211"/>
      <c r="T85" s="257">
        <f>SUM(T86:T96)</f>
        <v>0</v>
      </c>
      <c r="U85" s="211"/>
      <c r="V85" s="257">
        <f>SUM(V86:V96)</f>
        <v>0</v>
      </c>
      <c r="W85" s="211"/>
      <c r="X85" s="257">
        <f>SUM(X86:X96)</f>
        <v>0</v>
      </c>
      <c r="Y85" s="211"/>
      <c r="Z85" s="257">
        <f>SUM(Z86:Z96)</f>
        <v>0</v>
      </c>
      <c r="AC85" s="334"/>
      <c r="AD85" s="334"/>
      <c r="AE85" s="334"/>
      <c r="AF85" s="334"/>
      <c r="AG85" s="334"/>
      <c r="AH85" s="334"/>
      <c r="AI85" s="334"/>
      <c r="AJ85" s="334"/>
      <c r="AK85" s="334"/>
      <c r="AL85" s="334"/>
      <c r="AM85" s="334"/>
      <c r="AN85" s="334"/>
      <c r="AO85" s="1162"/>
      <c r="AP85" s="1162"/>
      <c r="AQ85" s="1162"/>
      <c r="AR85" s="1162"/>
      <c r="AS85" s="1162"/>
      <c r="AT85" s="1162"/>
      <c r="AU85" s="1162"/>
      <c r="AV85" s="1162"/>
      <c r="AW85" s="1162"/>
      <c r="AX85" s="1162"/>
      <c r="AY85" s="1162"/>
    </row>
    <row r="86" spans="3:51" ht="37.5" customHeight="1">
      <c r="C86" s="136"/>
      <c r="D86" s="555"/>
      <c r="E86" s="562"/>
      <c r="F86" s="571"/>
      <c r="G86" s="572" t="s">
        <v>171</v>
      </c>
      <c r="H86" s="573" t="s">
        <v>295</v>
      </c>
      <c r="I86" s="606">
        <f t="shared" si="8"/>
        <v>452</v>
      </c>
      <c r="J86" s="258" t="s">
        <v>432</v>
      </c>
      <c r="K86" s="295">
        <v>450</v>
      </c>
      <c r="L86" s="11"/>
      <c r="M86" s="258"/>
      <c r="N86" s="290">
        <f t="shared" si="9"/>
        <v>2</v>
      </c>
      <c r="O86" s="258" t="str">
        <f t="shared" ref="O86:O95" si="10">IF(P86="","※","")</f>
        <v>※</v>
      </c>
      <c r="P86" s="295"/>
      <c r="Q86" s="258" t="str">
        <f t="shared" ref="Q86:Q95" si="11">IF(R86="","※","")</f>
        <v/>
      </c>
      <c r="R86" s="295">
        <v>2</v>
      </c>
      <c r="S86" s="258" t="s">
        <v>432</v>
      </c>
      <c r="T86" s="295">
        <v>0</v>
      </c>
      <c r="U86" s="258" t="s">
        <v>432</v>
      </c>
      <c r="V86" s="295">
        <v>0</v>
      </c>
      <c r="W86" s="258" t="s">
        <v>432</v>
      </c>
      <c r="X86" s="295">
        <v>0</v>
      </c>
      <c r="Y86" s="258" t="s">
        <v>432</v>
      </c>
      <c r="Z86" s="295">
        <v>0</v>
      </c>
      <c r="AC86" s="334"/>
      <c r="AD86" s="334"/>
      <c r="AE86" s="334"/>
      <c r="AF86" s="334"/>
      <c r="AG86" s="334"/>
      <c r="AH86" s="334"/>
      <c r="AI86" s="334"/>
      <c r="AJ86" s="334"/>
      <c r="AK86" s="334"/>
      <c r="AL86" s="334"/>
      <c r="AM86" s="334"/>
      <c r="AN86" s="334"/>
      <c r="AO86" s="1162"/>
      <c r="AP86" s="1162"/>
      <c r="AQ86" s="1162"/>
      <c r="AR86" s="1162"/>
      <c r="AS86" s="1162"/>
      <c r="AT86" s="1162"/>
      <c r="AU86" s="1162"/>
      <c r="AV86" s="1162"/>
      <c r="AW86" s="1162"/>
      <c r="AX86" s="1162"/>
      <c r="AY86" s="1162"/>
    </row>
    <row r="87" spans="3:51" ht="21" customHeight="1">
      <c r="C87" s="136"/>
      <c r="D87" s="555"/>
      <c r="E87" s="562"/>
      <c r="F87" s="571"/>
      <c r="G87" s="572" t="s">
        <v>173</v>
      </c>
      <c r="H87" s="573" t="s">
        <v>556</v>
      </c>
      <c r="I87" s="606">
        <f t="shared" si="8"/>
        <v>867</v>
      </c>
      <c r="J87" s="258" t="s">
        <v>432</v>
      </c>
      <c r="K87" s="295">
        <v>850</v>
      </c>
      <c r="M87" s="258"/>
      <c r="N87" s="290">
        <f t="shared" si="9"/>
        <v>17</v>
      </c>
      <c r="O87" s="258" t="str">
        <f t="shared" si="10"/>
        <v>※</v>
      </c>
      <c r="P87" s="295"/>
      <c r="Q87" s="258" t="str">
        <f t="shared" si="11"/>
        <v/>
      </c>
      <c r="R87" s="295">
        <v>17</v>
      </c>
      <c r="S87" s="258" t="s">
        <v>432</v>
      </c>
      <c r="T87" s="295">
        <v>0</v>
      </c>
      <c r="U87" s="258" t="s">
        <v>432</v>
      </c>
      <c r="V87" s="295">
        <v>0</v>
      </c>
      <c r="W87" s="258" t="s">
        <v>432</v>
      </c>
      <c r="X87" s="295">
        <v>0</v>
      </c>
      <c r="Y87" s="258" t="s">
        <v>432</v>
      </c>
      <c r="Z87" s="295">
        <v>0</v>
      </c>
      <c r="AC87" s="334"/>
      <c r="AD87" s="334"/>
      <c r="AE87" s="334"/>
      <c r="AF87" s="334"/>
      <c r="AG87" s="334"/>
      <c r="AH87" s="334"/>
      <c r="AI87" s="334"/>
      <c r="AJ87" s="334"/>
      <c r="AK87" s="334"/>
      <c r="AL87" s="334"/>
      <c r="AM87" s="334"/>
      <c r="AN87" s="334"/>
      <c r="AO87" s="1162"/>
      <c r="AP87" s="1162"/>
      <c r="AQ87" s="1162"/>
      <c r="AR87" s="1162"/>
      <c r="AS87" s="1162"/>
      <c r="AT87" s="1162"/>
      <c r="AU87" s="1162"/>
      <c r="AV87" s="1162"/>
      <c r="AW87" s="1162"/>
      <c r="AX87" s="1162"/>
      <c r="AY87" s="1162"/>
    </row>
    <row r="88" spans="3:51" ht="37.5" customHeight="1">
      <c r="C88" s="136"/>
      <c r="D88" s="555"/>
      <c r="E88" s="562"/>
      <c r="F88" s="571"/>
      <c r="G88" s="572" t="s">
        <v>175</v>
      </c>
      <c r="H88" s="574" t="s">
        <v>1705</v>
      </c>
      <c r="I88" s="606">
        <f t="shared" si="8"/>
        <v>2793</v>
      </c>
      <c r="J88" s="258" t="s">
        <v>432</v>
      </c>
      <c r="K88" s="295">
        <v>2785</v>
      </c>
      <c r="M88" s="258"/>
      <c r="N88" s="290">
        <f t="shared" si="9"/>
        <v>8</v>
      </c>
      <c r="O88" s="258" t="str">
        <f t="shared" si="10"/>
        <v>※</v>
      </c>
      <c r="P88" s="295"/>
      <c r="Q88" s="258" t="str">
        <f t="shared" si="11"/>
        <v/>
      </c>
      <c r="R88" s="295">
        <v>8</v>
      </c>
      <c r="S88" s="258" t="s">
        <v>432</v>
      </c>
      <c r="T88" s="295">
        <v>0</v>
      </c>
      <c r="U88" s="258" t="s">
        <v>432</v>
      </c>
      <c r="V88" s="295">
        <v>0</v>
      </c>
      <c r="W88" s="258" t="s">
        <v>432</v>
      </c>
      <c r="X88" s="295">
        <v>0</v>
      </c>
      <c r="Y88" s="258" t="s">
        <v>432</v>
      </c>
      <c r="Z88" s="295">
        <v>0</v>
      </c>
      <c r="AC88" s="334"/>
      <c r="AD88" s="334"/>
      <c r="AE88" s="334"/>
      <c r="AF88" s="334"/>
      <c r="AG88" s="334"/>
      <c r="AH88" s="334"/>
      <c r="AI88" s="334"/>
      <c r="AJ88" s="334"/>
      <c r="AK88" s="334"/>
      <c r="AL88" s="334"/>
      <c r="AM88" s="334"/>
      <c r="AN88" s="334"/>
      <c r="AO88" s="1162"/>
      <c r="AP88" s="1162"/>
      <c r="AQ88" s="1162"/>
      <c r="AR88" s="1162"/>
      <c r="AS88" s="1162"/>
      <c r="AT88" s="1162"/>
      <c r="AU88" s="1162"/>
      <c r="AV88" s="1162"/>
      <c r="AW88" s="1162"/>
      <c r="AX88" s="1162"/>
      <c r="AY88" s="1162"/>
    </row>
    <row r="89" spans="3:51" ht="21" customHeight="1">
      <c r="C89" s="136"/>
      <c r="D89" s="555"/>
      <c r="E89" s="562"/>
      <c r="F89" s="571"/>
      <c r="G89" s="572" t="s">
        <v>186</v>
      </c>
      <c r="H89" s="573" t="s">
        <v>187</v>
      </c>
      <c r="I89" s="606">
        <f t="shared" si="8"/>
        <v>0</v>
      </c>
      <c r="J89" s="258" t="s">
        <v>432</v>
      </c>
      <c r="K89" s="295">
        <v>0</v>
      </c>
      <c r="M89" s="258"/>
      <c r="N89" s="290">
        <f t="shared" si="9"/>
        <v>0</v>
      </c>
      <c r="O89" s="258" t="str">
        <f t="shared" si="10"/>
        <v>※</v>
      </c>
      <c r="P89" s="295"/>
      <c r="Q89" s="258" t="str">
        <f t="shared" si="11"/>
        <v/>
      </c>
      <c r="R89" s="295">
        <v>0</v>
      </c>
      <c r="S89" s="258" t="s">
        <v>432</v>
      </c>
      <c r="T89" s="295">
        <v>0</v>
      </c>
      <c r="U89" s="258" t="s">
        <v>432</v>
      </c>
      <c r="V89" s="295">
        <v>0</v>
      </c>
      <c r="W89" s="258" t="s">
        <v>432</v>
      </c>
      <c r="X89" s="295">
        <v>0</v>
      </c>
      <c r="Y89" s="258" t="s">
        <v>432</v>
      </c>
      <c r="Z89" s="295">
        <v>0</v>
      </c>
      <c r="AC89" s="334"/>
      <c r="AD89" s="334"/>
      <c r="AE89" s="334"/>
      <c r="AF89" s="334"/>
      <c r="AG89" s="334"/>
      <c r="AH89" s="334"/>
      <c r="AI89" s="334"/>
      <c r="AJ89" s="334"/>
      <c r="AK89" s="334"/>
      <c r="AL89" s="334"/>
      <c r="AM89" s="334"/>
      <c r="AN89" s="334"/>
      <c r="AO89" s="1162"/>
      <c r="AP89" s="1162"/>
      <c r="AQ89" s="1162"/>
      <c r="AR89" s="1162"/>
      <c r="AS89" s="1162"/>
      <c r="AT89" s="1162"/>
      <c r="AU89" s="1162"/>
      <c r="AV89" s="1162"/>
      <c r="AW89" s="1162"/>
      <c r="AX89" s="1162"/>
      <c r="AY89" s="1162"/>
    </row>
    <row r="90" spans="3:51" ht="21" customHeight="1">
      <c r="C90" s="136"/>
      <c r="D90" s="555"/>
      <c r="E90" s="562"/>
      <c r="F90" s="571"/>
      <c r="G90" s="572" t="s">
        <v>814</v>
      </c>
      <c r="H90" s="573" t="s">
        <v>815</v>
      </c>
      <c r="I90" s="606">
        <f t="shared" si="8"/>
        <v>54</v>
      </c>
      <c r="J90" s="258" t="s">
        <v>432</v>
      </c>
      <c r="K90" s="295">
        <v>50</v>
      </c>
      <c r="M90" s="258"/>
      <c r="N90" s="290">
        <f t="shared" si="9"/>
        <v>4</v>
      </c>
      <c r="O90" s="258" t="str">
        <f t="shared" si="10"/>
        <v>※</v>
      </c>
      <c r="P90" s="295"/>
      <c r="Q90" s="258" t="str">
        <f t="shared" si="11"/>
        <v/>
      </c>
      <c r="R90" s="295">
        <v>4</v>
      </c>
      <c r="S90" s="258" t="s">
        <v>432</v>
      </c>
      <c r="T90" s="295">
        <v>0</v>
      </c>
      <c r="U90" s="258" t="s">
        <v>432</v>
      </c>
      <c r="V90" s="295">
        <v>0</v>
      </c>
      <c r="W90" s="258" t="s">
        <v>432</v>
      </c>
      <c r="X90" s="295">
        <v>0</v>
      </c>
      <c r="Y90" s="258" t="s">
        <v>432</v>
      </c>
      <c r="Z90" s="295">
        <v>0</v>
      </c>
      <c r="AC90" s="334"/>
      <c r="AD90" s="334"/>
      <c r="AE90" s="334"/>
      <c r="AF90" s="334"/>
      <c r="AG90" s="334"/>
      <c r="AH90" s="334"/>
      <c r="AI90" s="334"/>
      <c r="AJ90" s="334"/>
      <c r="AK90" s="334"/>
      <c r="AL90" s="334"/>
      <c r="AM90" s="334"/>
      <c r="AN90" s="334"/>
      <c r="AO90" s="1162"/>
      <c r="AP90" s="1162"/>
      <c r="AQ90" s="1162"/>
      <c r="AR90" s="1162"/>
      <c r="AS90" s="1162"/>
      <c r="AT90" s="1162"/>
      <c r="AU90" s="1162"/>
      <c r="AV90" s="1162"/>
      <c r="AW90" s="1162"/>
      <c r="AX90" s="1162"/>
      <c r="AY90" s="1162"/>
    </row>
    <row r="91" spans="3:51" ht="21" hidden="1" customHeight="1">
      <c r="C91" s="136"/>
      <c r="D91" s="555"/>
      <c r="E91" s="562"/>
      <c r="F91" s="571"/>
      <c r="G91" s="1649" t="s">
        <v>816</v>
      </c>
      <c r="H91" s="1650" t="s">
        <v>817</v>
      </c>
      <c r="I91" s="1651">
        <f t="shared" si="8"/>
        <v>0</v>
      </c>
      <c r="J91" s="1359" t="s">
        <v>432</v>
      </c>
      <c r="K91" s="1652">
        <v>0</v>
      </c>
      <c r="L91" s="493"/>
      <c r="M91" s="1359"/>
      <c r="N91" s="1361">
        <f t="shared" si="9"/>
        <v>0</v>
      </c>
      <c r="O91" s="1359" t="str">
        <f t="shared" si="10"/>
        <v>※</v>
      </c>
      <c r="P91" s="1652"/>
      <c r="Q91" s="1359" t="str">
        <f t="shared" si="11"/>
        <v/>
      </c>
      <c r="R91" s="1652">
        <v>0</v>
      </c>
      <c r="S91" s="1359" t="s">
        <v>432</v>
      </c>
      <c r="T91" s="1652">
        <v>0</v>
      </c>
      <c r="U91" s="1359" t="s">
        <v>432</v>
      </c>
      <c r="V91" s="1652">
        <v>0</v>
      </c>
      <c r="W91" s="1359" t="s">
        <v>432</v>
      </c>
      <c r="X91" s="1652">
        <v>0</v>
      </c>
      <c r="Y91" s="1359" t="s">
        <v>432</v>
      </c>
      <c r="Z91" s="1652">
        <v>0</v>
      </c>
      <c r="AC91" s="334"/>
      <c r="AD91" s="334"/>
      <c r="AE91" s="334"/>
      <c r="AF91" s="334"/>
      <c r="AG91" s="334"/>
      <c r="AH91" s="334"/>
      <c r="AI91" s="334"/>
      <c r="AJ91" s="334"/>
      <c r="AK91" s="334"/>
      <c r="AL91" s="334"/>
      <c r="AM91" s="334"/>
      <c r="AN91" s="334"/>
      <c r="AO91" s="1162"/>
      <c r="AP91" s="1162"/>
      <c r="AQ91" s="1162"/>
      <c r="AR91" s="1162"/>
      <c r="AS91" s="1162"/>
      <c r="AT91" s="1162"/>
      <c r="AU91" s="1162"/>
      <c r="AV91" s="1162"/>
      <c r="AW91" s="1162"/>
      <c r="AX91" s="1162"/>
      <c r="AY91" s="1162"/>
    </row>
    <row r="92" spans="3:51" ht="21" customHeight="1">
      <c r="C92" s="136"/>
      <c r="D92" s="555"/>
      <c r="E92" s="562"/>
      <c r="F92" s="571"/>
      <c r="G92" s="572" t="s">
        <v>59</v>
      </c>
      <c r="H92" s="573" t="s">
        <v>818</v>
      </c>
      <c r="I92" s="606">
        <f t="shared" si="8"/>
        <v>1</v>
      </c>
      <c r="J92" s="258" t="s">
        <v>432</v>
      </c>
      <c r="K92" s="295">
        <v>0</v>
      </c>
      <c r="M92" s="258"/>
      <c r="N92" s="290">
        <f t="shared" si="9"/>
        <v>1</v>
      </c>
      <c r="O92" s="258" t="str">
        <f t="shared" si="10"/>
        <v>※</v>
      </c>
      <c r="P92" s="295"/>
      <c r="Q92" s="258" t="str">
        <f t="shared" si="11"/>
        <v/>
      </c>
      <c r="R92" s="295">
        <v>1</v>
      </c>
      <c r="S92" s="258" t="s">
        <v>432</v>
      </c>
      <c r="T92" s="295">
        <v>0</v>
      </c>
      <c r="U92" s="258" t="s">
        <v>432</v>
      </c>
      <c r="V92" s="295">
        <v>0</v>
      </c>
      <c r="W92" s="258" t="s">
        <v>432</v>
      </c>
      <c r="X92" s="295">
        <v>0</v>
      </c>
      <c r="Y92" s="258" t="s">
        <v>432</v>
      </c>
      <c r="Z92" s="295">
        <v>0</v>
      </c>
      <c r="AC92" s="334"/>
      <c r="AD92" s="334"/>
      <c r="AE92" s="334"/>
      <c r="AF92" s="334"/>
      <c r="AG92" s="334"/>
      <c r="AH92" s="334"/>
      <c r="AI92" s="334"/>
      <c r="AJ92" s="334"/>
      <c r="AK92" s="334"/>
      <c r="AL92" s="334"/>
      <c r="AM92" s="334"/>
      <c r="AN92" s="334"/>
      <c r="AO92" s="1162"/>
      <c r="AP92" s="1162"/>
      <c r="AQ92" s="1162"/>
      <c r="AR92" s="1162"/>
      <c r="AS92" s="1162"/>
      <c r="AT92" s="1162"/>
      <c r="AU92" s="1162"/>
      <c r="AV92" s="1162"/>
      <c r="AW92" s="1162"/>
      <c r="AX92" s="1162"/>
      <c r="AY92" s="1162"/>
    </row>
    <row r="93" spans="3:51" ht="21" hidden="1" customHeight="1">
      <c r="C93" s="136"/>
      <c r="D93" s="555"/>
      <c r="E93" s="562"/>
      <c r="F93" s="571"/>
      <c r="G93" s="1649" t="s">
        <v>819</v>
      </c>
      <c r="H93" s="1650" t="s">
        <v>820</v>
      </c>
      <c r="I93" s="1651">
        <f t="shared" si="8"/>
        <v>0</v>
      </c>
      <c r="J93" s="1359" t="s">
        <v>432</v>
      </c>
      <c r="K93" s="1652">
        <v>0</v>
      </c>
      <c r="L93" s="493"/>
      <c r="M93" s="1359"/>
      <c r="N93" s="1361">
        <f t="shared" si="9"/>
        <v>0</v>
      </c>
      <c r="O93" s="1359" t="str">
        <f t="shared" si="10"/>
        <v>※</v>
      </c>
      <c r="P93" s="1652"/>
      <c r="Q93" s="1359" t="str">
        <f t="shared" si="11"/>
        <v/>
      </c>
      <c r="R93" s="1652">
        <v>0</v>
      </c>
      <c r="S93" s="1359" t="s">
        <v>432</v>
      </c>
      <c r="T93" s="1652">
        <v>0</v>
      </c>
      <c r="U93" s="1359" t="s">
        <v>432</v>
      </c>
      <c r="V93" s="1652">
        <v>0</v>
      </c>
      <c r="W93" s="1359" t="s">
        <v>432</v>
      </c>
      <c r="X93" s="1652">
        <v>0</v>
      </c>
      <c r="Y93" s="1359" t="s">
        <v>432</v>
      </c>
      <c r="Z93" s="1652">
        <v>0</v>
      </c>
      <c r="AC93" s="334"/>
      <c r="AD93" s="334"/>
      <c r="AE93" s="334"/>
      <c r="AF93" s="334"/>
      <c r="AG93" s="334"/>
      <c r="AH93" s="334"/>
      <c r="AI93" s="334"/>
      <c r="AJ93" s="334"/>
      <c r="AK93" s="334"/>
      <c r="AL93" s="334"/>
      <c r="AM93" s="334"/>
      <c r="AN93" s="334"/>
      <c r="AO93" s="1162"/>
      <c r="AP93" s="1162"/>
      <c r="AQ93" s="1162"/>
      <c r="AR93" s="1162"/>
      <c r="AS93" s="1162"/>
      <c r="AT93" s="1162"/>
      <c r="AU93" s="1162"/>
      <c r="AV93" s="1162"/>
      <c r="AW93" s="1162"/>
      <c r="AX93" s="1162"/>
      <c r="AY93" s="1162"/>
    </row>
    <row r="94" spans="3:51" ht="21" customHeight="1">
      <c r="C94" s="136"/>
      <c r="D94" s="555"/>
      <c r="E94" s="562"/>
      <c r="F94" s="571"/>
      <c r="G94" s="572" t="s">
        <v>1664</v>
      </c>
      <c r="H94" s="573" t="s">
        <v>1706</v>
      </c>
      <c r="I94" s="606">
        <f t="shared" si="8"/>
        <v>555</v>
      </c>
      <c r="J94" s="258" t="s">
        <v>432</v>
      </c>
      <c r="K94" s="295">
        <v>534</v>
      </c>
      <c r="M94" s="258"/>
      <c r="N94" s="290">
        <f t="shared" si="9"/>
        <v>21</v>
      </c>
      <c r="O94" s="258" t="str">
        <f t="shared" si="10"/>
        <v>※</v>
      </c>
      <c r="P94" s="295"/>
      <c r="Q94" s="258" t="str">
        <f t="shared" si="11"/>
        <v/>
      </c>
      <c r="R94" s="295">
        <v>21</v>
      </c>
      <c r="S94" s="258" t="s">
        <v>432</v>
      </c>
      <c r="T94" s="295">
        <v>0</v>
      </c>
      <c r="U94" s="258" t="s">
        <v>432</v>
      </c>
      <c r="V94" s="295">
        <v>0</v>
      </c>
      <c r="W94" s="258" t="s">
        <v>432</v>
      </c>
      <c r="X94" s="295">
        <v>0</v>
      </c>
      <c r="Y94" s="258" t="s">
        <v>432</v>
      </c>
      <c r="Z94" s="295">
        <v>0</v>
      </c>
      <c r="AC94" s="334"/>
      <c r="AD94" s="334"/>
      <c r="AE94" s="334"/>
      <c r="AF94" s="334"/>
      <c r="AG94" s="334"/>
      <c r="AH94" s="334"/>
      <c r="AI94" s="334"/>
      <c r="AJ94" s="334"/>
      <c r="AK94" s="334"/>
      <c r="AL94" s="334"/>
      <c r="AM94" s="334"/>
      <c r="AN94" s="334"/>
      <c r="AO94" s="1162"/>
      <c r="AP94" s="1162"/>
      <c r="AQ94" s="1162"/>
      <c r="AR94" s="1162"/>
      <c r="AS94" s="1162"/>
      <c r="AT94" s="1162"/>
      <c r="AU94" s="1162"/>
      <c r="AV94" s="1162"/>
      <c r="AW94" s="1162"/>
      <c r="AX94" s="1162"/>
      <c r="AY94" s="1162"/>
    </row>
    <row r="95" spans="3:51" ht="21" customHeight="1">
      <c r="C95" s="136"/>
      <c r="D95" s="555"/>
      <c r="E95" s="562"/>
      <c r="F95" s="571"/>
      <c r="G95" s="572" t="s">
        <v>1696</v>
      </c>
      <c r="H95" s="573" t="s">
        <v>1695</v>
      </c>
      <c r="I95" s="606">
        <f t="shared" si="8"/>
        <v>305</v>
      </c>
      <c r="J95" s="817" t="s">
        <v>432</v>
      </c>
      <c r="K95" s="296">
        <v>305</v>
      </c>
      <c r="M95" s="817"/>
      <c r="N95" s="292">
        <f t="shared" si="9"/>
        <v>0</v>
      </c>
      <c r="O95" s="817" t="str">
        <f t="shared" si="10"/>
        <v>※</v>
      </c>
      <c r="P95" s="296"/>
      <c r="Q95" s="817" t="str">
        <f t="shared" si="11"/>
        <v/>
      </c>
      <c r="R95" s="296">
        <v>0</v>
      </c>
      <c r="S95" s="817" t="s">
        <v>432</v>
      </c>
      <c r="T95" s="296">
        <v>0</v>
      </c>
      <c r="U95" s="817" t="s">
        <v>432</v>
      </c>
      <c r="V95" s="296">
        <v>0</v>
      </c>
      <c r="W95" s="817" t="s">
        <v>432</v>
      </c>
      <c r="X95" s="296">
        <v>0</v>
      </c>
      <c r="Y95" s="817" t="s">
        <v>432</v>
      </c>
      <c r="Z95" s="296">
        <v>0</v>
      </c>
      <c r="AC95" s="334"/>
      <c r="AD95" s="334"/>
      <c r="AE95" s="334"/>
      <c r="AF95" s="334"/>
      <c r="AG95" s="334"/>
      <c r="AH95" s="334"/>
      <c r="AI95" s="334"/>
      <c r="AJ95" s="334"/>
      <c r="AK95" s="334"/>
      <c r="AL95" s="334"/>
      <c r="AM95" s="334"/>
      <c r="AN95" s="334"/>
      <c r="AO95" s="1162"/>
      <c r="AP95" s="1194" t="s">
        <v>1309</v>
      </c>
      <c r="AQ95" s="1194" t="s">
        <v>892</v>
      </c>
      <c r="AR95" s="1194" t="s">
        <v>893</v>
      </c>
      <c r="AS95" s="1194" t="s">
        <v>1295</v>
      </c>
      <c r="AT95" s="1194" t="s">
        <v>894</v>
      </c>
      <c r="AU95" s="1194" t="s">
        <v>13</v>
      </c>
      <c r="AV95" s="1194" t="s">
        <v>101</v>
      </c>
      <c r="AW95" s="1194" t="s">
        <v>265</v>
      </c>
      <c r="AX95" s="1369" t="s">
        <v>1254</v>
      </c>
      <c r="AY95" s="1194" t="s">
        <v>110</v>
      </c>
    </row>
    <row r="96" spans="3:51" ht="27.75" customHeight="1">
      <c r="C96" s="136"/>
      <c r="D96" s="555"/>
      <c r="E96" s="562"/>
      <c r="F96" s="575"/>
      <c r="G96" s="572" t="s">
        <v>1697</v>
      </c>
      <c r="H96" s="573" t="s">
        <v>1698</v>
      </c>
      <c r="I96" s="606">
        <f t="shared" si="8"/>
        <v>0</v>
      </c>
      <c r="J96" s="817" t="s">
        <v>432</v>
      </c>
      <c r="K96" s="296">
        <v>0</v>
      </c>
      <c r="L96" s="85" t="s">
        <v>216</v>
      </c>
      <c r="M96" s="817" t="s">
        <v>432</v>
      </c>
      <c r="N96" s="292">
        <f t="shared" si="9"/>
        <v>0</v>
      </c>
      <c r="O96" s="817" t="s">
        <v>436</v>
      </c>
      <c r="P96" s="296"/>
      <c r="Q96" s="817" t="s">
        <v>432</v>
      </c>
      <c r="R96" s="296">
        <v>0</v>
      </c>
      <c r="S96" s="817" t="s">
        <v>432</v>
      </c>
      <c r="T96" s="296">
        <v>0</v>
      </c>
      <c r="U96" s="817" t="s">
        <v>432</v>
      </c>
      <c r="V96" s="296">
        <v>0</v>
      </c>
      <c r="W96" s="817" t="s">
        <v>432</v>
      </c>
      <c r="X96" s="296">
        <v>0</v>
      </c>
      <c r="Y96" s="817" t="s">
        <v>432</v>
      </c>
      <c r="Z96" s="296">
        <v>0</v>
      </c>
      <c r="AC96" s="334"/>
      <c r="AD96" s="334"/>
      <c r="AE96" s="334"/>
      <c r="AF96" s="334"/>
      <c r="AG96" s="334"/>
      <c r="AH96" s="334"/>
      <c r="AI96" s="334"/>
      <c r="AJ96" s="334"/>
      <c r="AK96" s="334"/>
      <c r="AL96" s="334"/>
      <c r="AM96" s="334"/>
      <c r="AN96" s="334"/>
      <c r="AO96" s="1164" t="s">
        <v>801</v>
      </c>
      <c r="AP96" s="1203" t="s">
        <v>109</v>
      </c>
      <c r="AQ96" s="1195" t="s">
        <v>108</v>
      </c>
      <c r="AR96" s="1195" t="s">
        <v>108</v>
      </c>
      <c r="AS96" s="1203" t="s">
        <v>109</v>
      </c>
      <c r="AT96" s="1203" t="s">
        <v>109</v>
      </c>
      <c r="AU96" s="1203" t="s">
        <v>109</v>
      </c>
      <c r="AV96" s="1203" t="s">
        <v>109</v>
      </c>
      <c r="AW96" s="1203" t="s">
        <v>109</v>
      </c>
      <c r="AX96" s="1203" t="s">
        <v>109</v>
      </c>
      <c r="AY96" s="1195" t="s">
        <v>108</v>
      </c>
    </row>
    <row r="97" spans="3:51" ht="13.5" hidden="1" customHeight="1">
      <c r="C97" s="551"/>
      <c r="D97" s="551"/>
      <c r="E97" s="563"/>
      <c r="F97" s="576"/>
      <c r="G97" s="577"/>
      <c r="H97" s="578"/>
      <c r="I97" s="613"/>
      <c r="J97" s="817"/>
      <c r="K97" s="614"/>
      <c r="L97" s="85"/>
      <c r="M97" s="817"/>
      <c r="N97" s="292"/>
      <c r="O97" s="817"/>
      <c r="P97" s="614"/>
      <c r="Q97" s="817"/>
      <c r="R97" s="614"/>
      <c r="S97" s="817"/>
      <c r="T97" s="614"/>
      <c r="U97" s="817"/>
      <c r="V97" s="614"/>
      <c r="W97" s="817"/>
      <c r="X97" s="614"/>
      <c r="Y97" s="817"/>
      <c r="Z97" s="614"/>
      <c r="AC97" s="334"/>
      <c r="AD97" s="334"/>
      <c r="AE97" s="334"/>
      <c r="AF97" s="334"/>
      <c r="AG97" s="334"/>
      <c r="AH97" s="334"/>
      <c r="AI97" s="334"/>
      <c r="AJ97" s="334"/>
      <c r="AK97" s="334"/>
      <c r="AL97" s="334"/>
      <c r="AM97" s="334"/>
      <c r="AN97" s="334"/>
      <c r="AO97" s="1162"/>
      <c r="AP97" s="1162"/>
      <c r="AQ97" s="1162"/>
      <c r="AR97" s="1162"/>
      <c r="AS97" s="1162"/>
      <c r="AT97" s="1162"/>
      <c r="AU97" s="1162"/>
      <c r="AV97" s="1162"/>
      <c r="AW97" s="1162"/>
      <c r="AX97" s="1162"/>
      <c r="AY97" s="1162"/>
    </row>
    <row r="98" spans="3:51" ht="13.5" hidden="1" customHeight="1">
      <c r="C98" s="551"/>
      <c r="D98" s="551"/>
      <c r="E98" s="563"/>
      <c r="F98" s="576"/>
      <c r="G98" s="577"/>
      <c r="H98" s="578"/>
      <c r="I98" s="613"/>
      <c r="J98" s="817"/>
      <c r="K98" s="614"/>
      <c r="L98" s="85"/>
      <c r="M98" s="817"/>
      <c r="N98" s="292"/>
      <c r="O98" s="817"/>
      <c r="P98" s="614"/>
      <c r="Q98" s="817"/>
      <c r="R98" s="614"/>
      <c r="S98" s="817"/>
      <c r="T98" s="614"/>
      <c r="U98" s="817"/>
      <c r="V98" s="614"/>
      <c r="W98" s="817"/>
      <c r="X98" s="614"/>
      <c r="Y98" s="817"/>
      <c r="Z98" s="614"/>
      <c r="AC98" s="334"/>
      <c r="AD98" s="334"/>
      <c r="AE98" s="334"/>
      <c r="AF98" s="334"/>
      <c r="AG98" s="334"/>
      <c r="AH98" s="334"/>
      <c r="AI98" s="334"/>
      <c r="AJ98" s="334"/>
      <c r="AK98" s="334"/>
      <c r="AL98" s="334"/>
      <c r="AM98" s="334"/>
      <c r="AN98" s="334"/>
      <c r="AO98" s="1162"/>
      <c r="AP98" s="1162"/>
      <c r="AQ98" s="1162"/>
      <c r="AR98" s="1162"/>
      <c r="AS98" s="1162"/>
      <c r="AT98" s="1162"/>
      <c r="AU98" s="1162"/>
      <c r="AV98" s="1162"/>
      <c r="AW98" s="1162"/>
      <c r="AX98" s="1162"/>
      <c r="AY98" s="1162"/>
    </row>
    <row r="99" spans="3:51" ht="13.5" hidden="1" customHeight="1">
      <c r="C99" s="551"/>
      <c r="D99" s="551"/>
      <c r="E99" s="563"/>
      <c r="F99" s="576"/>
      <c r="G99" s="577"/>
      <c r="H99" s="578"/>
      <c r="I99" s="613"/>
      <c r="J99" s="817"/>
      <c r="K99" s="614"/>
      <c r="L99" s="85"/>
      <c r="M99" s="817"/>
      <c r="N99" s="292"/>
      <c r="O99" s="817"/>
      <c r="P99" s="614"/>
      <c r="Q99" s="817"/>
      <c r="R99" s="614"/>
      <c r="S99" s="817"/>
      <c r="T99" s="614"/>
      <c r="U99" s="817"/>
      <c r="V99" s="614"/>
      <c r="W99" s="817"/>
      <c r="X99" s="614"/>
      <c r="Y99" s="817"/>
      <c r="Z99" s="614"/>
      <c r="AC99" s="334"/>
      <c r="AD99" s="334"/>
      <c r="AE99" s="334"/>
      <c r="AF99" s="334"/>
      <c r="AG99" s="334"/>
      <c r="AH99" s="334"/>
      <c r="AI99" s="334"/>
      <c r="AJ99" s="334"/>
      <c r="AK99" s="334"/>
      <c r="AL99" s="334"/>
      <c r="AM99" s="334"/>
      <c r="AN99" s="334"/>
      <c r="AO99" s="1162"/>
      <c r="AP99" s="1162"/>
      <c r="AQ99" s="1162"/>
      <c r="AR99" s="1162"/>
      <c r="AS99" s="1162"/>
      <c r="AT99" s="1162"/>
      <c r="AU99" s="1162"/>
      <c r="AV99" s="1162"/>
      <c r="AW99" s="1162"/>
      <c r="AX99" s="1162"/>
      <c r="AY99" s="1162"/>
    </row>
    <row r="100" spans="3:51" ht="13.5" hidden="1" customHeight="1">
      <c r="C100" s="551"/>
      <c r="D100" s="551"/>
      <c r="E100" s="563"/>
      <c r="F100" s="576"/>
      <c r="G100" s="577"/>
      <c r="H100" s="578"/>
      <c r="I100" s="613"/>
      <c r="J100" s="817"/>
      <c r="K100" s="614"/>
      <c r="L100" s="85"/>
      <c r="M100" s="817"/>
      <c r="N100" s="292"/>
      <c r="O100" s="817"/>
      <c r="P100" s="614"/>
      <c r="Q100" s="817"/>
      <c r="R100" s="614"/>
      <c r="S100" s="817"/>
      <c r="T100" s="614"/>
      <c r="U100" s="817"/>
      <c r="V100" s="614"/>
      <c r="W100" s="817"/>
      <c r="X100" s="614"/>
      <c r="Y100" s="817"/>
      <c r="Z100" s="614"/>
      <c r="AC100" s="334"/>
      <c r="AD100" s="334"/>
      <c r="AE100" s="334"/>
      <c r="AF100" s="334"/>
      <c r="AG100" s="334"/>
      <c r="AH100" s="334"/>
      <c r="AI100" s="334"/>
      <c r="AJ100" s="334"/>
      <c r="AK100" s="334"/>
      <c r="AL100" s="334"/>
      <c r="AM100" s="334"/>
      <c r="AN100" s="334"/>
      <c r="AO100" s="1162"/>
      <c r="AP100" s="1162"/>
      <c r="AQ100" s="1162"/>
      <c r="AR100" s="1162"/>
      <c r="AS100" s="1162"/>
      <c r="AT100" s="1162"/>
      <c r="AU100" s="1162"/>
      <c r="AV100" s="1162"/>
      <c r="AW100" s="1162"/>
      <c r="AX100" s="1162"/>
      <c r="AY100" s="1162"/>
    </row>
    <row r="101" spans="3:51" ht="13.5" hidden="1" customHeight="1">
      <c r="C101" s="551"/>
      <c r="D101" s="551"/>
      <c r="E101" s="563"/>
      <c r="F101" s="576"/>
      <c r="G101" s="577"/>
      <c r="H101" s="578"/>
      <c r="I101" s="613"/>
      <c r="J101" s="817"/>
      <c r="K101" s="614"/>
      <c r="L101" s="85"/>
      <c r="M101" s="817"/>
      <c r="N101" s="292"/>
      <c r="O101" s="817"/>
      <c r="P101" s="614"/>
      <c r="Q101" s="817"/>
      <c r="R101" s="614"/>
      <c r="S101" s="817"/>
      <c r="T101" s="614"/>
      <c r="U101" s="817"/>
      <c r="V101" s="614"/>
      <c r="W101" s="817"/>
      <c r="X101" s="614"/>
      <c r="Y101" s="817"/>
      <c r="Z101" s="614"/>
      <c r="AC101" s="334"/>
      <c r="AD101" s="334"/>
      <c r="AE101" s="334"/>
      <c r="AF101" s="334"/>
      <c r="AG101" s="334"/>
      <c r="AH101" s="334"/>
      <c r="AI101" s="334"/>
      <c r="AJ101" s="334"/>
      <c r="AK101" s="334"/>
      <c r="AL101" s="334"/>
      <c r="AM101" s="334"/>
      <c r="AN101" s="334"/>
      <c r="AO101" s="1162"/>
      <c r="AP101" s="1162"/>
      <c r="AQ101" s="1162"/>
      <c r="AR101" s="1162"/>
      <c r="AS101" s="1162"/>
      <c r="AT101" s="1162"/>
      <c r="AU101" s="1162"/>
      <c r="AV101" s="1162"/>
      <c r="AW101" s="1162"/>
      <c r="AX101" s="1162"/>
      <c r="AY101" s="1162"/>
    </row>
    <row r="102" spans="3:51" ht="13.5" hidden="1" customHeight="1">
      <c r="C102" s="2136"/>
      <c r="D102" s="2136"/>
      <c r="E102" s="2137"/>
      <c r="F102" s="2138" t="s">
        <v>821</v>
      </c>
      <c r="G102" s="2139" t="s">
        <v>1467</v>
      </c>
      <c r="H102" s="2140"/>
      <c r="I102" s="2141"/>
      <c r="J102" s="2142"/>
      <c r="K102" s="2141"/>
      <c r="L102" s="2143"/>
      <c r="M102" s="2142"/>
      <c r="N102" s="2141"/>
      <c r="O102" s="2142"/>
      <c r="P102" s="2141">
        <f>P103+P104</f>
        <v>0</v>
      </c>
      <c r="Q102" s="2142"/>
      <c r="R102" s="2141"/>
      <c r="S102" s="2142"/>
      <c r="T102" s="2141"/>
      <c r="U102" s="2142"/>
      <c r="V102" s="2141"/>
      <c r="W102" s="2142"/>
      <c r="X102" s="2141"/>
      <c r="Y102" s="2142"/>
      <c r="Z102" s="2141"/>
      <c r="AC102" s="334"/>
      <c r="AD102" s="334"/>
      <c r="AE102" s="334"/>
      <c r="AF102" s="334"/>
      <c r="AG102" s="334"/>
      <c r="AH102" s="334"/>
      <c r="AI102" s="334"/>
      <c r="AJ102" s="334"/>
      <c r="AK102" s="334"/>
      <c r="AL102" s="334"/>
      <c r="AM102" s="334"/>
      <c r="AN102" s="334"/>
      <c r="AO102" s="1162"/>
      <c r="AP102" s="1162"/>
      <c r="AQ102" s="1162"/>
      <c r="AR102" s="1162"/>
      <c r="AS102" s="1162"/>
      <c r="AT102" s="1162"/>
      <c r="AU102" s="1162"/>
      <c r="AV102" s="1162"/>
      <c r="AW102" s="1162"/>
      <c r="AX102" s="1162"/>
      <c r="AY102" s="1162"/>
    </row>
    <row r="103" spans="3:51" ht="13.5" hidden="1" customHeight="1">
      <c r="C103" s="2136"/>
      <c r="D103" s="2136"/>
      <c r="E103" s="2137"/>
      <c r="F103" s="2144"/>
      <c r="G103" s="2145" t="s">
        <v>822</v>
      </c>
      <c r="H103" s="2146" t="s">
        <v>1468</v>
      </c>
      <c r="I103" s="2147"/>
      <c r="J103" s="2142" t="s">
        <v>432</v>
      </c>
      <c r="K103" s="2147"/>
      <c r="L103" s="2143"/>
      <c r="M103" s="2142"/>
      <c r="N103" s="2147"/>
      <c r="O103" s="2142" t="str">
        <f>IF(P103="","※","")</f>
        <v>※</v>
      </c>
      <c r="P103" s="2147"/>
      <c r="Q103" s="2142"/>
      <c r="R103" s="2147"/>
      <c r="S103" s="2142" t="s">
        <v>432</v>
      </c>
      <c r="T103" s="2147"/>
      <c r="U103" s="2142" t="s">
        <v>432</v>
      </c>
      <c r="V103" s="2147"/>
      <c r="W103" s="2142" t="s">
        <v>432</v>
      </c>
      <c r="X103" s="2147"/>
      <c r="Y103" s="2142" t="s">
        <v>432</v>
      </c>
      <c r="Z103" s="2147"/>
      <c r="AC103" s="334"/>
      <c r="AD103" s="334"/>
      <c r="AE103" s="334"/>
      <c r="AF103" s="334"/>
      <c r="AG103" s="334"/>
      <c r="AH103" s="334"/>
      <c r="AI103" s="334"/>
      <c r="AJ103" s="334"/>
      <c r="AK103" s="334"/>
      <c r="AL103" s="334"/>
      <c r="AM103" s="334"/>
      <c r="AN103" s="334"/>
      <c r="AO103" s="1162"/>
      <c r="AP103" s="1162"/>
      <c r="AQ103" s="1162"/>
      <c r="AR103" s="1162"/>
      <c r="AS103" s="1162"/>
      <c r="AT103" s="1162"/>
      <c r="AU103" s="1162"/>
      <c r="AV103" s="1162"/>
      <c r="AW103" s="1162"/>
      <c r="AX103" s="1162"/>
      <c r="AY103" s="1162"/>
    </row>
    <row r="104" spans="3:51" ht="13.5" hidden="1" customHeight="1">
      <c r="C104" s="2136"/>
      <c r="D104" s="2136"/>
      <c r="E104" s="2137"/>
      <c r="F104" s="2148"/>
      <c r="G104" s="2145" t="s">
        <v>823</v>
      </c>
      <c r="H104" s="2146" t="s">
        <v>1469</v>
      </c>
      <c r="I104" s="2147"/>
      <c r="J104" s="2142" t="s">
        <v>432</v>
      </c>
      <c r="K104" s="2147"/>
      <c r="L104" s="2143"/>
      <c r="M104" s="2142"/>
      <c r="N104" s="2147"/>
      <c r="O104" s="2142" t="str">
        <f>IF(P104="","※","")</f>
        <v>※</v>
      </c>
      <c r="P104" s="2147"/>
      <c r="Q104" s="2142"/>
      <c r="R104" s="2147"/>
      <c r="S104" s="2142" t="s">
        <v>432</v>
      </c>
      <c r="T104" s="2147"/>
      <c r="U104" s="2142" t="s">
        <v>432</v>
      </c>
      <c r="V104" s="2147"/>
      <c r="W104" s="2142" t="s">
        <v>432</v>
      </c>
      <c r="X104" s="2147"/>
      <c r="Y104" s="2142" t="s">
        <v>432</v>
      </c>
      <c r="Z104" s="2147"/>
      <c r="AC104" s="334"/>
      <c r="AD104" s="334"/>
      <c r="AE104" s="334"/>
      <c r="AF104" s="334"/>
      <c r="AG104" s="334"/>
      <c r="AH104" s="334"/>
      <c r="AI104" s="334"/>
      <c r="AJ104" s="334"/>
      <c r="AK104" s="334"/>
      <c r="AL104" s="334"/>
      <c r="AM104" s="334"/>
      <c r="AN104" s="334"/>
      <c r="AO104" s="1162"/>
      <c r="AP104" s="1162"/>
      <c r="AQ104" s="1162"/>
      <c r="AR104" s="1162"/>
      <c r="AS104" s="1162"/>
      <c r="AT104" s="1162"/>
      <c r="AU104" s="1162"/>
      <c r="AV104" s="1162"/>
      <c r="AW104" s="1162"/>
      <c r="AX104" s="1162"/>
      <c r="AY104" s="1162"/>
    </row>
    <row r="105" spans="3:51" ht="13.5" hidden="1" customHeight="1">
      <c r="C105" s="2136"/>
      <c r="D105" s="2136"/>
      <c r="E105" s="2137"/>
      <c r="F105" s="2149"/>
      <c r="G105" s="2150"/>
      <c r="H105" s="2146"/>
      <c r="I105" s="2151"/>
      <c r="J105" s="2142"/>
      <c r="K105" s="2151"/>
      <c r="L105" s="2143"/>
      <c r="M105" s="2142"/>
      <c r="N105" s="2151"/>
      <c r="O105" s="2142"/>
      <c r="P105" s="2151"/>
      <c r="Q105" s="2142"/>
      <c r="R105" s="2151"/>
      <c r="S105" s="2142"/>
      <c r="T105" s="2151"/>
      <c r="U105" s="2142"/>
      <c r="V105" s="2151"/>
      <c r="W105" s="2142"/>
      <c r="X105" s="2151"/>
      <c r="Y105" s="2142"/>
      <c r="Z105" s="2151"/>
      <c r="AC105" s="334"/>
      <c r="AD105" s="334"/>
      <c r="AE105" s="334"/>
      <c r="AF105" s="334"/>
      <c r="AG105" s="334"/>
      <c r="AH105" s="334"/>
      <c r="AI105" s="334"/>
      <c r="AJ105" s="334"/>
      <c r="AK105" s="334"/>
      <c r="AL105" s="334"/>
      <c r="AM105" s="334"/>
      <c r="AN105" s="334"/>
      <c r="AO105" s="1162"/>
      <c r="AP105" s="1162"/>
      <c r="AQ105" s="1162"/>
      <c r="AR105" s="1162"/>
      <c r="AS105" s="1162"/>
      <c r="AT105" s="1162"/>
      <c r="AU105" s="1162"/>
      <c r="AV105" s="1162"/>
      <c r="AW105" s="1162"/>
      <c r="AX105" s="1162"/>
      <c r="AY105" s="1162"/>
    </row>
    <row r="106" spans="3:51" ht="13.5" hidden="1" customHeight="1">
      <c r="C106" s="2136"/>
      <c r="D106" s="2136"/>
      <c r="E106" s="2137"/>
      <c r="F106" s="2149"/>
      <c r="G106" s="2150"/>
      <c r="H106" s="2146"/>
      <c r="I106" s="2151"/>
      <c r="J106" s="2142"/>
      <c r="K106" s="2151"/>
      <c r="L106" s="2143"/>
      <c r="M106" s="2142"/>
      <c r="N106" s="2151"/>
      <c r="O106" s="2142"/>
      <c r="P106" s="2151"/>
      <c r="Q106" s="2142"/>
      <c r="R106" s="2151"/>
      <c r="S106" s="2142"/>
      <c r="T106" s="2151"/>
      <c r="U106" s="2142"/>
      <c r="V106" s="2151"/>
      <c r="W106" s="2142"/>
      <c r="X106" s="2151"/>
      <c r="Y106" s="2142"/>
      <c r="Z106" s="2151"/>
      <c r="AC106" s="334"/>
      <c r="AD106" s="334"/>
      <c r="AE106" s="334"/>
      <c r="AF106" s="334"/>
      <c r="AG106" s="334"/>
      <c r="AH106" s="334"/>
      <c r="AI106" s="334"/>
      <c r="AJ106" s="334"/>
      <c r="AK106" s="334"/>
      <c r="AL106" s="334"/>
      <c r="AM106" s="334"/>
      <c r="AN106" s="334"/>
      <c r="AO106" s="1162"/>
      <c r="AP106" s="1162"/>
      <c r="AQ106" s="1162"/>
      <c r="AR106" s="1162"/>
      <c r="AS106" s="1162"/>
      <c r="AT106" s="1162"/>
      <c r="AU106" s="1162"/>
      <c r="AV106" s="1162"/>
      <c r="AW106" s="1162"/>
      <c r="AX106" s="1162"/>
      <c r="AY106" s="1162"/>
    </row>
    <row r="107" spans="3:51" ht="13.5" hidden="1" customHeight="1">
      <c r="C107" s="2136"/>
      <c r="D107" s="2136"/>
      <c r="E107" s="2137"/>
      <c r="F107" s="2149"/>
      <c r="G107" s="2150"/>
      <c r="H107" s="2146"/>
      <c r="I107" s="2151"/>
      <c r="J107" s="2142"/>
      <c r="K107" s="2151"/>
      <c r="L107" s="2143"/>
      <c r="M107" s="2142"/>
      <c r="N107" s="2151"/>
      <c r="O107" s="2142"/>
      <c r="P107" s="2151"/>
      <c r="Q107" s="2142"/>
      <c r="R107" s="2151"/>
      <c r="S107" s="2142"/>
      <c r="T107" s="2151"/>
      <c r="U107" s="2142"/>
      <c r="V107" s="2151"/>
      <c r="W107" s="2142"/>
      <c r="X107" s="2151"/>
      <c r="Y107" s="2142"/>
      <c r="Z107" s="2151"/>
      <c r="AC107" s="334"/>
      <c r="AD107" s="334"/>
      <c r="AE107" s="334"/>
      <c r="AF107" s="334"/>
      <c r="AG107" s="334"/>
      <c r="AH107" s="334"/>
      <c r="AI107" s="334"/>
      <c r="AJ107" s="334"/>
      <c r="AK107" s="334"/>
      <c r="AL107" s="334"/>
      <c r="AM107" s="334"/>
      <c r="AN107" s="334"/>
      <c r="AO107" s="1162"/>
      <c r="AP107" s="1162"/>
      <c r="AQ107" s="1162"/>
      <c r="AR107" s="1162"/>
      <c r="AS107" s="1162"/>
      <c r="AT107" s="1162"/>
      <c r="AU107" s="1162"/>
      <c r="AV107" s="1162"/>
      <c r="AW107" s="1162"/>
      <c r="AX107" s="1162"/>
      <c r="AY107" s="1162"/>
    </row>
    <row r="108" spans="3:51" ht="13.5" hidden="1" customHeight="1">
      <c r="C108" s="2136"/>
      <c r="D108" s="2136"/>
      <c r="E108" s="2137"/>
      <c r="F108" s="2149"/>
      <c r="G108" s="2150"/>
      <c r="H108" s="2146"/>
      <c r="I108" s="2151"/>
      <c r="J108" s="2142"/>
      <c r="K108" s="2151"/>
      <c r="L108" s="2143"/>
      <c r="M108" s="2142"/>
      <c r="N108" s="2151"/>
      <c r="O108" s="2142"/>
      <c r="P108" s="2151"/>
      <c r="Q108" s="2142"/>
      <c r="R108" s="2151"/>
      <c r="S108" s="2142"/>
      <c r="T108" s="2151"/>
      <c r="U108" s="2142"/>
      <c r="V108" s="2151"/>
      <c r="W108" s="2142"/>
      <c r="X108" s="2151"/>
      <c r="Y108" s="2142"/>
      <c r="Z108" s="2151"/>
      <c r="AC108" s="334"/>
      <c r="AD108" s="334"/>
      <c r="AE108" s="334"/>
      <c r="AF108" s="334"/>
      <c r="AG108" s="334"/>
      <c r="AH108" s="334"/>
      <c r="AI108" s="334"/>
      <c r="AJ108" s="334"/>
      <c r="AK108" s="334"/>
      <c r="AL108" s="334"/>
      <c r="AM108" s="334"/>
      <c r="AN108" s="334"/>
      <c r="AO108" s="1162"/>
      <c r="AP108" s="1162"/>
      <c r="AQ108" s="1162"/>
      <c r="AR108" s="1162"/>
      <c r="AS108" s="1162"/>
      <c r="AT108" s="1162"/>
      <c r="AU108" s="1162"/>
      <c r="AV108" s="1162"/>
      <c r="AW108" s="1162"/>
      <c r="AX108" s="1162"/>
      <c r="AY108" s="1162"/>
    </row>
    <row r="109" spans="3:51" ht="13.5" hidden="1" customHeight="1">
      <c r="C109" s="2136"/>
      <c r="D109" s="2136"/>
      <c r="E109" s="2137"/>
      <c r="F109" s="2149"/>
      <c r="G109" s="2150"/>
      <c r="H109" s="2146"/>
      <c r="I109" s="2151"/>
      <c r="J109" s="2142"/>
      <c r="K109" s="2151"/>
      <c r="L109" s="2143"/>
      <c r="M109" s="2142"/>
      <c r="N109" s="2151"/>
      <c r="O109" s="2142"/>
      <c r="P109" s="2151"/>
      <c r="Q109" s="2142"/>
      <c r="R109" s="2151"/>
      <c r="S109" s="2142"/>
      <c r="T109" s="2151"/>
      <c r="U109" s="2142"/>
      <c r="V109" s="2151"/>
      <c r="W109" s="2142"/>
      <c r="X109" s="2151"/>
      <c r="Y109" s="2142"/>
      <c r="Z109" s="2151"/>
      <c r="AC109" s="334"/>
      <c r="AD109" s="334"/>
      <c r="AE109" s="334"/>
      <c r="AF109" s="334"/>
      <c r="AG109" s="334"/>
      <c r="AH109" s="334"/>
      <c r="AI109" s="334"/>
      <c r="AJ109" s="334"/>
      <c r="AK109" s="334"/>
      <c r="AL109" s="334"/>
      <c r="AM109" s="334"/>
      <c r="AN109" s="334"/>
      <c r="AO109" s="1162"/>
      <c r="AP109" s="1162"/>
      <c r="AQ109" s="1162"/>
      <c r="AR109" s="1162"/>
      <c r="AS109" s="1162"/>
      <c r="AT109" s="1162"/>
      <c r="AU109" s="1162"/>
      <c r="AV109" s="1162"/>
      <c r="AW109" s="1162"/>
      <c r="AX109" s="1162"/>
      <c r="AY109" s="1162"/>
    </row>
    <row r="110" spans="3:51" ht="13.5" hidden="1" customHeight="1">
      <c r="C110" s="2136"/>
      <c r="D110" s="2136"/>
      <c r="E110" s="2152"/>
      <c r="F110" s="2153" t="s">
        <v>824</v>
      </c>
      <c r="G110" s="2139" t="s">
        <v>1020</v>
      </c>
      <c r="H110" s="2140"/>
      <c r="I110" s="2147"/>
      <c r="J110" s="2142" t="s">
        <v>432</v>
      </c>
      <c r="K110" s="2147"/>
      <c r="L110" s="2143"/>
      <c r="M110" s="2142"/>
      <c r="N110" s="2147"/>
      <c r="O110" s="2142" t="str">
        <f t="shared" ref="O110:O111" si="12">IF(P110="","※","")</f>
        <v>※</v>
      </c>
      <c r="P110" s="2147"/>
      <c r="Q110" s="2142" t="str">
        <f t="shared" ref="Q110:Q111" si="13">IF(R110="","※","")</f>
        <v/>
      </c>
      <c r="R110" s="2147">
        <v>0</v>
      </c>
      <c r="S110" s="2142" t="s">
        <v>432</v>
      </c>
      <c r="T110" s="2147"/>
      <c r="U110" s="2142" t="s">
        <v>432</v>
      </c>
      <c r="V110" s="2147"/>
      <c r="W110" s="2142" t="s">
        <v>432</v>
      </c>
      <c r="X110" s="2147"/>
      <c r="Y110" s="2142" t="s">
        <v>432</v>
      </c>
      <c r="Z110" s="2147"/>
      <c r="AC110" s="334"/>
      <c r="AD110" s="334"/>
      <c r="AE110" s="334"/>
      <c r="AF110" s="334"/>
      <c r="AG110" s="334"/>
      <c r="AH110" s="334"/>
      <c r="AI110" s="334"/>
      <c r="AJ110" s="334"/>
      <c r="AK110" s="334"/>
      <c r="AL110" s="334"/>
      <c r="AM110" s="334"/>
      <c r="AN110" s="334"/>
      <c r="AO110" s="1162"/>
      <c r="AP110" s="1162"/>
      <c r="AQ110" s="1162"/>
      <c r="AR110" s="1162"/>
      <c r="AS110" s="1162"/>
      <c r="AT110" s="1162"/>
      <c r="AU110" s="1162"/>
      <c r="AV110" s="1162"/>
      <c r="AW110" s="1162"/>
      <c r="AX110" s="1162"/>
      <c r="AY110" s="1162"/>
    </row>
    <row r="111" spans="3:51" ht="13.5" customHeight="1">
      <c r="C111" s="136"/>
      <c r="D111" s="555"/>
      <c r="E111" s="462"/>
      <c r="F111" s="463" t="s">
        <v>766</v>
      </c>
      <c r="G111" s="464" t="s">
        <v>1699</v>
      </c>
      <c r="H111" s="459"/>
      <c r="I111" s="600">
        <f t="shared" ref="I111" si="14">SUM(K111,N111)</f>
        <v>0</v>
      </c>
      <c r="J111" s="258" t="s">
        <v>432</v>
      </c>
      <c r="K111" s="295">
        <v>0</v>
      </c>
      <c r="M111" s="258"/>
      <c r="N111" s="290">
        <f t="shared" ref="N111" si="15">SUM(R111:Z111)</f>
        <v>0</v>
      </c>
      <c r="O111" s="258" t="str">
        <f t="shared" si="12"/>
        <v>※</v>
      </c>
      <c r="P111" s="295"/>
      <c r="Q111" s="258" t="str">
        <f t="shared" si="13"/>
        <v/>
      </c>
      <c r="R111" s="295">
        <v>0</v>
      </c>
      <c r="S111" s="258" t="s">
        <v>432</v>
      </c>
      <c r="T111" s="295">
        <v>0</v>
      </c>
      <c r="U111" s="258" t="s">
        <v>432</v>
      </c>
      <c r="V111" s="295">
        <v>0</v>
      </c>
      <c r="W111" s="258" t="s">
        <v>432</v>
      </c>
      <c r="X111" s="295">
        <v>0</v>
      </c>
      <c r="Y111" s="258" t="s">
        <v>432</v>
      </c>
      <c r="Z111" s="295">
        <v>0</v>
      </c>
      <c r="AC111" s="334"/>
      <c r="AD111" s="334"/>
      <c r="AE111" s="334"/>
      <c r="AF111" s="334"/>
      <c r="AG111" s="334"/>
      <c r="AH111" s="334"/>
      <c r="AI111" s="334"/>
      <c r="AJ111" s="334"/>
      <c r="AK111" s="334"/>
      <c r="AL111" s="334"/>
      <c r="AM111" s="334"/>
      <c r="AN111" s="334"/>
      <c r="AO111" s="1162"/>
      <c r="AP111" s="1162"/>
      <c r="AQ111" s="1162"/>
      <c r="AR111" s="1162"/>
      <c r="AS111" s="1162"/>
      <c r="AT111" s="1162"/>
      <c r="AU111" s="1162"/>
      <c r="AV111" s="1162"/>
      <c r="AW111" s="1162"/>
      <c r="AX111" s="1162"/>
      <c r="AY111" s="1162"/>
    </row>
    <row r="112" spans="3:51" ht="13.5" customHeight="1">
      <c r="C112" s="136"/>
      <c r="D112" s="555"/>
      <c r="E112" s="462"/>
      <c r="F112" s="463" t="s">
        <v>1593</v>
      </c>
      <c r="G112" s="464" t="s">
        <v>1700</v>
      </c>
      <c r="H112" s="459"/>
      <c r="I112" s="600">
        <f t="shared" ref="I112" si="16">SUM(K112,N112)</f>
        <v>0</v>
      </c>
      <c r="J112" s="258" t="s">
        <v>432</v>
      </c>
      <c r="K112" s="295">
        <v>0</v>
      </c>
      <c r="M112" s="258"/>
      <c r="N112" s="290">
        <f t="shared" ref="N112" si="17">SUM(R112:Z112)</f>
        <v>0</v>
      </c>
      <c r="O112" s="258" t="str">
        <f t="shared" ref="O112" si="18">IF(P112="","※","")</f>
        <v>※</v>
      </c>
      <c r="P112" s="295"/>
      <c r="Q112" s="258" t="str">
        <f t="shared" ref="Q112" si="19">IF(R112="","※","")</f>
        <v/>
      </c>
      <c r="R112" s="295">
        <v>0</v>
      </c>
      <c r="S112" s="258" t="s">
        <v>432</v>
      </c>
      <c r="T112" s="295">
        <v>0</v>
      </c>
      <c r="U112" s="258" t="s">
        <v>432</v>
      </c>
      <c r="V112" s="295">
        <v>0</v>
      </c>
      <c r="W112" s="258" t="s">
        <v>432</v>
      </c>
      <c r="X112" s="295">
        <v>0</v>
      </c>
      <c r="Y112" s="258" t="s">
        <v>432</v>
      </c>
      <c r="Z112" s="295">
        <v>0</v>
      </c>
      <c r="AC112" s="334"/>
      <c r="AD112" s="334"/>
      <c r="AE112" s="334"/>
      <c r="AF112" s="334"/>
      <c r="AG112" s="334"/>
      <c r="AH112" s="334"/>
      <c r="AI112" s="334"/>
      <c r="AJ112" s="334"/>
      <c r="AK112" s="334"/>
      <c r="AL112" s="334"/>
      <c r="AM112" s="334"/>
      <c r="AN112" s="334"/>
      <c r="AO112" s="1162"/>
      <c r="AP112" s="1162"/>
      <c r="AQ112" s="1162"/>
      <c r="AR112" s="1162"/>
      <c r="AS112" s="1162"/>
      <c r="AT112" s="1162"/>
      <c r="AU112" s="1162"/>
      <c r="AV112" s="1162"/>
      <c r="AW112" s="1162"/>
      <c r="AX112" s="1162"/>
      <c r="AY112" s="1162"/>
    </row>
    <row r="113" spans="3:51" ht="13.5" customHeight="1">
      <c r="C113" s="136"/>
      <c r="D113" s="136"/>
      <c r="E113" s="462"/>
      <c r="F113" s="1784" t="s">
        <v>1701</v>
      </c>
      <c r="G113" s="1785" t="s">
        <v>1702</v>
      </c>
      <c r="H113" s="1786"/>
      <c r="I113" s="469">
        <v>0</v>
      </c>
      <c r="J113" s="817"/>
      <c r="K113" s="296">
        <v>0</v>
      </c>
      <c r="M113" s="817"/>
      <c r="N113" s="290">
        <v>0</v>
      </c>
      <c r="O113" s="817"/>
      <c r="P113" s="296"/>
      <c r="Q113" s="817"/>
      <c r="R113" s="296">
        <v>0</v>
      </c>
      <c r="S113" s="817"/>
      <c r="T113" s="296">
        <v>0</v>
      </c>
      <c r="U113" s="817"/>
      <c r="V113" s="296">
        <v>0</v>
      </c>
      <c r="W113" s="817"/>
      <c r="X113" s="296">
        <v>0</v>
      </c>
      <c r="Y113" s="817"/>
      <c r="Z113" s="296">
        <v>0</v>
      </c>
      <c r="AC113" s="334"/>
      <c r="AD113" s="334"/>
      <c r="AE113" s="334"/>
      <c r="AF113" s="334"/>
      <c r="AG113" s="334"/>
      <c r="AH113" s="334"/>
      <c r="AI113" s="334"/>
      <c r="AJ113" s="334"/>
      <c r="AK113" s="334"/>
      <c r="AL113" s="334"/>
      <c r="AM113" s="334"/>
      <c r="AN113" s="334"/>
    </row>
    <row r="114" spans="3:51" ht="13.5" hidden="1" customHeight="1">
      <c r="C114" s="136"/>
      <c r="D114" s="136"/>
      <c r="E114" s="462"/>
      <c r="F114" s="1784"/>
      <c r="G114" s="1785"/>
      <c r="H114" s="1786"/>
      <c r="I114" s="469"/>
      <c r="J114" s="817"/>
      <c r="K114" s="296"/>
      <c r="M114" s="817"/>
      <c r="N114" s="290"/>
      <c r="O114" s="817"/>
      <c r="P114" s="296"/>
      <c r="Q114" s="817"/>
      <c r="R114" s="296"/>
      <c r="S114" s="817"/>
      <c r="T114" s="296"/>
      <c r="U114" s="817"/>
      <c r="V114" s="296"/>
      <c r="W114" s="817"/>
      <c r="X114" s="296"/>
      <c r="Y114" s="817"/>
      <c r="Z114" s="296"/>
      <c r="AC114" s="334"/>
      <c r="AD114" s="334"/>
      <c r="AE114" s="334"/>
      <c r="AF114" s="334"/>
      <c r="AG114" s="334"/>
      <c r="AH114" s="334"/>
      <c r="AI114" s="334"/>
      <c r="AJ114" s="334"/>
      <c r="AK114" s="334"/>
      <c r="AL114" s="334"/>
      <c r="AM114" s="334"/>
      <c r="AN114" s="334"/>
      <c r="AP114" s="1787"/>
      <c r="AQ114" s="1787"/>
      <c r="AR114" s="1787"/>
      <c r="AS114" s="1787"/>
      <c r="AT114" s="1787"/>
      <c r="AU114" s="1787"/>
      <c r="AV114" s="1787"/>
      <c r="AW114" s="1787"/>
      <c r="AX114" s="1788"/>
      <c r="AY114" s="1787"/>
    </row>
    <row r="115" spans="3:51" ht="13.5" hidden="1" customHeight="1">
      <c r="C115" s="136"/>
      <c r="D115" s="136"/>
      <c r="E115" s="462"/>
      <c r="F115" s="1789"/>
      <c r="G115" s="1782"/>
      <c r="H115" s="1786"/>
      <c r="I115" s="469"/>
      <c r="J115" s="817"/>
      <c r="K115" s="296"/>
      <c r="M115" s="817"/>
      <c r="N115" s="290"/>
      <c r="O115" s="817"/>
      <c r="P115" s="296"/>
      <c r="Q115" s="817"/>
      <c r="R115" s="296"/>
      <c r="S115" s="817"/>
      <c r="T115" s="296"/>
      <c r="U115" s="817"/>
      <c r="V115" s="296"/>
      <c r="W115" s="817"/>
      <c r="X115" s="296"/>
      <c r="Y115" s="817"/>
      <c r="Z115" s="296"/>
      <c r="AC115" s="334"/>
      <c r="AD115" s="334"/>
      <c r="AE115" s="334"/>
      <c r="AF115" s="334"/>
      <c r="AG115" s="334"/>
      <c r="AH115" s="334"/>
      <c r="AI115" s="334"/>
      <c r="AJ115" s="334"/>
      <c r="AK115" s="334"/>
      <c r="AL115" s="334"/>
      <c r="AM115" s="334"/>
      <c r="AN115" s="334"/>
      <c r="AO115" s="1790"/>
      <c r="AP115" s="1748"/>
      <c r="AQ115" s="1791"/>
      <c r="AR115" s="1748"/>
      <c r="AS115" s="1748"/>
      <c r="AT115" s="1748"/>
      <c r="AU115" s="1748"/>
      <c r="AV115" s="1748"/>
      <c r="AW115" s="1748"/>
      <c r="AX115" s="1748"/>
      <c r="AY115" s="1791"/>
    </row>
    <row r="116" spans="3:51" ht="13.5" hidden="1" customHeight="1">
      <c r="C116" s="136"/>
      <c r="D116" s="136"/>
      <c r="E116" s="462"/>
      <c r="F116" s="1789"/>
      <c r="G116" s="1785"/>
      <c r="H116" s="1786"/>
      <c r="I116" s="469"/>
      <c r="J116" s="817"/>
      <c r="K116" s="614"/>
      <c r="M116" s="817"/>
      <c r="N116" s="292"/>
      <c r="O116" s="817"/>
      <c r="P116" s="614"/>
      <c r="Q116" s="817"/>
      <c r="R116" s="614"/>
      <c r="S116" s="817"/>
      <c r="T116" s="614"/>
      <c r="U116" s="817"/>
      <c r="V116" s="614"/>
      <c r="W116" s="817"/>
      <c r="X116" s="614"/>
      <c r="Y116" s="817"/>
      <c r="Z116" s="614"/>
      <c r="AC116" s="334"/>
      <c r="AD116" s="334"/>
      <c r="AE116" s="334"/>
      <c r="AF116" s="334"/>
      <c r="AG116" s="334"/>
      <c r="AH116" s="334"/>
      <c r="AI116" s="334"/>
      <c r="AJ116" s="334"/>
      <c r="AK116" s="334"/>
      <c r="AL116" s="334"/>
      <c r="AM116" s="334"/>
      <c r="AN116" s="334"/>
    </row>
    <row r="117" spans="3:51" ht="13.5" hidden="1" customHeight="1">
      <c r="C117" s="136"/>
      <c r="D117" s="136"/>
      <c r="E117" s="462"/>
      <c r="F117" s="1789"/>
      <c r="G117" s="1785"/>
      <c r="H117" s="1786"/>
      <c r="I117" s="469"/>
      <c r="J117" s="817"/>
      <c r="K117" s="614"/>
      <c r="M117" s="817"/>
      <c r="N117" s="292"/>
      <c r="O117" s="817"/>
      <c r="P117" s="614"/>
      <c r="Q117" s="817"/>
      <c r="R117" s="614"/>
      <c r="S117" s="817"/>
      <c r="T117" s="614"/>
      <c r="U117" s="817"/>
      <c r="V117" s="614"/>
      <c r="W117" s="817"/>
      <c r="X117" s="614"/>
      <c r="Y117" s="817"/>
      <c r="Z117" s="614"/>
      <c r="AC117" s="334"/>
      <c r="AD117" s="334"/>
      <c r="AE117" s="334"/>
      <c r="AF117" s="334"/>
      <c r="AG117" s="334"/>
      <c r="AH117" s="334"/>
      <c r="AI117" s="334"/>
      <c r="AJ117" s="334"/>
      <c r="AK117" s="334"/>
      <c r="AL117" s="334"/>
      <c r="AM117" s="334"/>
      <c r="AN117" s="334"/>
    </row>
    <row r="118" spans="3:51" ht="13.5" hidden="1" customHeight="1">
      <c r="C118" s="136"/>
      <c r="D118" s="136"/>
      <c r="E118" s="462"/>
      <c r="F118" s="1789"/>
      <c r="G118" s="1785"/>
      <c r="H118" s="1786"/>
      <c r="I118" s="469"/>
      <c r="J118" s="817"/>
      <c r="K118" s="614"/>
      <c r="M118" s="817"/>
      <c r="N118" s="292"/>
      <c r="O118" s="817"/>
      <c r="P118" s="614"/>
      <c r="Q118" s="817"/>
      <c r="R118" s="614"/>
      <c r="S118" s="817"/>
      <c r="T118" s="614"/>
      <c r="U118" s="817"/>
      <c r="V118" s="614"/>
      <c r="W118" s="817"/>
      <c r="X118" s="614"/>
      <c r="Y118" s="817"/>
      <c r="Z118" s="614"/>
      <c r="AC118" s="334"/>
      <c r="AD118" s="334"/>
      <c r="AE118" s="334"/>
      <c r="AF118" s="334"/>
      <c r="AG118" s="334"/>
      <c r="AH118" s="334"/>
      <c r="AI118" s="334"/>
      <c r="AJ118" s="334"/>
      <c r="AK118" s="334"/>
      <c r="AL118" s="334"/>
      <c r="AM118" s="334"/>
      <c r="AN118" s="334"/>
    </row>
    <row r="119" spans="3:51" ht="13.5" customHeight="1">
      <c r="C119" s="136"/>
      <c r="D119" s="136"/>
      <c r="E119" s="462"/>
      <c r="F119" s="2627" t="s">
        <v>114</v>
      </c>
      <c r="G119" s="2154" t="s">
        <v>1294</v>
      </c>
      <c r="H119" s="624" t="s">
        <v>825</v>
      </c>
      <c r="I119" s="469">
        <v>0</v>
      </c>
      <c r="J119" s="817"/>
      <c r="K119" s="614">
        <v>0</v>
      </c>
      <c r="M119" s="817"/>
      <c r="N119" s="292">
        <v>0</v>
      </c>
      <c r="O119" s="817"/>
      <c r="P119" s="614"/>
      <c r="Q119" s="817"/>
      <c r="R119" s="614">
        <v>0</v>
      </c>
      <c r="S119" s="817"/>
      <c r="T119" s="614">
        <v>0</v>
      </c>
      <c r="U119" s="817"/>
      <c r="V119" s="614">
        <v>0</v>
      </c>
      <c r="W119" s="817"/>
      <c r="X119" s="614">
        <v>0</v>
      </c>
      <c r="Y119" s="817"/>
      <c r="Z119" s="614">
        <v>0</v>
      </c>
      <c r="AC119" s="334"/>
      <c r="AD119" s="334"/>
      <c r="AE119" s="334"/>
      <c r="AF119" s="334"/>
      <c r="AG119" s="334"/>
      <c r="AH119" s="334"/>
      <c r="AI119" s="334"/>
      <c r="AJ119" s="334"/>
      <c r="AK119" s="334"/>
      <c r="AL119" s="334"/>
      <c r="AM119" s="334"/>
      <c r="AN119" s="334"/>
    </row>
    <row r="120" spans="3:51" ht="13.5" customHeight="1">
      <c r="C120" s="136"/>
      <c r="D120" s="136"/>
      <c r="E120" s="555"/>
      <c r="F120" s="2628"/>
      <c r="G120" s="2154" t="s">
        <v>1294</v>
      </c>
      <c r="H120" s="624" t="s">
        <v>825</v>
      </c>
      <c r="I120" s="469">
        <v>0</v>
      </c>
      <c r="J120" s="817"/>
      <c r="K120" s="614">
        <v>0</v>
      </c>
      <c r="M120" s="817"/>
      <c r="N120" s="292">
        <v>0</v>
      </c>
      <c r="O120" s="817"/>
      <c r="P120" s="614"/>
      <c r="Q120" s="817"/>
      <c r="R120" s="614">
        <v>0</v>
      </c>
      <c r="S120" s="817"/>
      <c r="T120" s="614">
        <v>0</v>
      </c>
      <c r="U120" s="817"/>
      <c r="V120" s="614">
        <v>0</v>
      </c>
      <c r="W120" s="817"/>
      <c r="X120" s="614">
        <v>0</v>
      </c>
      <c r="Y120" s="817"/>
      <c r="Z120" s="614">
        <v>0</v>
      </c>
      <c r="AC120" s="334"/>
      <c r="AD120" s="334"/>
      <c r="AE120" s="334"/>
      <c r="AF120" s="334"/>
      <c r="AG120" s="334"/>
      <c r="AH120" s="334"/>
      <c r="AI120" s="334"/>
      <c r="AJ120" s="334"/>
      <c r="AK120" s="334"/>
      <c r="AL120" s="334"/>
      <c r="AM120" s="334"/>
      <c r="AN120" s="334"/>
    </row>
    <row r="121" spans="3:51" ht="13.5" customHeight="1">
      <c r="C121" s="136"/>
      <c r="D121" s="555"/>
      <c r="E121" s="540"/>
      <c r="F121" s="2629"/>
      <c r="G121" s="2155" t="s">
        <v>1294</v>
      </c>
      <c r="H121" s="624" t="s">
        <v>825</v>
      </c>
      <c r="I121" s="597">
        <f>SUM(K121,N121)</f>
        <v>0</v>
      </c>
      <c r="J121" s="213" t="s">
        <v>432</v>
      </c>
      <c r="K121" s="287">
        <v>0</v>
      </c>
      <c r="M121" s="213"/>
      <c r="N121" s="288">
        <f>SUM(R121:Z121)</f>
        <v>0</v>
      </c>
      <c r="O121" s="213" t="str">
        <f>IF(P121="","※","")</f>
        <v>※</v>
      </c>
      <c r="P121" s="287"/>
      <c r="Q121" s="213" t="str">
        <f>IF(R121="","※","")</f>
        <v/>
      </c>
      <c r="R121" s="287">
        <v>0</v>
      </c>
      <c r="S121" s="213" t="s">
        <v>432</v>
      </c>
      <c r="T121" s="287">
        <v>0</v>
      </c>
      <c r="U121" s="213" t="s">
        <v>432</v>
      </c>
      <c r="V121" s="287">
        <v>0</v>
      </c>
      <c r="W121" s="213" t="s">
        <v>432</v>
      </c>
      <c r="X121" s="287">
        <v>0</v>
      </c>
      <c r="Y121" s="213" t="s">
        <v>432</v>
      </c>
      <c r="Z121" s="287">
        <v>0</v>
      </c>
      <c r="AC121" s="334"/>
      <c r="AD121" s="334"/>
      <c r="AE121" s="334"/>
      <c r="AF121" s="334"/>
      <c r="AG121" s="334"/>
      <c r="AH121" s="334"/>
      <c r="AI121" s="334"/>
      <c r="AJ121" s="334"/>
      <c r="AK121" s="334"/>
      <c r="AL121" s="334"/>
      <c r="AM121" s="334"/>
      <c r="AN121" s="334"/>
      <c r="AO121" s="1162"/>
      <c r="AP121" s="1162"/>
      <c r="AQ121" s="1162"/>
      <c r="AR121" s="1162"/>
      <c r="AS121" s="1162"/>
      <c r="AT121" s="1162"/>
      <c r="AU121" s="1162"/>
      <c r="AV121" s="1162"/>
      <c r="AW121" s="1162"/>
      <c r="AX121" s="1162"/>
      <c r="AY121" s="1162"/>
    </row>
    <row r="122" spans="3:51" ht="13.5" customHeight="1">
      <c r="C122" s="136"/>
      <c r="D122" s="555"/>
      <c r="E122" s="548" t="s">
        <v>1056</v>
      </c>
      <c r="F122" s="451" t="s">
        <v>1025</v>
      </c>
      <c r="G122" s="451"/>
      <c r="H122" s="452"/>
      <c r="I122" s="605">
        <f>SUM(K122,N122)</f>
        <v>2750</v>
      </c>
      <c r="J122" s="252"/>
      <c r="K122" s="216">
        <f>SUM(K123:K124)</f>
        <v>2750</v>
      </c>
      <c r="L122" s="85" t="s">
        <v>644</v>
      </c>
      <c r="M122" s="252"/>
      <c r="N122" s="284">
        <f>SUM(R122:Z122)</f>
        <v>0</v>
      </c>
      <c r="O122" s="252"/>
      <c r="P122" s="216">
        <f>P123+P124</f>
        <v>0</v>
      </c>
      <c r="Q122" s="252"/>
      <c r="R122" s="216">
        <f>SUM(R123:R124)</f>
        <v>0</v>
      </c>
      <c r="S122" s="252"/>
      <c r="T122" s="216">
        <f>SUM(T123:T124)</f>
        <v>0</v>
      </c>
      <c r="U122" s="252"/>
      <c r="V122" s="216">
        <f>SUM(V123:V124)</f>
        <v>0</v>
      </c>
      <c r="W122" s="252"/>
      <c r="X122" s="216">
        <f>SUM(X123:X124)</f>
        <v>0</v>
      </c>
      <c r="Y122" s="252"/>
      <c r="Z122" s="216">
        <f>SUM(Z123:Z124)</f>
        <v>0</v>
      </c>
      <c r="AC122" s="334"/>
      <c r="AD122" s="334"/>
      <c r="AE122" s="334"/>
      <c r="AF122" s="334"/>
      <c r="AG122" s="334"/>
      <c r="AH122" s="334"/>
      <c r="AI122" s="334"/>
      <c r="AJ122" s="334"/>
      <c r="AK122" s="334"/>
      <c r="AL122" s="334"/>
      <c r="AM122" s="334"/>
      <c r="AN122" s="334"/>
      <c r="AO122" s="1162"/>
      <c r="AP122" s="1162"/>
      <c r="AQ122" s="1162"/>
      <c r="AR122" s="1162"/>
      <c r="AS122" s="1162"/>
      <c r="AT122" s="1162"/>
      <c r="AU122" s="1162"/>
      <c r="AV122" s="1162"/>
      <c r="AW122" s="1162"/>
      <c r="AX122" s="1162"/>
      <c r="AY122" s="1162"/>
    </row>
    <row r="123" spans="3:51" ht="13.5" customHeight="1">
      <c r="C123" s="136"/>
      <c r="D123" s="555"/>
      <c r="E123" s="462"/>
      <c r="F123" s="453" t="s">
        <v>536</v>
      </c>
      <c r="G123" s="454" t="s">
        <v>559</v>
      </c>
      <c r="H123" s="455"/>
      <c r="I123" s="468">
        <f>SUM(K123,N123)</f>
        <v>2725</v>
      </c>
      <c r="J123" s="211" t="s">
        <v>432</v>
      </c>
      <c r="K123" s="285">
        <v>2725</v>
      </c>
      <c r="M123" s="211"/>
      <c r="N123" s="286">
        <f>SUM(R123:Z123)</f>
        <v>0</v>
      </c>
      <c r="O123" s="211" t="str">
        <f>IF(P123="","※","")</f>
        <v>※</v>
      </c>
      <c r="P123" s="285"/>
      <c r="Q123" s="211" t="str">
        <f>IF(R123="","※","")</f>
        <v/>
      </c>
      <c r="R123" s="285">
        <v>0</v>
      </c>
      <c r="S123" s="211" t="s">
        <v>432</v>
      </c>
      <c r="T123" s="285">
        <v>0</v>
      </c>
      <c r="U123" s="211" t="s">
        <v>432</v>
      </c>
      <c r="V123" s="285">
        <v>0</v>
      </c>
      <c r="W123" s="211" t="s">
        <v>432</v>
      </c>
      <c r="X123" s="285">
        <v>0</v>
      </c>
      <c r="Y123" s="211" t="s">
        <v>432</v>
      </c>
      <c r="Z123" s="285">
        <v>0</v>
      </c>
      <c r="AC123" s="334"/>
      <c r="AD123" s="334"/>
      <c r="AE123" s="334"/>
      <c r="AF123" s="334"/>
      <c r="AG123" s="334"/>
      <c r="AH123" s="334"/>
      <c r="AI123" s="334"/>
      <c r="AJ123" s="334"/>
      <c r="AK123" s="334"/>
      <c r="AL123" s="334"/>
      <c r="AM123" s="334"/>
      <c r="AN123" s="334"/>
      <c r="AO123" s="1162"/>
      <c r="AP123" s="1162"/>
      <c r="AQ123" s="1162"/>
      <c r="AR123" s="1162"/>
      <c r="AS123" s="1162"/>
      <c r="AT123" s="1162"/>
      <c r="AU123" s="1162"/>
      <c r="AV123" s="1162"/>
      <c r="AW123" s="1162"/>
      <c r="AX123" s="1162"/>
      <c r="AY123" s="1162"/>
    </row>
    <row r="124" spans="3:51" ht="13.5" customHeight="1">
      <c r="C124" s="136"/>
      <c r="D124" s="555"/>
      <c r="E124" s="462"/>
      <c r="F124" s="456" t="s">
        <v>538</v>
      </c>
      <c r="G124" s="457" t="s">
        <v>560</v>
      </c>
      <c r="H124" s="458"/>
      <c r="I124" s="597">
        <f>SUM(K124,N124)</f>
        <v>25</v>
      </c>
      <c r="J124" s="213" t="s">
        <v>432</v>
      </c>
      <c r="K124" s="287">
        <v>25</v>
      </c>
      <c r="M124" s="213"/>
      <c r="N124" s="288">
        <f>SUM(R124:Z124)</f>
        <v>0</v>
      </c>
      <c r="O124" s="213" t="str">
        <f>IF(P124="","※","")</f>
        <v>※</v>
      </c>
      <c r="P124" s="287"/>
      <c r="Q124" s="213" t="str">
        <f>IF(R124="","※","")</f>
        <v/>
      </c>
      <c r="R124" s="287">
        <v>0</v>
      </c>
      <c r="S124" s="213" t="s">
        <v>432</v>
      </c>
      <c r="T124" s="287">
        <v>0</v>
      </c>
      <c r="U124" s="213" t="s">
        <v>432</v>
      </c>
      <c r="V124" s="287">
        <v>0</v>
      </c>
      <c r="W124" s="213" t="s">
        <v>432</v>
      </c>
      <c r="X124" s="287">
        <v>0</v>
      </c>
      <c r="Y124" s="213" t="s">
        <v>432</v>
      </c>
      <c r="Z124" s="287">
        <v>0</v>
      </c>
      <c r="AC124" s="334"/>
      <c r="AD124" s="334"/>
      <c r="AE124" s="334"/>
      <c r="AF124" s="334"/>
      <c r="AG124" s="334"/>
      <c r="AH124" s="334"/>
      <c r="AI124" s="334"/>
      <c r="AJ124" s="334"/>
      <c r="AK124" s="334"/>
      <c r="AL124" s="334"/>
      <c r="AM124" s="334"/>
      <c r="AN124" s="334"/>
      <c r="AO124" s="1162"/>
      <c r="AP124" s="1162"/>
      <c r="AQ124" s="1162"/>
      <c r="AR124" s="1162"/>
      <c r="AS124" s="1162"/>
      <c r="AT124" s="1162"/>
      <c r="AU124" s="1162"/>
      <c r="AV124" s="1162"/>
      <c r="AW124" s="1162"/>
      <c r="AX124" s="1162"/>
      <c r="AY124" s="1162"/>
    </row>
    <row r="125" spans="3:51" ht="13.5" hidden="1" customHeight="1">
      <c r="C125" s="551"/>
      <c r="D125" s="551"/>
      <c r="E125" s="557"/>
      <c r="F125" s="564"/>
      <c r="G125" s="581"/>
      <c r="H125" s="565"/>
      <c r="I125" s="596"/>
      <c r="J125" s="274"/>
      <c r="K125" s="589"/>
      <c r="M125" s="274"/>
      <c r="N125" s="610"/>
      <c r="O125" s="274"/>
      <c r="P125" s="589"/>
      <c r="Q125" s="274"/>
      <c r="R125" s="589"/>
      <c r="S125" s="274"/>
      <c r="T125" s="589"/>
      <c r="U125" s="274"/>
      <c r="V125" s="589"/>
      <c r="W125" s="274"/>
      <c r="X125" s="589"/>
      <c r="Y125" s="274"/>
      <c r="Z125" s="589"/>
      <c r="AC125" s="334"/>
      <c r="AD125" s="334"/>
      <c r="AE125" s="334"/>
      <c r="AF125" s="334"/>
      <c r="AG125" s="334"/>
      <c r="AH125" s="334"/>
      <c r="AI125" s="334"/>
      <c r="AJ125" s="334"/>
      <c r="AK125" s="334"/>
      <c r="AL125" s="334"/>
      <c r="AM125" s="334"/>
      <c r="AN125" s="334"/>
      <c r="AO125" s="1162"/>
      <c r="AP125" s="1162"/>
      <c r="AQ125" s="1162"/>
      <c r="AR125" s="1162"/>
      <c r="AS125" s="1162"/>
      <c r="AT125" s="1162"/>
      <c r="AU125" s="1162"/>
      <c r="AV125" s="1162"/>
      <c r="AW125" s="1162"/>
      <c r="AX125" s="1162"/>
      <c r="AY125" s="1162"/>
    </row>
    <row r="126" spans="3:51" ht="13.5" hidden="1" customHeight="1">
      <c r="C126" s="551"/>
      <c r="D126" s="551"/>
      <c r="E126" s="557"/>
      <c r="F126" s="564"/>
      <c r="G126" s="581"/>
      <c r="H126" s="565"/>
      <c r="I126" s="596"/>
      <c r="J126" s="274"/>
      <c r="K126" s="589"/>
      <c r="M126" s="274"/>
      <c r="N126" s="610"/>
      <c r="O126" s="274"/>
      <c r="P126" s="589"/>
      <c r="Q126" s="274"/>
      <c r="R126" s="589"/>
      <c r="S126" s="274"/>
      <c r="T126" s="589"/>
      <c r="U126" s="274"/>
      <c r="V126" s="589"/>
      <c r="W126" s="274"/>
      <c r="X126" s="589"/>
      <c r="Y126" s="274"/>
      <c r="Z126" s="589"/>
      <c r="AC126" s="334"/>
      <c r="AD126" s="334"/>
      <c r="AE126" s="334"/>
      <c r="AF126" s="334"/>
      <c r="AG126" s="334"/>
      <c r="AH126" s="334"/>
      <c r="AI126" s="334"/>
      <c r="AJ126" s="334"/>
      <c r="AK126" s="334"/>
      <c r="AL126" s="334"/>
      <c r="AM126" s="334"/>
      <c r="AN126" s="334"/>
      <c r="AO126" s="1162"/>
      <c r="AP126" s="1162"/>
      <c r="AQ126" s="1162"/>
      <c r="AR126" s="1162"/>
      <c r="AS126" s="1162"/>
      <c r="AT126" s="1162"/>
      <c r="AU126" s="1162"/>
      <c r="AV126" s="1162"/>
      <c r="AW126" s="1162"/>
      <c r="AX126" s="1162"/>
      <c r="AY126" s="1162"/>
    </row>
    <row r="127" spans="3:51" ht="13.5" hidden="1" customHeight="1">
      <c r="C127" s="551"/>
      <c r="D127" s="551"/>
      <c r="E127" s="557"/>
      <c r="F127" s="564"/>
      <c r="G127" s="581"/>
      <c r="H127" s="565"/>
      <c r="I127" s="596"/>
      <c r="J127" s="274"/>
      <c r="K127" s="589"/>
      <c r="M127" s="274"/>
      <c r="N127" s="610"/>
      <c r="O127" s="274"/>
      <c r="P127" s="589"/>
      <c r="Q127" s="274"/>
      <c r="R127" s="589"/>
      <c r="S127" s="274"/>
      <c r="T127" s="589"/>
      <c r="U127" s="274"/>
      <c r="V127" s="589"/>
      <c r="W127" s="274"/>
      <c r="X127" s="589"/>
      <c r="Y127" s="274"/>
      <c r="Z127" s="589"/>
      <c r="AC127" s="334"/>
      <c r="AD127" s="334"/>
      <c r="AE127" s="334"/>
      <c r="AF127" s="334"/>
      <c r="AG127" s="334"/>
      <c r="AH127" s="334"/>
      <c r="AI127" s="334"/>
      <c r="AJ127" s="334"/>
      <c r="AK127" s="334"/>
      <c r="AL127" s="334"/>
      <c r="AM127" s="334"/>
      <c r="AN127" s="334"/>
      <c r="AO127" s="1162"/>
      <c r="AP127" s="1162"/>
      <c r="AQ127" s="1162"/>
      <c r="AR127" s="1162"/>
      <c r="AS127" s="1162"/>
      <c r="AT127" s="1162"/>
      <c r="AU127" s="1162"/>
      <c r="AV127" s="1162"/>
      <c r="AW127" s="1162"/>
      <c r="AX127" s="1162"/>
      <c r="AY127" s="1162"/>
    </row>
    <row r="128" spans="3:51" ht="13.5" hidden="1" customHeight="1">
      <c r="C128" s="551"/>
      <c r="D128" s="551"/>
      <c r="E128" s="557"/>
      <c r="F128" s="564"/>
      <c r="G128" s="581"/>
      <c r="H128" s="565"/>
      <c r="I128" s="596"/>
      <c r="J128" s="274"/>
      <c r="K128" s="589"/>
      <c r="M128" s="274"/>
      <c r="N128" s="610"/>
      <c r="O128" s="274"/>
      <c r="P128" s="589"/>
      <c r="Q128" s="274"/>
      <c r="R128" s="589"/>
      <c r="S128" s="274"/>
      <c r="T128" s="589"/>
      <c r="U128" s="274"/>
      <c r="V128" s="589"/>
      <c r="W128" s="274"/>
      <c r="X128" s="589"/>
      <c r="Y128" s="274"/>
      <c r="Z128" s="589"/>
      <c r="AC128" s="334"/>
      <c r="AD128" s="334"/>
      <c r="AE128" s="334"/>
      <c r="AF128" s="334"/>
      <c r="AG128" s="334"/>
      <c r="AH128" s="334"/>
      <c r="AI128" s="334"/>
      <c r="AJ128" s="334"/>
      <c r="AK128" s="334"/>
      <c r="AL128" s="334"/>
      <c r="AM128" s="334"/>
      <c r="AN128" s="334"/>
      <c r="AO128" s="1162"/>
      <c r="AP128" s="1162"/>
      <c r="AQ128" s="1162"/>
      <c r="AR128" s="1162"/>
      <c r="AS128" s="1162"/>
      <c r="AT128" s="1162"/>
      <c r="AU128" s="1162"/>
      <c r="AV128" s="1162"/>
      <c r="AW128" s="1162"/>
      <c r="AX128" s="1162"/>
      <c r="AY128" s="1162"/>
    </row>
    <row r="129" spans="3:51" ht="24" hidden="1" customHeight="1">
      <c r="C129" s="551"/>
      <c r="D129" s="551"/>
      <c r="E129" s="557"/>
      <c r="F129" s="564"/>
      <c r="G129" s="581"/>
      <c r="H129" s="565"/>
      <c r="I129" s="596"/>
      <c r="J129" s="274"/>
      <c r="K129" s="589"/>
      <c r="M129" s="274"/>
      <c r="N129" s="610"/>
      <c r="O129" s="274"/>
      <c r="P129" s="589"/>
      <c r="Q129" s="274"/>
      <c r="R129" s="589"/>
      <c r="S129" s="274"/>
      <c r="T129" s="589"/>
      <c r="U129" s="274"/>
      <c r="V129" s="589"/>
      <c r="W129" s="274"/>
      <c r="X129" s="589"/>
      <c r="Y129" s="274"/>
      <c r="Z129" s="589"/>
      <c r="AC129" s="334"/>
      <c r="AD129" s="334"/>
      <c r="AE129" s="334"/>
      <c r="AF129" s="334"/>
      <c r="AG129" s="334"/>
      <c r="AH129" s="334"/>
      <c r="AI129" s="334"/>
      <c r="AJ129" s="334"/>
      <c r="AK129" s="334"/>
      <c r="AL129" s="334"/>
      <c r="AM129" s="334"/>
      <c r="AN129" s="334"/>
      <c r="AO129" s="1162"/>
      <c r="AP129" s="1162"/>
      <c r="AQ129" s="1162"/>
      <c r="AR129" s="1162"/>
      <c r="AS129" s="1162"/>
      <c r="AT129" s="1162"/>
      <c r="AU129" s="1162"/>
      <c r="AV129" s="1162"/>
      <c r="AW129" s="1162"/>
      <c r="AX129" s="1162"/>
      <c r="AY129" s="1162"/>
    </row>
    <row r="130" spans="3:51" ht="13.5" customHeight="1">
      <c r="C130" s="136"/>
      <c r="D130" s="555"/>
      <c r="E130" s="1044" t="s">
        <v>1057</v>
      </c>
      <c r="F130" s="1040" t="s">
        <v>1026</v>
      </c>
      <c r="G130" s="1040"/>
      <c r="H130" s="1041"/>
      <c r="I130" s="1042">
        <f>SUM(K130,N130)</f>
        <v>4057</v>
      </c>
      <c r="J130" s="973"/>
      <c r="K130" s="992">
        <f>SUM(K131:K143)</f>
        <v>3267</v>
      </c>
      <c r="L130" s="1046" t="s">
        <v>644</v>
      </c>
      <c r="M130" s="973"/>
      <c r="N130" s="1047">
        <f>SUM(R130:Z130)</f>
        <v>790</v>
      </c>
      <c r="O130" s="973"/>
      <c r="P130" s="992">
        <f>P131+P132+P133+P134+P135+P136+P143</f>
        <v>0</v>
      </c>
      <c r="Q130" s="973"/>
      <c r="R130" s="992">
        <f>SUM(R131:R143)</f>
        <v>140</v>
      </c>
      <c r="S130" s="973"/>
      <c r="T130" s="992">
        <f>SUM(T131:T143)</f>
        <v>150</v>
      </c>
      <c r="U130" s="973"/>
      <c r="V130" s="992">
        <f>SUM(V131:V143)</f>
        <v>0</v>
      </c>
      <c r="W130" s="973"/>
      <c r="X130" s="992">
        <f>SUM(X131:X143)</f>
        <v>500</v>
      </c>
      <c r="Y130" s="973"/>
      <c r="Z130" s="992">
        <f>SUM(Z131:Z143)</f>
        <v>0</v>
      </c>
      <c r="AC130" s="334"/>
      <c r="AD130" s="334"/>
      <c r="AE130" s="334"/>
      <c r="AF130" s="334"/>
      <c r="AG130" s="334"/>
      <c r="AH130" s="334"/>
      <c r="AI130" s="334"/>
      <c r="AJ130" s="334"/>
      <c r="AK130" s="334"/>
      <c r="AL130" s="334"/>
      <c r="AM130" s="334"/>
      <c r="AN130" s="334"/>
      <c r="AO130" s="1162"/>
      <c r="AP130" s="1162"/>
      <c r="AQ130" s="1162"/>
      <c r="AR130" s="1162"/>
      <c r="AS130" s="1162"/>
      <c r="AT130" s="1162"/>
      <c r="AU130" s="1162"/>
      <c r="AV130" s="1162"/>
      <c r="AW130" s="1162"/>
      <c r="AX130" s="1162"/>
      <c r="AY130" s="1162"/>
    </row>
    <row r="131" spans="3:51" ht="13.5" customHeight="1">
      <c r="C131" s="136"/>
      <c r="D131" s="555"/>
      <c r="E131" s="462"/>
      <c r="F131" s="453" t="s">
        <v>536</v>
      </c>
      <c r="G131" s="454" t="s">
        <v>561</v>
      </c>
      <c r="H131" s="455"/>
      <c r="I131" s="468">
        <f>SUM(K131,N131)</f>
        <v>3187</v>
      </c>
      <c r="J131" s="211" t="s">
        <v>432</v>
      </c>
      <c r="K131" s="285">
        <v>2637</v>
      </c>
      <c r="M131" s="211"/>
      <c r="N131" s="286">
        <f>SUM(R131:Z131)</f>
        <v>550</v>
      </c>
      <c r="O131" s="211" t="str">
        <f t="shared" ref="O131:O143" si="20">IF(P131="","※","")</f>
        <v>※</v>
      </c>
      <c r="P131" s="285"/>
      <c r="Q131" s="211" t="str">
        <f>IF(R131="","※","")</f>
        <v/>
      </c>
      <c r="R131" s="285">
        <v>100</v>
      </c>
      <c r="S131" s="211" t="s">
        <v>432</v>
      </c>
      <c r="T131" s="285">
        <v>150</v>
      </c>
      <c r="U131" s="211" t="s">
        <v>432</v>
      </c>
      <c r="V131" s="285">
        <v>0</v>
      </c>
      <c r="W131" s="211" t="s">
        <v>432</v>
      </c>
      <c r="X131" s="285">
        <v>300</v>
      </c>
      <c r="Y131" s="211" t="s">
        <v>432</v>
      </c>
      <c r="Z131" s="285">
        <v>0</v>
      </c>
      <c r="AC131" s="334"/>
      <c r="AD131" s="334"/>
      <c r="AE131" s="334"/>
      <c r="AF131" s="334"/>
      <c r="AG131" s="334"/>
      <c r="AH131" s="334"/>
      <c r="AI131" s="334"/>
      <c r="AJ131" s="334"/>
      <c r="AK131" s="334"/>
      <c r="AL131" s="334"/>
      <c r="AM131" s="334"/>
      <c r="AN131" s="334"/>
      <c r="AO131" s="1162"/>
      <c r="AP131" s="1162"/>
      <c r="AQ131" s="1162"/>
      <c r="AR131" s="1162"/>
      <c r="AS131" s="1162"/>
      <c r="AT131" s="1162"/>
      <c r="AU131" s="1162"/>
      <c r="AV131" s="1162"/>
      <c r="AW131" s="1162"/>
      <c r="AX131" s="1162"/>
      <c r="AY131" s="1162"/>
    </row>
    <row r="132" spans="3:51" ht="14.25" customHeight="1">
      <c r="C132" s="136"/>
      <c r="D132" s="555"/>
      <c r="E132" s="462"/>
      <c r="F132" s="463" t="s">
        <v>178</v>
      </c>
      <c r="G132" s="464" t="s">
        <v>1236</v>
      </c>
      <c r="H132" s="459"/>
      <c r="I132" s="600">
        <f>SUM(K132,N132)</f>
        <v>200</v>
      </c>
      <c r="J132" s="258" t="s">
        <v>432</v>
      </c>
      <c r="K132" s="295">
        <v>0</v>
      </c>
      <c r="M132" s="258"/>
      <c r="N132" s="290">
        <f>SUM(R132:Z132)</f>
        <v>200</v>
      </c>
      <c r="O132" s="258" t="str">
        <f t="shared" si="20"/>
        <v>※</v>
      </c>
      <c r="P132" s="295"/>
      <c r="Q132" s="258" t="str">
        <f>IF(R132="","※","")</f>
        <v/>
      </c>
      <c r="R132" s="295">
        <v>0</v>
      </c>
      <c r="S132" s="258" t="s">
        <v>432</v>
      </c>
      <c r="T132" s="295">
        <v>0</v>
      </c>
      <c r="U132" s="258" t="s">
        <v>432</v>
      </c>
      <c r="V132" s="295">
        <v>0</v>
      </c>
      <c r="W132" s="258" t="s">
        <v>432</v>
      </c>
      <c r="X132" s="295">
        <v>200</v>
      </c>
      <c r="Y132" s="258" t="s">
        <v>432</v>
      </c>
      <c r="Z132" s="295">
        <v>0</v>
      </c>
      <c r="AC132" s="334"/>
      <c r="AD132" s="334"/>
      <c r="AE132" s="334"/>
      <c r="AF132" s="334"/>
      <c r="AG132" s="334"/>
      <c r="AH132" s="334"/>
      <c r="AI132" s="334"/>
      <c r="AJ132" s="334"/>
      <c r="AK132" s="334"/>
      <c r="AL132" s="334"/>
      <c r="AM132" s="334"/>
      <c r="AN132" s="334"/>
      <c r="AO132" s="1162"/>
      <c r="AP132" s="1162"/>
      <c r="AQ132" s="1162"/>
      <c r="AR132" s="1162"/>
      <c r="AS132" s="1162"/>
      <c r="AT132" s="1162"/>
      <c r="AU132" s="1162"/>
      <c r="AV132" s="1162"/>
      <c r="AW132" s="1162"/>
      <c r="AX132" s="1162"/>
      <c r="AY132" s="1162"/>
    </row>
    <row r="133" spans="3:51" ht="13.5" customHeight="1">
      <c r="C133" s="136"/>
      <c r="D133" s="555"/>
      <c r="E133" s="462"/>
      <c r="F133" s="463" t="s">
        <v>826</v>
      </c>
      <c r="G133" s="464" t="s">
        <v>827</v>
      </c>
      <c r="H133" s="459"/>
      <c r="I133" s="600">
        <f>SUM(K133,N133)</f>
        <v>300</v>
      </c>
      <c r="J133" s="258" t="s">
        <v>432</v>
      </c>
      <c r="K133" s="295">
        <v>300</v>
      </c>
      <c r="M133" s="258"/>
      <c r="N133" s="290">
        <f>SUM(R133:Z133)</f>
        <v>0</v>
      </c>
      <c r="O133" s="258" t="str">
        <f t="shared" si="20"/>
        <v>※</v>
      </c>
      <c r="P133" s="295"/>
      <c r="Q133" s="258" t="str">
        <f>IF(R133="","※","")</f>
        <v/>
      </c>
      <c r="R133" s="295">
        <v>0</v>
      </c>
      <c r="S133" s="258" t="s">
        <v>432</v>
      </c>
      <c r="T133" s="295">
        <v>0</v>
      </c>
      <c r="U133" s="258" t="s">
        <v>432</v>
      </c>
      <c r="V133" s="295">
        <v>0</v>
      </c>
      <c r="W133" s="258" t="s">
        <v>432</v>
      </c>
      <c r="X133" s="295">
        <v>0</v>
      </c>
      <c r="Y133" s="258" t="s">
        <v>432</v>
      </c>
      <c r="Z133" s="295">
        <v>0</v>
      </c>
      <c r="AC133" s="334"/>
      <c r="AD133" s="334"/>
      <c r="AE133" s="334"/>
      <c r="AF133" s="334"/>
      <c r="AG133" s="334"/>
      <c r="AH133" s="334"/>
      <c r="AI133" s="334"/>
      <c r="AJ133" s="334"/>
      <c r="AK133" s="334"/>
      <c r="AL133" s="334"/>
      <c r="AM133" s="334"/>
      <c r="AN133" s="334"/>
      <c r="AO133" s="1162"/>
      <c r="AP133" s="1162"/>
      <c r="AQ133" s="1162"/>
      <c r="AR133" s="1162"/>
      <c r="AS133" s="1162"/>
      <c r="AT133" s="1162"/>
      <c r="AU133" s="1162"/>
      <c r="AV133" s="1162"/>
      <c r="AW133" s="1162"/>
      <c r="AX133" s="1162"/>
      <c r="AY133" s="1162"/>
    </row>
    <row r="134" spans="3:51" ht="13.5" hidden="1" customHeight="1">
      <c r="C134" s="1353"/>
      <c r="D134" s="1353"/>
      <c r="E134" s="1354"/>
      <c r="F134" s="1355"/>
      <c r="G134" s="1356" t="s">
        <v>828</v>
      </c>
      <c r="H134" s="1357"/>
      <c r="I134" s="1358"/>
      <c r="J134" s="1359"/>
      <c r="K134" s="1360"/>
      <c r="L134" s="493"/>
      <c r="M134" s="1359"/>
      <c r="N134" s="1361"/>
      <c r="O134" s="1359"/>
      <c r="P134" s="1360"/>
      <c r="Q134" s="1359"/>
      <c r="R134" s="1360"/>
      <c r="S134" s="1359"/>
      <c r="T134" s="1360"/>
      <c r="U134" s="1359"/>
      <c r="V134" s="1360"/>
      <c r="W134" s="1359"/>
      <c r="X134" s="1360"/>
      <c r="Y134" s="1359"/>
      <c r="Z134" s="1360"/>
      <c r="AC134" s="334"/>
      <c r="AD134" s="334"/>
      <c r="AE134" s="334"/>
      <c r="AF134" s="334"/>
      <c r="AG134" s="334"/>
      <c r="AH134" s="334"/>
      <c r="AI134" s="334"/>
      <c r="AJ134" s="334"/>
      <c r="AK134" s="334"/>
      <c r="AL134" s="334"/>
      <c r="AM134" s="334"/>
      <c r="AN134" s="334"/>
      <c r="AO134" s="1162"/>
      <c r="AP134" s="1162"/>
      <c r="AQ134" s="1162"/>
      <c r="AR134" s="1162"/>
      <c r="AS134" s="1162"/>
      <c r="AT134" s="1162"/>
      <c r="AU134" s="1162"/>
      <c r="AV134" s="1162"/>
      <c r="AW134" s="1162"/>
      <c r="AX134" s="1162"/>
      <c r="AY134" s="1162"/>
    </row>
    <row r="135" spans="3:51" ht="13.5" customHeight="1">
      <c r="C135" s="136"/>
      <c r="D135" s="555"/>
      <c r="E135" s="462"/>
      <c r="F135" s="463" t="s">
        <v>557</v>
      </c>
      <c r="G135" s="464" t="s">
        <v>562</v>
      </c>
      <c r="H135" s="459"/>
      <c r="I135" s="600">
        <f>SUM(K135,N135)</f>
        <v>120</v>
      </c>
      <c r="J135" s="258" t="s">
        <v>432</v>
      </c>
      <c r="K135" s="295">
        <v>80</v>
      </c>
      <c r="M135" s="258"/>
      <c r="N135" s="290">
        <f>SUM(R135:Z135)</f>
        <v>40</v>
      </c>
      <c r="O135" s="258" t="str">
        <f t="shared" si="20"/>
        <v>※</v>
      </c>
      <c r="P135" s="295"/>
      <c r="Q135" s="258" t="str">
        <f>IF(R135="","※","")</f>
        <v/>
      </c>
      <c r="R135" s="295">
        <v>40</v>
      </c>
      <c r="S135" s="258" t="s">
        <v>432</v>
      </c>
      <c r="T135" s="295">
        <v>0</v>
      </c>
      <c r="U135" s="258" t="s">
        <v>432</v>
      </c>
      <c r="V135" s="295">
        <v>0</v>
      </c>
      <c r="W135" s="258" t="s">
        <v>432</v>
      </c>
      <c r="X135" s="295">
        <v>0</v>
      </c>
      <c r="Y135" s="258" t="s">
        <v>432</v>
      </c>
      <c r="Z135" s="275">
        <v>0</v>
      </c>
      <c r="AC135" s="334"/>
      <c r="AD135" s="334"/>
      <c r="AE135" s="334"/>
      <c r="AF135" s="334"/>
      <c r="AG135" s="334"/>
      <c r="AH135" s="334"/>
      <c r="AI135" s="334"/>
      <c r="AJ135" s="334"/>
      <c r="AK135" s="334"/>
      <c r="AL135" s="334"/>
      <c r="AM135" s="334"/>
      <c r="AN135" s="334"/>
      <c r="AO135" s="1162"/>
      <c r="AP135" s="1162"/>
      <c r="AQ135" s="1162"/>
      <c r="AR135" s="1162"/>
      <c r="AS135" s="1162"/>
      <c r="AT135" s="1162"/>
      <c r="AU135" s="1162"/>
      <c r="AV135" s="1162"/>
      <c r="AW135" s="1162"/>
      <c r="AX135" s="1162"/>
      <c r="AY135" s="1162"/>
    </row>
    <row r="136" spans="3:51">
      <c r="C136" s="136"/>
      <c r="D136" s="555"/>
      <c r="E136" s="462"/>
      <c r="F136" s="463" t="s">
        <v>558</v>
      </c>
      <c r="G136" s="464" t="s">
        <v>563</v>
      </c>
      <c r="H136" s="459"/>
      <c r="I136" s="600">
        <f>SUM(K136,N136)</f>
        <v>250</v>
      </c>
      <c r="J136" s="258" t="s">
        <v>432</v>
      </c>
      <c r="K136" s="295">
        <v>250</v>
      </c>
      <c r="M136" s="258"/>
      <c r="N136" s="290">
        <f>SUM(R136:Z136)</f>
        <v>0</v>
      </c>
      <c r="O136" s="258" t="str">
        <f t="shared" si="20"/>
        <v>※</v>
      </c>
      <c r="P136" s="295"/>
      <c r="Q136" s="258" t="str">
        <f>IF(R136="","※","")</f>
        <v/>
      </c>
      <c r="R136" s="295">
        <v>0</v>
      </c>
      <c r="S136" s="258" t="s">
        <v>432</v>
      </c>
      <c r="T136" s="295">
        <v>0</v>
      </c>
      <c r="U136" s="258" t="s">
        <v>432</v>
      </c>
      <c r="V136" s="295">
        <v>0</v>
      </c>
      <c r="W136" s="258" t="s">
        <v>432</v>
      </c>
      <c r="X136" s="295">
        <v>0</v>
      </c>
      <c r="Y136" s="258" t="s">
        <v>432</v>
      </c>
      <c r="Z136" s="295">
        <v>0</v>
      </c>
      <c r="AC136" s="334"/>
      <c r="AD136" s="334"/>
      <c r="AE136" s="334"/>
      <c r="AF136" s="334"/>
      <c r="AG136" s="334"/>
      <c r="AH136" s="334"/>
      <c r="AI136" s="334"/>
      <c r="AJ136" s="334"/>
      <c r="AK136" s="334"/>
      <c r="AL136" s="334"/>
      <c r="AM136" s="334"/>
      <c r="AN136" s="334"/>
      <c r="AO136" s="1162"/>
      <c r="AP136" s="1162"/>
      <c r="AQ136" s="1162"/>
      <c r="AR136" s="1162"/>
      <c r="AS136" s="1162"/>
      <c r="AT136" s="1162"/>
      <c r="AU136" s="1162"/>
      <c r="AV136" s="1162"/>
      <c r="AW136" s="1162"/>
      <c r="AX136" s="1162"/>
      <c r="AY136" s="1162"/>
    </row>
    <row r="137" spans="3:51" hidden="1">
      <c r="C137" s="551"/>
      <c r="D137" s="551"/>
      <c r="E137" s="579"/>
      <c r="F137" s="582"/>
      <c r="G137" s="580"/>
      <c r="H137" s="558"/>
      <c r="I137" s="469"/>
      <c r="J137" s="817"/>
      <c r="K137" s="614"/>
      <c r="M137" s="817"/>
      <c r="N137" s="292"/>
      <c r="O137" s="817"/>
      <c r="P137" s="614"/>
      <c r="Q137" s="817"/>
      <c r="R137" s="614"/>
      <c r="S137" s="817"/>
      <c r="T137" s="614"/>
      <c r="U137" s="817"/>
      <c r="V137" s="614"/>
      <c r="W137" s="817"/>
      <c r="X137" s="614"/>
      <c r="Y137" s="817"/>
      <c r="Z137" s="614"/>
      <c r="AC137" s="334"/>
      <c r="AD137" s="334"/>
      <c r="AE137" s="334"/>
      <c r="AF137" s="334"/>
      <c r="AG137" s="334"/>
      <c r="AH137" s="334"/>
      <c r="AI137" s="334"/>
      <c r="AJ137" s="334"/>
      <c r="AK137" s="334"/>
      <c r="AL137" s="334"/>
      <c r="AM137" s="334"/>
      <c r="AN137" s="334"/>
      <c r="AO137" s="1162"/>
      <c r="AP137" s="1162"/>
      <c r="AQ137" s="1162"/>
      <c r="AR137" s="1162"/>
      <c r="AS137" s="1162"/>
      <c r="AT137" s="1162"/>
      <c r="AU137" s="1162"/>
      <c r="AV137" s="1162"/>
      <c r="AW137" s="1162"/>
      <c r="AX137" s="1162"/>
      <c r="AY137" s="1162"/>
    </row>
    <row r="138" spans="3:51" hidden="1">
      <c r="C138" s="551"/>
      <c r="D138" s="551"/>
      <c r="E138" s="579"/>
      <c r="F138" s="582"/>
      <c r="G138" s="580"/>
      <c r="H138" s="558"/>
      <c r="I138" s="469"/>
      <c r="J138" s="817"/>
      <c r="K138" s="614"/>
      <c r="M138" s="817"/>
      <c r="N138" s="292"/>
      <c r="O138" s="817"/>
      <c r="P138" s="614"/>
      <c r="Q138" s="817"/>
      <c r="R138" s="614"/>
      <c r="S138" s="817"/>
      <c r="T138" s="614"/>
      <c r="U138" s="817"/>
      <c r="V138" s="614"/>
      <c r="W138" s="817"/>
      <c r="X138" s="614"/>
      <c r="Y138" s="817"/>
      <c r="Z138" s="614"/>
      <c r="AC138" s="334"/>
      <c r="AD138" s="334"/>
      <c r="AE138" s="334"/>
      <c r="AF138" s="334"/>
      <c r="AG138" s="334"/>
      <c r="AH138" s="334"/>
      <c r="AI138" s="334"/>
      <c r="AJ138" s="334"/>
      <c r="AK138" s="334"/>
      <c r="AL138" s="334"/>
      <c r="AM138" s="334"/>
      <c r="AN138" s="334"/>
      <c r="AO138" s="1162"/>
      <c r="AP138" s="1162"/>
      <c r="AQ138" s="1162"/>
      <c r="AR138" s="1162"/>
      <c r="AS138" s="1162"/>
      <c r="AT138" s="1162"/>
      <c r="AU138" s="1162"/>
      <c r="AV138" s="1162"/>
      <c r="AW138" s="1162"/>
      <c r="AX138" s="1162"/>
      <c r="AY138" s="1162"/>
    </row>
    <row r="139" spans="3:51" ht="13.5" hidden="1" customHeight="1">
      <c r="C139" s="551"/>
      <c r="D139" s="551"/>
      <c r="E139" s="579"/>
      <c r="F139" s="582"/>
      <c r="G139" s="580"/>
      <c r="H139" s="558"/>
      <c r="I139" s="469"/>
      <c r="J139" s="817"/>
      <c r="K139" s="614"/>
      <c r="M139" s="817"/>
      <c r="N139" s="292"/>
      <c r="O139" s="817"/>
      <c r="P139" s="614"/>
      <c r="Q139" s="817"/>
      <c r="R139" s="614"/>
      <c r="S139" s="817"/>
      <c r="T139" s="614"/>
      <c r="U139" s="817"/>
      <c r="V139" s="614"/>
      <c r="W139" s="817"/>
      <c r="X139" s="614"/>
      <c r="Y139" s="817"/>
      <c r="Z139" s="614"/>
      <c r="AC139" s="334"/>
      <c r="AD139" s="334"/>
      <c r="AE139" s="334"/>
      <c r="AF139" s="334"/>
      <c r="AG139" s="334"/>
      <c r="AH139" s="334"/>
      <c r="AI139" s="334"/>
      <c r="AJ139" s="334"/>
      <c r="AK139" s="334"/>
      <c r="AL139" s="334"/>
      <c r="AM139" s="334"/>
      <c r="AN139" s="334"/>
      <c r="AO139" s="1162"/>
      <c r="AP139" s="1162"/>
      <c r="AQ139" s="1162"/>
      <c r="AR139" s="1162"/>
      <c r="AS139" s="1162"/>
      <c r="AT139" s="1162"/>
      <c r="AU139" s="1162"/>
      <c r="AV139" s="1162"/>
      <c r="AW139" s="1162"/>
      <c r="AX139" s="1162"/>
      <c r="AY139" s="1162"/>
    </row>
    <row r="140" spans="3:51" hidden="1">
      <c r="C140" s="551"/>
      <c r="D140" s="551"/>
      <c r="E140" s="579"/>
      <c r="F140" s="582"/>
      <c r="G140" s="580"/>
      <c r="H140" s="558"/>
      <c r="I140" s="469"/>
      <c r="J140" s="817"/>
      <c r="K140" s="614"/>
      <c r="M140" s="817"/>
      <c r="N140" s="292"/>
      <c r="O140" s="817"/>
      <c r="P140" s="614"/>
      <c r="Q140" s="817"/>
      <c r="R140" s="614"/>
      <c r="S140" s="817"/>
      <c r="T140" s="614"/>
      <c r="U140" s="817"/>
      <c r="V140" s="614"/>
      <c r="W140" s="817"/>
      <c r="X140" s="614"/>
      <c r="Y140" s="817"/>
      <c r="Z140" s="614"/>
      <c r="AC140" s="334"/>
      <c r="AD140" s="334"/>
      <c r="AE140" s="334"/>
      <c r="AF140" s="334"/>
      <c r="AG140" s="334"/>
      <c r="AH140" s="334"/>
      <c r="AI140" s="334"/>
      <c r="AJ140" s="334"/>
      <c r="AK140" s="334"/>
      <c r="AL140" s="334"/>
      <c r="AM140" s="334"/>
      <c r="AN140" s="334"/>
      <c r="AO140" s="1162"/>
      <c r="AP140" s="1162"/>
      <c r="AQ140" s="1162"/>
      <c r="AR140" s="1162"/>
      <c r="AS140" s="1162"/>
      <c r="AT140" s="1162"/>
      <c r="AU140" s="1162"/>
      <c r="AV140" s="1162"/>
      <c r="AW140" s="1162"/>
      <c r="AX140" s="1162"/>
      <c r="AY140" s="1162"/>
    </row>
    <row r="141" spans="3:51" hidden="1">
      <c r="C141" s="551"/>
      <c r="D141" s="551"/>
      <c r="E141" s="579"/>
      <c r="F141" s="582"/>
      <c r="G141" s="580"/>
      <c r="H141" s="558"/>
      <c r="I141" s="469"/>
      <c r="J141" s="817"/>
      <c r="K141" s="614"/>
      <c r="M141" s="817"/>
      <c r="N141" s="292"/>
      <c r="O141" s="817"/>
      <c r="P141" s="614"/>
      <c r="Q141" s="817"/>
      <c r="R141" s="614"/>
      <c r="S141" s="817"/>
      <c r="T141" s="614"/>
      <c r="U141" s="817"/>
      <c r="V141" s="614"/>
      <c r="W141" s="817"/>
      <c r="X141" s="614"/>
      <c r="Y141" s="817"/>
      <c r="Z141" s="614"/>
      <c r="AC141" s="334"/>
      <c r="AD141" s="334"/>
      <c r="AE141" s="334"/>
      <c r="AF141" s="334"/>
      <c r="AG141" s="334"/>
      <c r="AH141" s="334"/>
      <c r="AI141" s="334"/>
      <c r="AJ141" s="334"/>
      <c r="AK141" s="334"/>
      <c r="AL141" s="334"/>
      <c r="AM141" s="334"/>
      <c r="AN141" s="334"/>
      <c r="AO141" s="1162"/>
      <c r="AP141" s="1162"/>
      <c r="AQ141" s="1162"/>
      <c r="AR141" s="1162"/>
      <c r="AS141" s="1162"/>
      <c r="AT141" s="1162"/>
      <c r="AU141" s="1162"/>
      <c r="AV141" s="1162"/>
      <c r="AW141" s="1162"/>
      <c r="AX141" s="1162"/>
      <c r="AY141" s="1162"/>
    </row>
    <row r="142" spans="3:51">
      <c r="C142" s="136"/>
      <c r="D142" s="555"/>
      <c r="E142" s="462"/>
      <c r="F142" s="463" t="s">
        <v>829</v>
      </c>
      <c r="G142" s="464" t="s">
        <v>1590</v>
      </c>
      <c r="H142" s="459"/>
      <c r="I142" s="600">
        <v>0</v>
      </c>
      <c r="J142" s="258" t="s">
        <v>432</v>
      </c>
      <c r="K142" s="295">
        <v>0</v>
      </c>
      <c r="M142" s="258"/>
      <c r="N142" s="290">
        <v>0</v>
      </c>
      <c r="O142" s="258" t="str">
        <f t="shared" ref="O142" si="21">IF(P142="","※","")</f>
        <v>※</v>
      </c>
      <c r="P142" s="295"/>
      <c r="Q142" s="258" t="str">
        <f>IF(R142="","※","")</f>
        <v/>
      </c>
      <c r="R142" s="295">
        <v>0</v>
      </c>
      <c r="S142" s="258" t="s">
        <v>432</v>
      </c>
      <c r="T142" s="295">
        <v>0</v>
      </c>
      <c r="U142" s="258" t="s">
        <v>432</v>
      </c>
      <c r="V142" s="295">
        <v>0</v>
      </c>
      <c r="W142" s="258" t="s">
        <v>432</v>
      </c>
      <c r="X142" s="295">
        <v>0</v>
      </c>
      <c r="Y142" s="258" t="s">
        <v>432</v>
      </c>
      <c r="Z142" s="295">
        <v>0</v>
      </c>
      <c r="AC142" s="334"/>
      <c r="AD142" s="334"/>
      <c r="AE142" s="334"/>
      <c r="AF142" s="334"/>
      <c r="AG142" s="334"/>
      <c r="AH142" s="334"/>
      <c r="AI142" s="334"/>
      <c r="AJ142" s="334"/>
      <c r="AK142" s="334"/>
      <c r="AL142" s="334"/>
      <c r="AM142" s="334"/>
      <c r="AN142" s="334"/>
      <c r="AO142" s="1162"/>
      <c r="AP142" s="1162"/>
      <c r="AQ142" s="1162"/>
      <c r="AR142" s="1162"/>
      <c r="AS142" s="1162"/>
      <c r="AT142" s="1162"/>
      <c r="AU142" s="1162"/>
      <c r="AV142" s="1162"/>
      <c r="AW142" s="1162"/>
      <c r="AX142" s="1162"/>
      <c r="AY142" s="1162"/>
    </row>
    <row r="143" spans="3:51">
      <c r="C143" s="136"/>
      <c r="D143" s="555"/>
      <c r="E143" s="465"/>
      <c r="F143" s="460" t="s">
        <v>830</v>
      </c>
      <c r="G143" s="457" t="s">
        <v>1028</v>
      </c>
      <c r="H143" s="567"/>
      <c r="I143" s="597">
        <f t="shared" ref="I143:I149" si="22">SUM(K143,N143)</f>
        <v>0</v>
      </c>
      <c r="J143" s="213" t="s">
        <v>432</v>
      </c>
      <c r="K143" s="287">
        <v>0</v>
      </c>
      <c r="M143" s="213"/>
      <c r="N143" s="288">
        <f t="shared" ref="N143:N149" si="23">SUM(R143:Z143)</f>
        <v>0</v>
      </c>
      <c r="O143" s="213" t="str">
        <f t="shared" si="20"/>
        <v>※</v>
      </c>
      <c r="P143" s="287"/>
      <c r="Q143" s="213" t="str">
        <f>IF(R143="","※","")</f>
        <v/>
      </c>
      <c r="R143" s="287">
        <v>0</v>
      </c>
      <c r="S143" s="213" t="s">
        <v>432</v>
      </c>
      <c r="T143" s="287">
        <v>0</v>
      </c>
      <c r="U143" s="213" t="s">
        <v>432</v>
      </c>
      <c r="V143" s="287">
        <v>0</v>
      </c>
      <c r="W143" s="213" t="s">
        <v>432</v>
      </c>
      <c r="X143" s="287">
        <v>0</v>
      </c>
      <c r="Y143" s="213" t="s">
        <v>432</v>
      </c>
      <c r="Z143" s="287">
        <v>0</v>
      </c>
      <c r="AC143" s="334"/>
      <c r="AD143" s="334"/>
      <c r="AE143" s="334"/>
      <c r="AF143" s="334"/>
      <c r="AG143" s="334"/>
      <c r="AH143" s="334"/>
      <c r="AI143" s="334"/>
      <c r="AJ143" s="334"/>
      <c r="AK143" s="334"/>
      <c r="AL143" s="334"/>
      <c r="AM143" s="334"/>
      <c r="AN143" s="334"/>
      <c r="AO143" s="1162"/>
      <c r="AP143" s="1162"/>
      <c r="AQ143" s="1162"/>
      <c r="AR143" s="1162"/>
      <c r="AS143" s="1162"/>
      <c r="AT143" s="1162"/>
      <c r="AU143" s="1162"/>
      <c r="AV143" s="1162"/>
      <c r="AW143" s="1162"/>
      <c r="AX143" s="1162"/>
      <c r="AY143" s="1162"/>
    </row>
    <row r="144" spans="3:51">
      <c r="C144" s="136"/>
      <c r="D144" s="555"/>
      <c r="E144" s="1044" t="s">
        <v>1058</v>
      </c>
      <c r="F144" s="1040" t="s">
        <v>1027</v>
      </c>
      <c r="G144" s="1040"/>
      <c r="H144" s="1041"/>
      <c r="I144" s="1042">
        <f t="shared" si="22"/>
        <v>10892</v>
      </c>
      <c r="J144" s="973"/>
      <c r="K144" s="1042">
        <f>SUM(K145:K156)</f>
        <v>7892</v>
      </c>
      <c r="L144" s="1046" t="s">
        <v>644</v>
      </c>
      <c r="M144" s="973"/>
      <c r="N144" s="1047">
        <f t="shared" si="23"/>
        <v>3000</v>
      </c>
      <c r="O144" s="973"/>
      <c r="P144" s="992">
        <f>P145+P146+P147+P148+P149+P150+P156</f>
        <v>0</v>
      </c>
      <c r="Q144" s="973"/>
      <c r="R144" s="1042">
        <f>SUM(R145:R156)</f>
        <v>3000</v>
      </c>
      <c r="S144" s="973"/>
      <c r="T144" s="1042">
        <f>SUM(T145:T156)</f>
        <v>0</v>
      </c>
      <c r="U144" s="973"/>
      <c r="V144" s="1042">
        <f>SUM(V145:V156)</f>
        <v>0</v>
      </c>
      <c r="W144" s="973"/>
      <c r="X144" s="1042">
        <f>SUM(X145:X156)</f>
        <v>0</v>
      </c>
      <c r="Y144" s="973"/>
      <c r="Z144" s="997">
        <f>SUM(Z145:Z156)</f>
        <v>0</v>
      </c>
      <c r="AC144" s="334"/>
      <c r="AD144" s="334"/>
      <c r="AE144" s="334"/>
      <c r="AF144" s="334"/>
      <c r="AG144" s="334"/>
      <c r="AH144" s="334"/>
      <c r="AI144" s="334"/>
      <c r="AJ144" s="334"/>
      <c r="AK144" s="334"/>
      <c r="AL144" s="334"/>
      <c r="AM144" s="334"/>
      <c r="AN144" s="334"/>
      <c r="AO144" s="1162"/>
      <c r="AP144" s="1162"/>
      <c r="AQ144" s="1162"/>
      <c r="AR144" s="1162"/>
      <c r="AS144" s="1162"/>
      <c r="AT144" s="1162"/>
      <c r="AU144" s="1162"/>
      <c r="AV144" s="1162"/>
      <c r="AW144" s="1162"/>
      <c r="AX144" s="1162"/>
      <c r="AY144" s="1162"/>
    </row>
    <row r="145" spans="3:51">
      <c r="C145" s="136"/>
      <c r="D145" s="555"/>
      <c r="E145" s="562"/>
      <c r="F145" s="453" t="s">
        <v>536</v>
      </c>
      <c r="G145" s="454" t="s">
        <v>564</v>
      </c>
      <c r="H145" s="455"/>
      <c r="I145" s="468">
        <f t="shared" si="22"/>
        <v>3562</v>
      </c>
      <c r="J145" s="211" t="s">
        <v>432</v>
      </c>
      <c r="K145" s="285">
        <v>3242</v>
      </c>
      <c r="M145" s="211"/>
      <c r="N145" s="286">
        <f t="shared" si="23"/>
        <v>320</v>
      </c>
      <c r="O145" s="211" t="str">
        <f t="shared" ref="O145:O150" si="24">IF(P145="","※","")</f>
        <v>※</v>
      </c>
      <c r="P145" s="285"/>
      <c r="Q145" s="211" t="str">
        <f t="shared" ref="Q145:Q150" si="25">IF(R145="","※","")</f>
        <v/>
      </c>
      <c r="R145" s="285">
        <v>320</v>
      </c>
      <c r="S145" s="211" t="s">
        <v>432</v>
      </c>
      <c r="T145" s="285">
        <v>0</v>
      </c>
      <c r="U145" s="211" t="s">
        <v>432</v>
      </c>
      <c r="V145" s="285">
        <v>0</v>
      </c>
      <c r="W145" s="211" t="s">
        <v>432</v>
      </c>
      <c r="X145" s="285">
        <v>0</v>
      </c>
      <c r="Y145" s="211" t="s">
        <v>432</v>
      </c>
      <c r="Z145" s="285">
        <v>0</v>
      </c>
      <c r="AC145" s="334"/>
      <c r="AD145" s="334"/>
      <c r="AE145" s="334"/>
      <c r="AF145" s="334"/>
      <c r="AG145" s="334"/>
      <c r="AH145" s="334"/>
      <c r="AI145" s="334"/>
      <c r="AJ145" s="334"/>
      <c r="AK145" s="334"/>
      <c r="AL145" s="334"/>
      <c r="AM145" s="334"/>
      <c r="AN145" s="334"/>
      <c r="AO145" s="1162"/>
      <c r="AP145" s="1162"/>
      <c r="AQ145" s="1162"/>
      <c r="AR145" s="1162"/>
      <c r="AS145" s="1162"/>
      <c r="AT145" s="1162"/>
      <c r="AU145" s="1162"/>
      <c r="AV145" s="1162"/>
      <c r="AW145" s="1162"/>
      <c r="AX145" s="1162"/>
      <c r="AY145" s="1162"/>
    </row>
    <row r="146" spans="3:51">
      <c r="C146" s="136"/>
      <c r="D146" s="555"/>
      <c r="E146" s="562"/>
      <c r="F146" s="463" t="s">
        <v>538</v>
      </c>
      <c r="G146" s="464" t="s">
        <v>565</v>
      </c>
      <c r="H146" s="459"/>
      <c r="I146" s="606">
        <f t="shared" si="22"/>
        <v>870</v>
      </c>
      <c r="J146" s="258" t="s">
        <v>432</v>
      </c>
      <c r="K146" s="295">
        <v>870</v>
      </c>
      <c r="M146" s="258"/>
      <c r="N146" s="290">
        <f t="shared" si="23"/>
        <v>0</v>
      </c>
      <c r="O146" s="258" t="str">
        <f t="shared" si="24"/>
        <v>※</v>
      </c>
      <c r="P146" s="295"/>
      <c r="Q146" s="258" t="str">
        <f t="shared" si="25"/>
        <v/>
      </c>
      <c r="R146" s="295">
        <v>0</v>
      </c>
      <c r="S146" s="258" t="s">
        <v>432</v>
      </c>
      <c r="T146" s="295">
        <v>0</v>
      </c>
      <c r="U146" s="258" t="s">
        <v>432</v>
      </c>
      <c r="V146" s="295">
        <v>0</v>
      </c>
      <c r="W146" s="258" t="s">
        <v>432</v>
      </c>
      <c r="X146" s="295">
        <v>0</v>
      </c>
      <c r="Y146" s="258" t="s">
        <v>432</v>
      </c>
      <c r="Z146" s="295">
        <v>0</v>
      </c>
      <c r="AC146" s="334"/>
      <c r="AD146" s="334"/>
      <c r="AE146" s="334"/>
      <c r="AF146" s="334"/>
      <c r="AG146" s="334"/>
      <c r="AH146" s="334"/>
      <c r="AI146" s="334"/>
      <c r="AJ146" s="334"/>
      <c r="AK146" s="334"/>
      <c r="AL146" s="334"/>
      <c r="AM146" s="334"/>
      <c r="AN146" s="334"/>
      <c r="AO146" s="1162"/>
      <c r="AP146" s="1162"/>
      <c r="AQ146" s="1162"/>
      <c r="AR146" s="1162"/>
      <c r="AS146" s="1162"/>
      <c r="AT146" s="1162"/>
      <c r="AU146" s="1162"/>
      <c r="AV146" s="1162"/>
      <c r="AW146" s="1162"/>
      <c r="AX146" s="1162"/>
      <c r="AY146" s="1162"/>
    </row>
    <row r="147" spans="3:51">
      <c r="C147" s="136"/>
      <c r="D147" s="555"/>
      <c r="E147" s="562"/>
      <c r="F147" s="463" t="s">
        <v>566</v>
      </c>
      <c r="G147" s="464" t="s">
        <v>567</v>
      </c>
      <c r="H147" s="459"/>
      <c r="I147" s="606">
        <f t="shared" si="22"/>
        <v>130</v>
      </c>
      <c r="J147" s="258" t="s">
        <v>432</v>
      </c>
      <c r="K147" s="295">
        <v>130</v>
      </c>
      <c r="M147" s="258"/>
      <c r="N147" s="290">
        <f t="shared" si="23"/>
        <v>0</v>
      </c>
      <c r="O147" s="258" t="str">
        <f t="shared" si="24"/>
        <v>※</v>
      </c>
      <c r="P147" s="295"/>
      <c r="Q147" s="258" t="str">
        <f t="shared" si="25"/>
        <v/>
      </c>
      <c r="R147" s="295">
        <v>0</v>
      </c>
      <c r="S147" s="258" t="s">
        <v>432</v>
      </c>
      <c r="T147" s="295">
        <v>0</v>
      </c>
      <c r="U147" s="258" t="s">
        <v>432</v>
      </c>
      <c r="V147" s="295">
        <v>0</v>
      </c>
      <c r="W147" s="258" t="s">
        <v>432</v>
      </c>
      <c r="X147" s="295">
        <v>0</v>
      </c>
      <c r="Y147" s="258" t="s">
        <v>432</v>
      </c>
      <c r="Z147" s="295">
        <v>0</v>
      </c>
      <c r="AC147" s="334"/>
      <c r="AD147" s="334"/>
      <c r="AE147" s="334"/>
      <c r="AF147" s="334"/>
      <c r="AG147" s="334"/>
      <c r="AH147" s="334"/>
      <c r="AI147" s="334"/>
      <c r="AJ147" s="334"/>
      <c r="AK147" s="334"/>
      <c r="AL147" s="334"/>
      <c r="AM147" s="334"/>
      <c r="AN147" s="334"/>
      <c r="AO147" s="1162"/>
      <c r="AP147" s="1162"/>
      <c r="AQ147" s="1162"/>
      <c r="AR147" s="1162"/>
      <c r="AS147" s="1162"/>
      <c r="AT147" s="1162"/>
      <c r="AU147" s="1162"/>
      <c r="AV147" s="1162"/>
      <c r="AW147" s="1162"/>
      <c r="AX147" s="1162"/>
      <c r="AY147" s="1162"/>
    </row>
    <row r="148" spans="3:51">
      <c r="C148" s="136"/>
      <c r="D148" s="555"/>
      <c r="E148" s="562"/>
      <c r="F148" s="463" t="s">
        <v>557</v>
      </c>
      <c r="G148" s="464" t="s">
        <v>259</v>
      </c>
      <c r="H148" s="459"/>
      <c r="I148" s="606">
        <f t="shared" si="22"/>
        <v>5830</v>
      </c>
      <c r="J148" s="258" t="s">
        <v>432</v>
      </c>
      <c r="K148" s="295">
        <v>3150</v>
      </c>
      <c r="M148" s="258"/>
      <c r="N148" s="290">
        <f t="shared" si="23"/>
        <v>2680</v>
      </c>
      <c r="O148" s="258" t="str">
        <f t="shared" si="24"/>
        <v>※</v>
      </c>
      <c r="P148" s="295"/>
      <c r="Q148" s="258" t="str">
        <f t="shared" si="25"/>
        <v/>
      </c>
      <c r="R148" s="295">
        <v>2680</v>
      </c>
      <c r="S148" s="258" t="s">
        <v>432</v>
      </c>
      <c r="T148" s="295">
        <v>0</v>
      </c>
      <c r="U148" s="258" t="s">
        <v>432</v>
      </c>
      <c r="V148" s="295">
        <v>0</v>
      </c>
      <c r="W148" s="258" t="s">
        <v>432</v>
      </c>
      <c r="X148" s="295">
        <v>0</v>
      </c>
      <c r="Y148" s="258" t="s">
        <v>432</v>
      </c>
      <c r="Z148" s="295">
        <v>0</v>
      </c>
      <c r="AC148" s="334"/>
      <c r="AD148" s="334"/>
      <c r="AE148" s="334"/>
      <c r="AF148" s="334"/>
      <c r="AG148" s="334"/>
      <c r="AH148" s="334"/>
      <c r="AI148" s="334"/>
      <c r="AJ148" s="334"/>
      <c r="AK148" s="334"/>
      <c r="AL148" s="334"/>
      <c r="AM148" s="334"/>
      <c r="AN148" s="334"/>
      <c r="AO148" s="1162"/>
      <c r="AP148" s="1162"/>
      <c r="AQ148" s="1162"/>
      <c r="AR148" s="1162"/>
      <c r="AS148" s="1162"/>
      <c r="AT148" s="1162"/>
      <c r="AU148" s="1162"/>
      <c r="AV148" s="1162"/>
      <c r="AW148" s="1162"/>
      <c r="AX148" s="1162"/>
      <c r="AY148" s="1162"/>
    </row>
    <row r="149" spans="3:51">
      <c r="C149" s="136"/>
      <c r="D149" s="555"/>
      <c r="E149" s="562"/>
      <c r="F149" s="463" t="s">
        <v>558</v>
      </c>
      <c r="G149" s="464" t="s">
        <v>568</v>
      </c>
      <c r="H149" s="459"/>
      <c r="I149" s="606">
        <f t="shared" si="22"/>
        <v>0</v>
      </c>
      <c r="J149" s="258" t="s">
        <v>432</v>
      </c>
      <c r="K149" s="295">
        <v>0</v>
      </c>
      <c r="M149" s="258"/>
      <c r="N149" s="290">
        <f t="shared" si="23"/>
        <v>0</v>
      </c>
      <c r="O149" s="258" t="str">
        <f t="shared" si="24"/>
        <v>※</v>
      </c>
      <c r="P149" s="295"/>
      <c r="Q149" s="258" t="str">
        <f t="shared" si="25"/>
        <v/>
      </c>
      <c r="R149" s="295">
        <v>0</v>
      </c>
      <c r="S149" s="258" t="s">
        <v>432</v>
      </c>
      <c r="T149" s="295">
        <v>0</v>
      </c>
      <c r="U149" s="258" t="s">
        <v>432</v>
      </c>
      <c r="V149" s="295">
        <v>0</v>
      </c>
      <c r="W149" s="258" t="s">
        <v>432</v>
      </c>
      <c r="X149" s="295">
        <v>0</v>
      </c>
      <c r="Y149" s="258" t="s">
        <v>432</v>
      </c>
      <c r="Z149" s="295">
        <v>0</v>
      </c>
      <c r="AC149" s="334"/>
      <c r="AD149" s="334"/>
      <c r="AE149" s="334"/>
      <c r="AF149" s="334"/>
      <c r="AG149" s="334"/>
      <c r="AH149" s="334"/>
      <c r="AI149" s="334"/>
      <c r="AJ149" s="334"/>
      <c r="AK149" s="334"/>
      <c r="AL149" s="334"/>
      <c r="AM149" s="334"/>
      <c r="AN149" s="334"/>
      <c r="AO149" s="1162"/>
      <c r="AP149" s="1194" t="s">
        <v>1309</v>
      </c>
      <c r="AQ149" s="1194" t="s">
        <v>892</v>
      </c>
      <c r="AR149" s="1194" t="s">
        <v>893</v>
      </c>
      <c r="AS149" s="1194" t="s">
        <v>1295</v>
      </c>
      <c r="AT149" s="1194" t="s">
        <v>894</v>
      </c>
      <c r="AU149" s="1194" t="s">
        <v>13</v>
      </c>
      <c r="AV149" s="1194" t="s">
        <v>101</v>
      </c>
      <c r="AW149" s="1194" t="s">
        <v>265</v>
      </c>
      <c r="AX149" s="1369" t="s">
        <v>1254</v>
      </c>
      <c r="AY149" s="1194" t="s">
        <v>110</v>
      </c>
    </row>
    <row r="150" spans="3:51">
      <c r="C150" s="136"/>
      <c r="D150" s="555"/>
      <c r="E150" s="562"/>
      <c r="F150" s="463" t="s">
        <v>1465</v>
      </c>
      <c r="G150" s="464" t="s">
        <v>1707</v>
      </c>
      <c r="H150" s="459"/>
      <c r="I150" s="606">
        <f t="shared" ref="I150:I151" si="26">SUM(K150,N150)</f>
        <v>0</v>
      </c>
      <c r="J150" s="258" t="s">
        <v>432</v>
      </c>
      <c r="K150" s="295">
        <v>0</v>
      </c>
      <c r="M150" s="258"/>
      <c r="N150" s="290">
        <f t="shared" ref="N150" si="27">SUM(R150:Z150)</f>
        <v>0</v>
      </c>
      <c r="O150" s="258" t="str">
        <f t="shared" si="24"/>
        <v>※</v>
      </c>
      <c r="P150" s="295"/>
      <c r="Q150" s="258" t="str">
        <f t="shared" si="25"/>
        <v/>
      </c>
      <c r="R150" s="295">
        <v>0</v>
      </c>
      <c r="S150" s="258" t="s">
        <v>432</v>
      </c>
      <c r="T150" s="295">
        <v>0</v>
      </c>
      <c r="U150" s="258" t="s">
        <v>432</v>
      </c>
      <c r="V150" s="295">
        <v>0</v>
      </c>
      <c r="W150" s="258" t="s">
        <v>432</v>
      </c>
      <c r="X150" s="295">
        <v>0</v>
      </c>
      <c r="Y150" s="258" t="s">
        <v>432</v>
      </c>
      <c r="Z150" s="295">
        <v>0</v>
      </c>
      <c r="AC150" s="334"/>
      <c r="AD150" s="334"/>
      <c r="AE150" s="334"/>
      <c r="AF150" s="334"/>
      <c r="AG150" s="334"/>
      <c r="AH150" s="334"/>
      <c r="AI150" s="334"/>
      <c r="AJ150" s="334"/>
      <c r="AK150" s="334"/>
      <c r="AL150" s="334"/>
      <c r="AM150" s="334"/>
      <c r="AN150" s="334"/>
      <c r="AO150" s="1162"/>
      <c r="AP150" s="1194" t="s">
        <v>1309</v>
      </c>
      <c r="AQ150" s="1194" t="s">
        <v>892</v>
      </c>
      <c r="AR150" s="1194" t="s">
        <v>893</v>
      </c>
      <c r="AS150" s="1194" t="s">
        <v>1295</v>
      </c>
      <c r="AT150" s="1194" t="s">
        <v>894</v>
      </c>
      <c r="AU150" s="1194" t="s">
        <v>13</v>
      </c>
      <c r="AV150" s="1194" t="s">
        <v>101</v>
      </c>
      <c r="AW150" s="1194" t="s">
        <v>265</v>
      </c>
      <c r="AX150" s="1369" t="s">
        <v>1254</v>
      </c>
      <c r="AY150" s="1194" t="s">
        <v>110</v>
      </c>
    </row>
    <row r="151" spans="3:51">
      <c r="C151" s="136"/>
      <c r="D151" s="555"/>
      <c r="E151" s="465"/>
      <c r="F151" s="2209" t="s">
        <v>1758</v>
      </c>
      <c r="G151" s="457" t="s">
        <v>1466</v>
      </c>
      <c r="H151" s="567"/>
      <c r="I151" s="597">
        <f t="shared" si="26"/>
        <v>0</v>
      </c>
      <c r="J151" s="213"/>
      <c r="K151" s="287">
        <f>SUM(K152:K153)</f>
        <v>0</v>
      </c>
      <c r="M151" s="213"/>
      <c r="N151" s="288">
        <f>SUM(R151:Z151)</f>
        <v>0</v>
      </c>
      <c r="O151" s="213"/>
      <c r="P151" s="287">
        <f>P152+P153</f>
        <v>0</v>
      </c>
      <c r="Q151" s="213"/>
      <c r="R151" s="287">
        <f>SUM(R152:R153)</f>
        <v>0</v>
      </c>
      <c r="S151" s="213"/>
      <c r="T151" s="287">
        <f>SUM(T152:T153)</f>
        <v>0</v>
      </c>
      <c r="U151" s="213"/>
      <c r="V151" s="287">
        <f>SUM(V152:V153)</f>
        <v>0</v>
      </c>
      <c r="W151" s="213"/>
      <c r="X151" s="287">
        <f>SUM(X152:X153)</f>
        <v>0</v>
      </c>
      <c r="Y151" s="213"/>
      <c r="Z151" s="287">
        <f>SUM(Z152:Z153)</f>
        <v>0</v>
      </c>
      <c r="AC151" s="334"/>
      <c r="AD151" s="334"/>
      <c r="AE151" s="334"/>
      <c r="AF151" s="334"/>
      <c r="AG151" s="334"/>
      <c r="AH151" s="334"/>
      <c r="AI151" s="334"/>
      <c r="AJ151" s="334"/>
      <c r="AK151" s="334"/>
      <c r="AL151" s="334"/>
      <c r="AM151" s="334"/>
      <c r="AN151" s="334"/>
      <c r="AO151" s="1162"/>
      <c r="AP151" s="1162"/>
      <c r="AQ151" s="1162"/>
      <c r="AR151" s="1162"/>
      <c r="AS151" s="1162"/>
      <c r="AT151" s="1162"/>
      <c r="AU151" s="1162"/>
      <c r="AV151" s="1162"/>
      <c r="AW151" s="1162"/>
      <c r="AX151" s="1162"/>
      <c r="AY151" s="1162"/>
    </row>
    <row r="152" spans="3:51" hidden="1">
      <c r="C152" s="136"/>
      <c r="D152" s="136"/>
      <c r="E152" s="1792"/>
      <c r="F152" s="1781"/>
      <c r="G152" s="1785"/>
      <c r="H152" s="1783"/>
      <c r="I152" s="469"/>
      <c r="J152" s="258"/>
      <c r="K152" s="614"/>
      <c r="M152" s="817"/>
      <c r="N152" s="616"/>
      <c r="O152" s="819"/>
      <c r="P152" s="614"/>
      <c r="Q152" s="819"/>
      <c r="R152" s="614"/>
      <c r="S152" s="819"/>
      <c r="T152" s="614"/>
      <c r="U152" s="819"/>
      <c r="V152" s="614"/>
      <c r="W152" s="819"/>
      <c r="X152" s="614"/>
      <c r="Y152" s="819"/>
      <c r="Z152" s="614"/>
      <c r="AC152" s="334"/>
      <c r="AD152" s="334"/>
      <c r="AE152" s="334"/>
      <c r="AF152" s="334"/>
      <c r="AG152" s="334"/>
      <c r="AH152" s="334"/>
      <c r="AI152" s="334"/>
      <c r="AJ152" s="334"/>
      <c r="AK152" s="334"/>
      <c r="AL152" s="334"/>
      <c r="AM152" s="334"/>
      <c r="AN152" s="334"/>
    </row>
    <row r="153" spans="3:51" hidden="1">
      <c r="C153" s="136"/>
      <c r="D153" s="136"/>
      <c r="E153" s="1792"/>
      <c r="F153" s="1781"/>
      <c r="G153" s="1785"/>
      <c r="H153" s="1783"/>
      <c r="I153" s="469"/>
      <c r="J153" s="258"/>
      <c r="K153" s="614"/>
      <c r="M153" s="817"/>
      <c r="N153" s="616"/>
      <c r="O153" s="819"/>
      <c r="P153" s="614"/>
      <c r="Q153" s="819"/>
      <c r="R153" s="614"/>
      <c r="S153" s="819"/>
      <c r="T153" s="614"/>
      <c r="U153" s="819"/>
      <c r="V153" s="614"/>
      <c r="W153" s="819"/>
      <c r="X153" s="614"/>
      <c r="Y153" s="819"/>
      <c r="Z153" s="614"/>
      <c r="AC153" s="334"/>
      <c r="AD153" s="334"/>
      <c r="AE153" s="334"/>
      <c r="AF153" s="334"/>
      <c r="AG153" s="334"/>
      <c r="AH153" s="334"/>
      <c r="AI153" s="334"/>
      <c r="AJ153" s="334"/>
      <c r="AK153" s="334"/>
      <c r="AL153" s="334"/>
      <c r="AM153" s="334"/>
      <c r="AN153" s="334"/>
    </row>
    <row r="154" spans="3:51">
      <c r="C154" s="136"/>
      <c r="D154" s="136"/>
      <c r="E154" s="1792"/>
      <c r="F154" s="2630" t="s">
        <v>1709</v>
      </c>
      <c r="G154" s="1785" t="s">
        <v>1294</v>
      </c>
      <c r="H154" s="1783" t="s">
        <v>1708</v>
      </c>
      <c r="I154" s="469">
        <v>500</v>
      </c>
      <c r="J154" s="258"/>
      <c r="K154" s="614">
        <v>500</v>
      </c>
      <c r="M154" s="817"/>
      <c r="N154" s="286">
        <f t="shared" ref="N154:N161" si="28">SUM(R154:Z154)</f>
        <v>0</v>
      </c>
      <c r="O154" s="819"/>
      <c r="P154" s="614"/>
      <c r="Q154" s="211"/>
      <c r="R154" s="614">
        <v>0</v>
      </c>
      <c r="S154" s="819"/>
      <c r="T154" s="614">
        <v>0</v>
      </c>
      <c r="U154" s="819"/>
      <c r="V154" s="614">
        <v>0</v>
      </c>
      <c r="W154" s="819"/>
      <c r="X154" s="614">
        <v>0</v>
      </c>
      <c r="Y154" s="819"/>
      <c r="Z154" s="614">
        <v>0</v>
      </c>
      <c r="AC154" s="334"/>
      <c r="AD154" s="334"/>
      <c r="AE154" s="334"/>
      <c r="AF154" s="334"/>
      <c r="AG154" s="334"/>
      <c r="AH154" s="334"/>
      <c r="AI154" s="334"/>
      <c r="AJ154" s="334"/>
      <c r="AK154" s="334"/>
      <c r="AL154" s="334"/>
      <c r="AM154" s="334"/>
      <c r="AN154" s="334"/>
    </row>
    <row r="155" spans="3:51">
      <c r="C155" s="136"/>
      <c r="D155" s="136"/>
      <c r="E155" s="1792"/>
      <c r="F155" s="2631"/>
      <c r="G155" s="1785" t="s">
        <v>1294</v>
      </c>
      <c r="H155" s="1783" t="s">
        <v>1708</v>
      </c>
      <c r="I155" s="469">
        <v>0</v>
      </c>
      <c r="J155" s="258"/>
      <c r="K155" s="614">
        <v>0</v>
      </c>
      <c r="M155" s="817"/>
      <c r="N155" s="616">
        <v>0</v>
      </c>
      <c r="O155" s="819"/>
      <c r="P155" s="614"/>
      <c r="Q155" s="819"/>
      <c r="R155" s="614">
        <v>0</v>
      </c>
      <c r="S155" s="819"/>
      <c r="T155" s="614">
        <v>0</v>
      </c>
      <c r="U155" s="819"/>
      <c r="V155" s="614">
        <v>0</v>
      </c>
      <c r="W155" s="819"/>
      <c r="X155" s="614">
        <v>0</v>
      </c>
      <c r="Y155" s="819"/>
      <c r="Z155" s="614">
        <v>0</v>
      </c>
      <c r="AC155" s="334"/>
      <c r="AD155" s="334"/>
      <c r="AE155" s="334"/>
      <c r="AF155" s="334"/>
      <c r="AG155" s="334"/>
      <c r="AH155" s="334"/>
      <c r="AI155" s="334"/>
      <c r="AJ155" s="334"/>
      <c r="AK155" s="334"/>
      <c r="AL155" s="334"/>
      <c r="AM155" s="334"/>
      <c r="AN155" s="334"/>
    </row>
    <row r="156" spans="3:51" ht="13.5" customHeight="1">
      <c r="C156" s="136"/>
      <c r="D156" s="555"/>
      <c r="E156" s="583"/>
      <c r="F156" s="2632"/>
      <c r="G156" s="457" t="s">
        <v>1294</v>
      </c>
      <c r="H156" s="1288" t="s">
        <v>825</v>
      </c>
      <c r="I156" s="606">
        <v>0</v>
      </c>
      <c r="J156" s="258" t="s">
        <v>432</v>
      </c>
      <c r="K156" s="20">
        <v>0</v>
      </c>
      <c r="L156" s="617" t="s">
        <v>216</v>
      </c>
      <c r="M156" s="213" t="s">
        <v>432</v>
      </c>
      <c r="N156" s="298">
        <f t="shared" si="28"/>
        <v>0</v>
      </c>
      <c r="O156" s="258" t="str">
        <f>IF(P156="","※","")</f>
        <v>※</v>
      </c>
      <c r="P156" s="20"/>
      <c r="Q156" s="258" t="str">
        <f>IF(R156="","※","")</f>
        <v/>
      </c>
      <c r="R156" s="20">
        <v>0</v>
      </c>
      <c r="S156" s="258" t="s">
        <v>432</v>
      </c>
      <c r="T156" s="20">
        <v>0</v>
      </c>
      <c r="U156" s="258" t="s">
        <v>432</v>
      </c>
      <c r="V156" s="20">
        <v>0</v>
      </c>
      <c r="W156" s="258" t="s">
        <v>432</v>
      </c>
      <c r="X156" s="20">
        <v>0</v>
      </c>
      <c r="Y156" s="258" t="s">
        <v>432</v>
      </c>
      <c r="Z156" s="20">
        <v>0</v>
      </c>
      <c r="AC156" s="334"/>
      <c r="AD156" s="334"/>
      <c r="AE156" s="334"/>
      <c r="AF156" s="334"/>
      <c r="AG156" s="334"/>
      <c r="AH156" s="334"/>
      <c r="AI156" s="334"/>
      <c r="AJ156" s="334"/>
      <c r="AK156" s="334"/>
      <c r="AL156" s="334"/>
      <c r="AM156" s="334"/>
      <c r="AN156" s="334"/>
      <c r="AO156" s="1162"/>
      <c r="AP156" s="1218"/>
      <c r="AQ156" s="1218"/>
      <c r="AR156" s="1218"/>
      <c r="AS156" s="1218"/>
      <c r="AT156" s="1218"/>
      <c r="AU156" s="1218"/>
      <c r="AV156" s="1218"/>
      <c r="AW156" s="1218"/>
      <c r="AX156" s="1218"/>
      <c r="AY156" s="1218"/>
    </row>
    <row r="157" spans="3:51" ht="28.5" customHeight="1">
      <c r="C157" s="136"/>
      <c r="D157" s="555"/>
      <c r="E157" s="466" t="s">
        <v>831</v>
      </c>
      <c r="F157" s="2633" t="s">
        <v>1710</v>
      </c>
      <c r="G157" s="2633"/>
      <c r="H157" s="2634"/>
      <c r="I157" s="605">
        <f t="shared" ref="I157:I161" si="29">SUM(K157,N157)</f>
        <v>5500</v>
      </c>
      <c r="J157" s="252"/>
      <c r="K157" s="605">
        <f>SUM(K158:K167)</f>
        <v>5500</v>
      </c>
      <c r="L157" s="164"/>
      <c r="M157" s="252"/>
      <c r="N157" s="297">
        <f t="shared" si="28"/>
        <v>0</v>
      </c>
      <c r="O157" s="820"/>
      <c r="P157" s="216">
        <f>P158+P159+P160+P161+P167</f>
        <v>0</v>
      </c>
      <c r="Q157" s="820"/>
      <c r="R157" s="216">
        <f>SUM(R158:R167)</f>
        <v>0</v>
      </c>
      <c r="S157" s="820"/>
      <c r="T157" s="216">
        <f>SUM(T158:T167)</f>
        <v>0</v>
      </c>
      <c r="U157" s="820"/>
      <c r="V157" s="216">
        <f>SUM(V158:V167)</f>
        <v>0</v>
      </c>
      <c r="W157" s="820"/>
      <c r="X157" s="216">
        <f>SUM(X158:X167)</f>
        <v>0</v>
      </c>
      <c r="Y157" s="820"/>
      <c r="Z157" s="216">
        <f>SUM(Z158:Z167)</f>
        <v>0</v>
      </c>
      <c r="AC157" s="334"/>
      <c r="AD157" s="334"/>
      <c r="AE157" s="334"/>
      <c r="AF157" s="334"/>
      <c r="AG157" s="334"/>
      <c r="AH157" s="334"/>
      <c r="AI157" s="334"/>
      <c r="AJ157" s="334"/>
      <c r="AK157" s="334"/>
      <c r="AL157" s="334"/>
      <c r="AM157" s="334"/>
      <c r="AN157" s="334"/>
      <c r="AO157" s="1165" t="s">
        <v>513</v>
      </c>
      <c r="AP157" s="1195" t="s">
        <v>108</v>
      </c>
      <c r="AQ157" s="1195" t="s">
        <v>108</v>
      </c>
      <c r="AR157" s="1195" t="s">
        <v>108</v>
      </c>
      <c r="AS157" s="1203" t="s">
        <v>109</v>
      </c>
      <c r="AT157" s="1195" t="s">
        <v>108</v>
      </c>
      <c r="AU157" s="1195" t="s">
        <v>108</v>
      </c>
      <c r="AV157" s="1195" t="s">
        <v>108</v>
      </c>
      <c r="AW157" s="1195" t="s">
        <v>108</v>
      </c>
      <c r="AX157" s="1195" t="s">
        <v>108</v>
      </c>
      <c r="AY157" s="1195" t="s">
        <v>108</v>
      </c>
    </row>
    <row r="158" spans="3:51" ht="13.5" customHeight="1">
      <c r="C158" s="136"/>
      <c r="D158" s="555"/>
      <c r="E158" s="462"/>
      <c r="F158" s="1015" t="s">
        <v>832</v>
      </c>
      <c r="G158" s="1016" t="s">
        <v>1100</v>
      </c>
      <c r="H158" s="974"/>
      <c r="I158" s="1054">
        <f t="shared" si="29"/>
        <v>2000</v>
      </c>
      <c r="J158" s="975" t="s">
        <v>432</v>
      </c>
      <c r="K158" s="1064">
        <v>2000</v>
      </c>
      <c r="L158" s="1065"/>
      <c r="M158" s="975"/>
      <c r="N158" s="1066">
        <f t="shared" si="28"/>
        <v>0</v>
      </c>
      <c r="O158" s="1067" t="str">
        <f>IF(P158="","※","")</f>
        <v>※</v>
      </c>
      <c r="P158" s="1049"/>
      <c r="Q158" s="1067" t="str">
        <f>IF(R158="","※","")</f>
        <v/>
      </c>
      <c r="R158" s="1049">
        <v>0</v>
      </c>
      <c r="S158" s="1067" t="s">
        <v>432</v>
      </c>
      <c r="T158" s="1049">
        <v>0</v>
      </c>
      <c r="U158" s="1067" t="s">
        <v>432</v>
      </c>
      <c r="V158" s="1049">
        <v>0</v>
      </c>
      <c r="W158" s="1067" t="s">
        <v>432</v>
      </c>
      <c r="X158" s="1049">
        <v>0</v>
      </c>
      <c r="Y158" s="1067" t="s">
        <v>432</v>
      </c>
      <c r="Z158" s="1049">
        <v>0</v>
      </c>
      <c r="AC158" s="334"/>
      <c r="AD158" s="334"/>
      <c r="AE158" s="334"/>
      <c r="AF158" s="334"/>
      <c r="AG158" s="334"/>
      <c r="AH158" s="334"/>
      <c r="AI158" s="334"/>
      <c r="AJ158" s="334"/>
      <c r="AK158" s="334"/>
      <c r="AL158" s="334"/>
      <c r="AM158" s="334"/>
      <c r="AN158" s="334"/>
      <c r="AO158" s="1165" t="s">
        <v>513</v>
      </c>
      <c r="AP158" s="1195" t="s">
        <v>108</v>
      </c>
      <c r="AQ158" s="1195" t="s">
        <v>108</v>
      </c>
      <c r="AR158" s="1195" t="s">
        <v>108</v>
      </c>
      <c r="AS158" s="1203" t="s">
        <v>109</v>
      </c>
      <c r="AT158" s="1195" t="s">
        <v>108</v>
      </c>
      <c r="AU158" s="1195" t="s">
        <v>108</v>
      </c>
      <c r="AV158" s="1195" t="s">
        <v>108</v>
      </c>
      <c r="AW158" s="1195" t="s">
        <v>108</v>
      </c>
      <c r="AX158" s="1195" t="s">
        <v>108</v>
      </c>
      <c r="AY158" s="1195" t="s">
        <v>108</v>
      </c>
    </row>
    <row r="159" spans="3:51">
      <c r="C159" s="136"/>
      <c r="D159" s="555"/>
      <c r="E159" s="462"/>
      <c r="F159" s="1021" t="s">
        <v>833</v>
      </c>
      <c r="G159" s="1022" t="s">
        <v>1101</v>
      </c>
      <c r="H159" s="1023"/>
      <c r="I159" s="1055">
        <f t="shared" si="29"/>
        <v>1000</v>
      </c>
      <c r="J159" s="977" t="s">
        <v>432</v>
      </c>
      <c r="K159" s="1027">
        <v>1000</v>
      </c>
      <c r="L159" s="1068"/>
      <c r="M159" s="977"/>
      <c r="N159" s="1069">
        <f t="shared" si="28"/>
        <v>0</v>
      </c>
      <c r="O159" s="1070" t="str">
        <f>IF(P159="","※","")</f>
        <v>※</v>
      </c>
      <c r="P159" s="1027"/>
      <c r="Q159" s="1070" t="str">
        <f>IF(R159="","※","")</f>
        <v/>
      </c>
      <c r="R159" s="1027">
        <v>0</v>
      </c>
      <c r="S159" s="1070" t="s">
        <v>432</v>
      </c>
      <c r="T159" s="1027">
        <v>0</v>
      </c>
      <c r="U159" s="1070" t="s">
        <v>432</v>
      </c>
      <c r="V159" s="1027">
        <v>0</v>
      </c>
      <c r="W159" s="1070" t="s">
        <v>432</v>
      </c>
      <c r="X159" s="1027">
        <v>0</v>
      </c>
      <c r="Y159" s="1070" t="s">
        <v>432</v>
      </c>
      <c r="Z159" s="1027">
        <v>0</v>
      </c>
      <c r="AC159" s="334"/>
      <c r="AD159" s="334"/>
      <c r="AE159" s="334"/>
      <c r="AF159" s="334"/>
      <c r="AG159" s="334"/>
      <c r="AH159" s="334"/>
      <c r="AI159" s="334"/>
      <c r="AJ159" s="334"/>
      <c r="AK159" s="334"/>
      <c r="AL159" s="334"/>
      <c r="AM159" s="334"/>
      <c r="AN159" s="334"/>
      <c r="AO159" s="1165" t="s">
        <v>513</v>
      </c>
      <c r="AP159" s="1195" t="s">
        <v>108</v>
      </c>
      <c r="AQ159" s="1195" t="s">
        <v>108</v>
      </c>
      <c r="AR159" s="1195" t="s">
        <v>108</v>
      </c>
      <c r="AS159" s="1203" t="s">
        <v>109</v>
      </c>
      <c r="AT159" s="1195" t="s">
        <v>108</v>
      </c>
      <c r="AU159" s="1195" t="s">
        <v>108</v>
      </c>
      <c r="AV159" s="1195" t="s">
        <v>108</v>
      </c>
      <c r="AW159" s="1195" t="s">
        <v>108</v>
      </c>
      <c r="AX159" s="1195" t="s">
        <v>108</v>
      </c>
      <c r="AY159" s="1195" t="s">
        <v>108</v>
      </c>
    </row>
    <row r="160" spans="3:51" ht="13.5" customHeight="1">
      <c r="C160" s="136"/>
      <c r="D160" s="555"/>
      <c r="E160" s="462"/>
      <c r="F160" s="1021" t="s">
        <v>834</v>
      </c>
      <c r="G160" s="1022" t="s">
        <v>1102</v>
      </c>
      <c r="H160" s="1023"/>
      <c r="I160" s="1055">
        <f t="shared" si="29"/>
        <v>2500</v>
      </c>
      <c r="J160" s="977" t="s">
        <v>432</v>
      </c>
      <c r="K160" s="1027">
        <v>2500</v>
      </c>
      <c r="L160" s="1068"/>
      <c r="M160" s="977"/>
      <c r="N160" s="1069">
        <f t="shared" si="28"/>
        <v>0</v>
      </c>
      <c r="O160" s="1070" t="str">
        <f>IF(P160="","※","")</f>
        <v>※</v>
      </c>
      <c r="P160" s="1027"/>
      <c r="Q160" s="1070" t="str">
        <f>IF(R160="","※","")</f>
        <v/>
      </c>
      <c r="R160" s="1027">
        <v>0</v>
      </c>
      <c r="S160" s="1070" t="s">
        <v>432</v>
      </c>
      <c r="T160" s="1027">
        <v>0</v>
      </c>
      <c r="U160" s="1070" t="s">
        <v>432</v>
      </c>
      <c r="V160" s="1027">
        <v>0</v>
      </c>
      <c r="W160" s="1070" t="s">
        <v>432</v>
      </c>
      <c r="X160" s="1027">
        <v>0</v>
      </c>
      <c r="Y160" s="1070" t="s">
        <v>432</v>
      </c>
      <c r="Z160" s="1027">
        <v>0</v>
      </c>
      <c r="AC160" s="334"/>
      <c r="AD160" s="334"/>
      <c r="AE160" s="334"/>
      <c r="AF160" s="334"/>
      <c r="AG160" s="334"/>
      <c r="AH160" s="334"/>
      <c r="AI160" s="334"/>
      <c r="AJ160" s="334"/>
      <c r="AK160" s="334"/>
      <c r="AL160" s="334"/>
      <c r="AM160" s="334"/>
      <c r="AN160" s="334"/>
      <c r="AO160" s="1165" t="s">
        <v>513</v>
      </c>
      <c r="AP160" s="1195" t="s">
        <v>108</v>
      </c>
      <c r="AQ160" s="1195" t="s">
        <v>108</v>
      </c>
      <c r="AR160" s="1195" t="s">
        <v>108</v>
      </c>
      <c r="AS160" s="1203" t="s">
        <v>109</v>
      </c>
      <c r="AT160" s="1195" t="s">
        <v>108</v>
      </c>
      <c r="AU160" s="1195" t="s">
        <v>108</v>
      </c>
      <c r="AV160" s="1195" t="s">
        <v>108</v>
      </c>
      <c r="AW160" s="1195" t="s">
        <v>108</v>
      </c>
      <c r="AX160" s="1195" t="s">
        <v>108</v>
      </c>
      <c r="AY160" s="1195" t="s">
        <v>108</v>
      </c>
    </row>
    <row r="161" spans="3:51">
      <c r="C161" s="136"/>
      <c r="D161" s="555"/>
      <c r="E161" s="462"/>
      <c r="F161" s="1021" t="s">
        <v>835</v>
      </c>
      <c r="G161" s="1022" t="s">
        <v>1609</v>
      </c>
      <c r="H161" s="1023"/>
      <c r="I161" s="1055">
        <f t="shared" si="29"/>
        <v>0</v>
      </c>
      <c r="J161" s="977" t="s">
        <v>432</v>
      </c>
      <c r="K161" s="1027">
        <v>0</v>
      </c>
      <c r="L161" s="1068"/>
      <c r="M161" s="977"/>
      <c r="N161" s="1069">
        <f t="shared" si="28"/>
        <v>0</v>
      </c>
      <c r="O161" s="1070" t="str">
        <f>IF(P161="","※","")</f>
        <v>※</v>
      </c>
      <c r="P161" s="1027"/>
      <c r="Q161" s="1070" t="str">
        <f>IF(R161="","※","")</f>
        <v/>
      </c>
      <c r="R161" s="1027">
        <v>0</v>
      </c>
      <c r="S161" s="1070" t="s">
        <v>432</v>
      </c>
      <c r="T161" s="1027">
        <v>0</v>
      </c>
      <c r="U161" s="1070" t="s">
        <v>432</v>
      </c>
      <c r="V161" s="1027">
        <v>0</v>
      </c>
      <c r="W161" s="1070" t="s">
        <v>432</v>
      </c>
      <c r="X161" s="1027">
        <v>0</v>
      </c>
      <c r="Y161" s="1070" t="s">
        <v>432</v>
      </c>
      <c r="Z161" s="1027">
        <v>0</v>
      </c>
      <c r="AC161" s="334"/>
      <c r="AD161" s="334"/>
      <c r="AE161" s="334"/>
      <c r="AF161" s="334"/>
      <c r="AG161" s="334"/>
      <c r="AH161" s="334"/>
      <c r="AI161" s="334"/>
      <c r="AJ161" s="334"/>
      <c r="AK161" s="334"/>
      <c r="AL161" s="334"/>
      <c r="AM161" s="334"/>
      <c r="AN161" s="334"/>
      <c r="AO161" s="1165" t="s">
        <v>514</v>
      </c>
      <c r="AP161" s="1195" t="s">
        <v>108</v>
      </c>
      <c r="AQ161" s="1203" t="s">
        <v>109</v>
      </c>
      <c r="AR161" s="1203" t="s">
        <v>109</v>
      </c>
      <c r="AS161" s="1203" t="s">
        <v>109</v>
      </c>
      <c r="AT161" s="1195" t="s">
        <v>108</v>
      </c>
      <c r="AU161" s="1195" t="s">
        <v>108</v>
      </c>
      <c r="AV161" s="1195" t="s">
        <v>108</v>
      </c>
      <c r="AW161" s="1195" t="s">
        <v>108</v>
      </c>
      <c r="AX161" s="1195" t="s">
        <v>108</v>
      </c>
      <c r="AY161" s="1195" t="s">
        <v>108</v>
      </c>
    </row>
    <row r="162" spans="3:51" hidden="1">
      <c r="C162" s="551"/>
      <c r="D162" s="551"/>
      <c r="E162" s="579"/>
      <c r="F162" s="1071"/>
      <c r="G162" s="1072"/>
      <c r="H162" s="1023"/>
      <c r="I162" s="1073">
        <f t="shared" ref="I162:I168" si="30">SUM(K162,N162)</f>
        <v>0</v>
      </c>
      <c r="J162" s="1011"/>
      <c r="K162" s="1074"/>
      <c r="L162" s="1075"/>
      <c r="M162" s="1011"/>
      <c r="N162" s="1076"/>
      <c r="O162" s="1077"/>
      <c r="P162" s="1078"/>
      <c r="Q162" s="1077"/>
      <c r="R162" s="1078"/>
      <c r="S162" s="1077"/>
      <c r="T162" s="1078"/>
      <c r="U162" s="1077"/>
      <c r="V162" s="1078"/>
      <c r="W162" s="1077"/>
      <c r="X162" s="1078"/>
      <c r="Y162" s="1077"/>
      <c r="Z162" s="1078"/>
      <c r="AC162" s="334"/>
      <c r="AD162" s="334"/>
      <c r="AE162" s="334"/>
      <c r="AF162" s="334"/>
      <c r="AG162" s="334"/>
      <c r="AH162" s="334"/>
      <c r="AI162" s="334"/>
      <c r="AJ162" s="334"/>
      <c r="AK162" s="334"/>
      <c r="AL162" s="334"/>
      <c r="AM162" s="334"/>
      <c r="AN162" s="334"/>
      <c r="AO162" s="1162"/>
      <c r="AP162" s="1162"/>
      <c r="AQ162" s="1162"/>
      <c r="AR162" s="1162"/>
      <c r="AS162" s="1162"/>
      <c r="AT162" s="1162"/>
      <c r="AU162" s="1162"/>
      <c r="AV162" s="1162"/>
      <c r="AW162" s="1162"/>
      <c r="AX162" s="1162"/>
      <c r="AY162" s="1162"/>
    </row>
    <row r="163" spans="3:51" hidden="1">
      <c r="C163" s="551"/>
      <c r="D163" s="551"/>
      <c r="E163" s="579"/>
      <c r="F163" s="1071"/>
      <c r="G163" s="1072"/>
      <c r="H163" s="1023"/>
      <c r="I163" s="1073">
        <f t="shared" si="30"/>
        <v>0</v>
      </c>
      <c r="J163" s="1011"/>
      <c r="K163" s="1074"/>
      <c r="L163" s="1075"/>
      <c r="M163" s="1011"/>
      <c r="N163" s="1076"/>
      <c r="O163" s="1077"/>
      <c r="P163" s="1078"/>
      <c r="Q163" s="1077"/>
      <c r="R163" s="1078"/>
      <c r="S163" s="1077"/>
      <c r="T163" s="1078"/>
      <c r="U163" s="1077"/>
      <c r="V163" s="1078"/>
      <c r="W163" s="1077"/>
      <c r="X163" s="1078"/>
      <c r="Y163" s="1077"/>
      <c r="Z163" s="1078"/>
      <c r="AC163" s="334"/>
      <c r="AD163" s="334"/>
      <c r="AE163" s="334"/>
      <c r="AF163" s="334"/>
      <c r="AG163" s="334"/>
      <c r="AH163" s="334"/>
      <c r="AI163" s="334"/>
      <c r="AJ163" s="334"/>
      <c r="AK163" s="334"/>
      <c r="AL163" s="334"/>
      <c r="AM163" s="334"/>
      <c r="AN163" s="334"/>
      <c r="AO163" s="1162"/>
      <c r="AP163" s="1162"/>
      <c r="AQ163" s="1162"/>
      <c r="AR163" s="1162"/>
      <c r="AS163" s="1162"/>
      <c r="AT163" s="1162"/>
      <c r="AU163" s="1162"/>
      <c r="AV163" s="1162"/>
      <c r="AW163" s="1162"/>
      <c r="AX163" s="1162"/>
      <c r="AY163" s="1162"/>
    </row>
    <row r="164" spans="3:51" hidden="1">
      <c r="C164" s="551"/>
      <c r="D164" s="551"/>
      <c r="E164" s="579"/>
      <c r="F164" s="1071"/>
      <c r="G164" s="1072"/>
      <c r="H164" s="1023"/>
      <c r="I164" s="1073">
        <f t="shared" si="30"/>
        <v>0</v>
      </c>
      <c r="J164" s="1011"/>
      <c r="K164" s="1074"/>
      <c r="L164" s="1075"/>
      <c r="M164" s="1011"/>
      <c r="N164" s="1076"/>
      <c r="O164" s="1077"/>
      <c r="P164" s="1078"/>
      <c r="Q164" s="1077"/>
      <c r="R164" s="1078"/>
      <c r="S164" s="1077"/>
      <c r="T164" s="1078"/>
      <c r="U164" s="1077"/>
      <c r="V164" s="1078"/>
      <c r="W164" s="1077"/>
      <c r="X164" s="1078"/>
      <c r="Y164" s="1077"/>
      <c r="Z164" s="1078"/>
      <c r="AC164" s="334"/>
      <c r="AD164" s="334"/>
      <c r="AE164" s="334"/>
      <c r="AF164" s="334"/>
      <c r="AG164" s="334"/>
      <c r="AH164" s="334"/>
      <c r="AI164" s="334"/>
      <c r="AJ164" s="334"/>
      <c r="AK164" s="334"/>
      <c r="AL164" s="334"/>
      <c r="AM164" s="334"/>
      <c r="AN164" s="334"/>
      <c r="AO164" s="1162"/>
      <c r="AP164" s="1162"/>
      <c r="AQ164" s="1162"/>
      <c r="AR164" s="1162"/>
      <c r="AS164" s="1162"/>
      <c r="AT164" s="1162"/>
      <c r="AU164" s="1162"/>
      <c r="AV164" s="1162"/>
      <c r="AW164" s="1162"/>
      <c r="AX164" s="1162"/>
      <c r="AY164" s="1162"/>
    </row>
    <row r="165" spans="3:51" hidden="1">
      <c r="C165" s="551"/>
      <c r="D165" s="551"/>
      <c r="E165" s="579"/>
      <c r="F165" s="1071"/>
      <c r="G165" s="1072"/>
      <c r="H165" s="1023"/>
      <c r="I165" s="1073">
        <f t="shared" si="30"/>
        <v>0</v>
      </c>
      <c r="J165" s="1011"/>
      <c r="K165" s="1074"/>
      <c r="L165" s="1075"/>
      <c r="M165" s="1011"/>
      <c r="N165" s="1076"/>
      <c r="O165" s="1077"/>
      <c r="P165" s="1078"/>
      <c r="Q165" s="1077"/>
      <c r="R165" s="1078"/>
      <c r="S165" s="1077"/>
      <c r="T165" s="1078"/>
      <c r="U165" s="1077"/>
      <c r="V165" s="1078"/>
      <c r="W165" s="1077"/>
      <c r="X165" s="1078"/>
      <c r="Y165" s="1077"/>
      <c r="Z165" s="1078"/>
      <c r="AC165" s="334"/>
      <c r="AD165" s="334"/>
      <c r="AE165" s="334"/>
      <c r="AF165" s="334"/>
      <c r="AG165" s="334"/>
      <c r="AH165" s="334"/>
      <c r="AI165" s="334"/>
      <c r="AJ165" s="334"/>
      <c r="AK165" s="334"/>
      <c r="AL165" s="334"/>
      <c r="AM165" s="334"/>
      <c r="AN165" s="334"/>
      <c r="AO165" s="1162"/>
      <c r="AP165" s="1162"/>
      <c r="AQ165" s="1162"/>
      <c r="AR165" s="1162"/>
      <c r="AS165" s="1162"/>
      <c r="AT165" s="1162"/>
      <c r="AU165" s="1162"/>
      <c r="AV165" s="1162"/>
      <c r="AW165" s="1162"/>
      <c r="AX165" s="1162"/>
      <c r="AY165" s="1162"/>
    </row>
    <row r="166" spans="3:51" hidden="1">
      <c r="C166" s="551"/>
      <c r="D166" s="551"/>
      <c r="E166" s="579"/>
      <c r="F166" s="1071"/>
      <c r="G166" s="1072"/>
      <c r="H166" s="1023"/>
      <c r="I166" s="1073">
        <f t="shared" si="30"/>
        <v>0</v>
      </c>
      <c r="J166" s="1011"/>
      <c r="K166" s="1074"/>
      <c r="L166" s="1075"/>
      <c r="M166" s="1011"/>
      <c r="N166" s="1076"/>
      <c r="O166" s="1077"/>
      <c r="P166" s="1078"/>
      <c r="Q166" s="1077"/>
      <c r="R166" s="1078"/>
      <c r="S166" s="1077"/>
      <c r="T166" s="1078"/>
      <c r="U166" s="1077"/>
      <c r="V166" s="1078"/>
      <c r="W166" s="1077"/>
      <c r="X166" s="1078"/>
      <c r="Y166" s="1077"/>
      <c r="Z166" s="1078"/>
      <c r="AC166" s="334"/>
      <c r="AD166" s="334"/>
      <c r="AE166" s="334"/>
      <c r="AF166" s="334"/>
      <c r="AG166" s="334"/>
      <c r="AH166" s="334"/>
      <c r="AI166" s="334"/>
      <c r="AJ166" s="334"/>
      <c r="AK166" s="334"/>
      <c r="AL166" s="334"/>
      <c r="AM166" s="334"/>
      <c r="AN166" s="334"/>
      <c r="AO166" s="1162"/>
      <c r="AP166" s="1162"/>
      <c r="AQ166" s="1162"/>
      <c r="AR166" s="1162"/>
      <c r="AS166" s="1162"/>
      <c r="AT166" s="1162"/>
      <c r="AU166" s="1162"/>
      <c r="AV166" s="1162"/>
      <c r="AW166" s="1162"/>
      <c r="AX166" s="1162"/>
      <c r="AY166" s="1162"/>
    </row>
    <row r="167" spans="3:51">
      <c r="C167" s="136"/>
      <c r="D167" s="555"/>
      <c r="E167" s="465"/>
      <c r="F167" s="1028" t="s">
        <v>1610</v>
      </c>
      <c r="G167" s="1029" t="s">
        <v>851</v>
      </c>
      <c r="H167" s="1264"/>
      <c r="I167" s="1057">
        <f t="shared" si="30"/>
        <v>0</v>
      </c>
      <c r="J167" s="1012" t="s">
        <v>432</v>
      </c>
      <c r="K167" s="971">
        <v>0</v>
      </c>
      <c r="L167" s="1075"/>
      <c r="M167" s="1011"/>
      <c r="N167" s="1038">
        <f>SUM(R167:Z167)</f>
        <v>0</v>
      </c>
      <c r="O167" s="1080" t="str">
        <f>IF(P167="","※","")</f>
        <v>※</v>
      </c>
      <c r="P167" s="1062"/>
      <c r="Q167" s="1080" t="str">
        <f>IF(R167="","※","")</f>
        <v/>
      </c>
      <c r="R167" s="1062">
        <v>0</v>
      </c>
      <c r="S167" s="1080" t="s">
        <v>432</v>
      </c>
      <c r="T167" s="1062">
        <v>0</v>
      </c>
      <c r="U167" s="1080" t="s">
        <v>432</v>
      </c>
      <c r="V167" s="1062">
        <v>0</v>
      </c>
      <c r="W167" s="1080" t="s">
        <v>432</v>
      </c>
      <c r="X167" s="1062">
        <v>0</v>
      </c>
      <c r="Y167" s="1080" t="s">
        <v>432</v>
      </c>
      <c r="Z167" s="1062">
        <v>0</v>
      </c>
      <c r="AC167" s="334"/>
      <c r="AD167" s="334"/>
      <c r="AE167" s="334"/>
      <c r="AF167" s="334"/>
      <c r="AG167" s="334"/>
      <c r="AH167" s="334"/>
      <c r="AI167" s="334"/>
      <c r="AJ167" s="334"/>
      <c r="AK167" s="334"/>
      <c r="AL167" s="334"/>
      <c r="AM167" s="334"/>
      <c r="AN167" s="334"/>
      <c r="AO167" s="1165" t="s">
        <v>513</v>
      </c>
      <c r="AP167" s="1195" t="s">
        <v>108</v>
      </c>
      <c r="AQ167" s="1195" t="s">
        <v>108</v>
      </c>
      <c r="AR167" s="1195" t="s">
        <v>108</v>
      </c>
      <c r="AS167" s="1203" t="s">
        <v>109</v>
      </c>
      <c r="AT167" s="1195" t="s">
        <v>108</v>
      </c>
      <c r="AU167" s="1195" t="s">
        <v>108</v>
      </c>
      <c r="AV167" s="1195" t="s">
        <v>108</v>
      </c>
      <c r="AW167" s="1195" t="s">
        <v>108</v>
      </c>
      <c r="AX167" s="1195" t="s">
        <v>108</v>
      </c>
      <c r="AY167" s="1195" t="s">
        <v>108</v>
      </c>
    </row>
    <row r="168" spans="3:51">
      <c r="C168" s="136"/>
      <c r="D168" s="555"/>
      <c r="E168" s="466" t="s">
        <v>836</v>
      </c>
      <c r="F168" s="451" t="s">
        <v>1103</v>
      </c>
      <c r="G168" s="451"/>
      <c r="H168" s="452"/>
      <c r="I168" s="618">
        <f t="shared" si="30"/>
        <v>0</v>
      </c>
      <c r="J168" s="274"/>
      <c r="K168" s="216">
        <f>SUM(K169:K170)</f>
        <v>0</v>
      </c>
      <c r="L168" s="14"/>
      <c r="M168" s="252"/>
      <c r="N168" s="619">
        <f>SUM(R168:Z168)</f>
        <v>0</v>
      </c>
      <c r="O168" s="820"/>
      <c r="P168" s="216">
        <f>P169+P170</f>
        <v>0</v>
      </c>
      <c r="Q168" s="820"/>
      <c r="R168" s="216">
        <f>SUM(R169:R170)</f>
        <v>0</v>
      </c>
      <c r="S168" s="820"/>
      <c r="T168" s="216">
        <f>SUM(T169:T170)</f>
        <v>0</v>
      </c>
      <c r="U168" s="820"/>
      <c r="V168" s="216">
        <f>SUM(V169:V170)</f>
        <v>0</v>
      </c>
      <c r="W168" s="820"/>
      <c r="X168" s="216">
        <f>SUM(X169:X170)</f>
        <v>0</v>
      </c>
      <c r="Y168" s="820"/>
      <c r="Z168" s="216">
        <f>SUM(Z169:Z170)</f>
        <v>0</v>
      </c>
      <c r="AC168" s="334"/>
      <c r="AD168" s="334"/>
      <c r="AE168" s="334"/>
      <c r="AF168" s="334"/>
      <c r="AG168" s="334"/>
      <c r="AH168" s="334"/>
      <c r="AI168" s="334"/>
      <c r="AJ168" s="334"/>
      <c r="AK168" s="334"/>
      <c r="AL168" s="334"/>
      <c r="AM168" s="334"/>
      <c r="AN168" s="334"/>
      <c r="AO168" s="1164" t="s">
        <v>892</v>
      </c>
      <c r="AP168" s="1203" t="s">
        <v>109</v>
      </c>
      <c r="AQ168" s="1195" t="s">
        <v>108</v>
      </c>
      <c r="AR168" s="1203" t="s">
        <v>109</v>
      </c>
      <c r="AS168" s="1203" t="s">
        <v>109</v>
      </c>
      <c r="AT168" s="1203" t="s">
        <v>109</v>
      </c>
      <c r="AU168" s="1203" t="s">
        <v>109</v>
      </c>
      <c r="AV168" s="1203" t="s">
        <v>109</v>
      </c>
      <c r="AW168" s="1203" t="s">
        <v>109</v>
      </c>
      <c r="AX168" s="1203" t="s">
        <v>109</v>
      </c>
      <c r="AY168" s="1195" t="s">
        <v>108</v>
      </c>
    </row>
    <row r="169" spans="3:51" hidden="1">
      <c r="C169" s="136"/>
      <c r="D169" s="555"/>
      <c r="E169" s="462"/>
      <c r="F169" s="1654" t="s">
        <v>837</v>
      </c>
      <c r="G169" s="1655" t="s">
        <v>1104</v>
      </c>
      <c r="H169" s="1656"/>
      <c r="I169" s="1358"/>
      <c r="J169" s="1657" t="s">
        <v>432</v>
      </c>
      <c r="K169" s="1658"/>
      <c r="L169" s="1659"/>
      <c r="M169" s="1657"/>
      <c r="N169" s="1653"/>
      <c r="O169" s="1660" t="str">
        <f>IF(P169="","※","")</f>
        <v>※</v>
      </c>
      <c r="P169" s="1658"/>
      <c r="Q169" s="1660" t="str">
        <f>IF(R169="","※","")</f>
        <v>※</v>
      </c>
      <c r="R169" s="1653"/>
      <c r="S169" s="1660" t="s">
        <v>432</v>
      </c>
      <c r="T169" s="1653"/>
      <c r="U169" s="1660" t="s">
        <v>432</v>
      </c>
      <c r="V169" s="1653"/>
      <c r="W169" s="1660" t="s">
        <v>432</v>
      </c>
      <c r="X169" s="1653"/>
      <c r="Y169" s="1660" t="s">
        <v>432</v>
      </c>
      <c r="Z169" s="1653"/>
      <c r="AC169" s="334"/>
      <c r="AD169" s="334"/>
      <c r="AE169" s="334"/>
      <c r="AF169" s="334"/>
      <c r="AG169" s="334"/>
      <c r="AH169" s="334"/>
      <c r="AI169" s="334"/>
      <c r="AJ169" s="334"/>
      <c r="AK169" s="334"/>
      <c r="AL169" s="334"/>
      <c r="AM169" s="334"/>
      <c r="AN169" s="334"/>
      <c r="AO169" s="1164" t="s">
        <v>892</v>
      </c>
      <c r="AP169" s="1203" t="s">
        <v>109</v>
      </c>
      <c r="AQ169" s="1195" t="s">
        <v>108</v>
      </c>
      <c r="AR169" s="1203" t="s">
        <v>109</v>
      </c>
      <c r="AS169" s="1203" t="s">
        <v>109</v>
      </c>
      <c r="AT169" s="1203" t="s">
        <v>109</v>
      </c>
      <c r="AU169" s="1203" t="s">
        <v>109</v>
      </c>
      <c r="AV169" s="1203" t="s">
        <v>109</v>
      </c>
      <c r="AW169" s="1203" t="s">
        <v>109</v>
      </c>
      <c r="AX169" s="1203" t="s">
        <v>109</v>
      </c>
      <c r="AY169" s="1195" t="s">
        <v>108</v>
      </c>
    </row>
    <row r="170" spans="3:51" hidden="1">
      <c r="C170" s="136"/>
      <c r="D170" s="555"/>
      <c r="E170" s="462"/>
      <c r="F170" s="1355" t="s">
        <v>833</v>
      </c>
      <c r="G170" s="1356" t="s">
        <v>1129</v>
      </c>
      <c r="H170" s="1661"/>
      <c r="I170" s="1358"/>
      <c r="J170" s="1662" t="s">
        <v>432</v>
      </c>
      <c r="K170" s="1663"/>
      <c r="L170" s="1659"/>
      <c r="M170" s="1662"/>
      <c r="N170" s="1653"/>
      <c r="O170" s="1664" t="str">
        <f>IF(P170="","※","")</f>
        <v>※</v>
      </c>
      <c r="P170" s="1663"/>
      <c r="Q170" s="1664" t="str">
        <f>IF(R170="","※","")</f>
        <v>※</v>
      </c>
      <c r="R170" s="1653"/>
      <c r="S170" s="1664" t="s">
        <v>432</v>
      </c>
      <c r="T170" s="1653"/>
      <c r="U170" s="1664" t="s">
        <v>432</v>
      </c>
      <c r="V170" s="1653"/>
      <c r="W170" s="1664" t="s">
        <v>432</v>
      </c>
      <c r="X170" s="1653"/>
      <c r="Y170" s="1664" t="s">
        <v>432</v>
      </c>
      <c r="Z170" s="1653"/>
      <c r="AC170" s="334"/>
      <c r="AD170" s="334"/>
      <c r="AE170" s="334"/>
      <c r="AF170" s="334"/>
      <c r="AG170" s="334"/>
      <c r="AH170" s="334"/>
      <c r="AI170" s="334"/>
      <c r="AJ170" s="334"/>
      <c r="AK170" s="334"/>
      <c r="AL170" s="334"/>
      <c r="AM170" s="334"/>
      <c r="AN170" s="334"/>
      <c r="AO170" s="1164" t="s">
        <v>892</v>
      </c>
      <c r="AP170" s="1203" t="s">
        <v>109</v>
      </c>
      <c r="AQ170" s="1195" t="s">
        <v>108</v>
      </c>
      <c r="AR170" s="1203" t="s">
        <v>109</v>
      </c>
      <c r="AS170" s="1203" t="s">
        <v>109</v>
      </c>
      <c r="AT170" s="1203" t="s">
        <v>109</v>
      </c>
      <c r="AU170" s="1203" t="s">
        <v>109</v>
      </c>
      <c r="AV170" s="1203" t="s">
        <v>109</v>
      </c>
      <c r="AW170" s="1203" t="s">
        <v>109</v>
      </c>
      <c r="AX170" s="1203" t="s">
        <v>109</v>
      </c>
      <c r="AY170" s="1195" t="s">
        <v>108</v>
      </c>
    </row>
    <row r="171" spans="3:51">
      <c r="C171" s="136"/>
      <c r="D171" s="136"/>
      <c r="E171" s="446" t="s">
        <v>838</v>
      </c>
      <c r="F171" s="147" t="s">
        <v>1711</v>
      </c>
      <c r="G171" s="147"/>
      <c r="H171" s="99"/>
      <c r="I171" s="618">
        <f t="shared" ref="I171" si="31">SUM(K171,N171)</f>
        <v>0</v>
      </c>
      <c r="J171" s="274"/>
      <c r="K171" s="216">
        <f>SUM(K172:K173)</f>
        <v>0</v>
      </c>
      <c r="L171" s="14"/>
      <c r="M171" s="252"/>
      <c r="N171" s="619">
        <f>SUM(R171:Z171)</f>
        <v>0</v>
      </c>
      <c r="O171" s="820"/>
      <c r="P171" s="216">
        <f>P172+P173</f>
        <v>0</v>
      </c>
      <c r="Q171" s="820"/>
      <c r="R171" s="216">
        <f>SUM(R172:R173)</f>
        <v>0</v>
      </c>
      <c r="S171" s="820"/>
      <c r="T171" s="216">
        <f>SUM(T172:T173)</f>
        <v>0</v>
      </c>
      <c r="U171" s="820"/>
      <c r="V171" s="216">
        <f>SUM(V172:V173)</f>
        <v>0</v>
      </c>
      <c r="W171" s="820"/>
      <c r="X171" s="216">
        <f>SUM(X172:X173)</f>
        <v>0</v>
      </c>
      <c r="Y171" s="820"/>
      <c r="Z171" s="216">
        <f>SUM(Z172:Z173)</f>
        <v>0</v>
      </c>
      <c r="AC171" s="334"/>
      <c r="AD171" s="334"/>
      <c r="AE171" s="334"/>
      <c r="AF171" s="334"/>
      <c r="AG171" s="334"/>
      <c r="AH171" s="334"/>
      <c r="AI171" s="334"/>
      <c r="AJ171" s="334"/>
      <c r="AK171" s="334"/>
      <c r="AL171" s="334"/>
      <c r="AM171" s="334"/>
      <c r="AN171" s="334"/>
    </row>
    <row r="172" spans="3:51" hidden="1">
      <c r="C172" s="136"/>
      <c r="D172" s="136"/>
      <c r="E172" s="626"/>
      <c r="F172" s="276"/>
      <c r="G172" s="48"/>
      <c r="H172" s="2157"/>
      <c r="I172" s="594"/>
      <c r="J172" s="274"/>
      <c r="K172" s="589"/>
      <c r="L172" s="14"/>
      <c r="M172" s="274"/>
      <c r="N172" s="620"/>
      <c r="O172" s="821"/>
      <c r="P172" s="589"/>
      <c r="Q172" s="821"/>
      <c r="R172" s="589"/>
      <c r="S172" s="821"/>
      <c r="T172" s="589"/>
      <c r="U172" s="821"/>
      <c r="V172" s="589"/>
      <c r="W172" s="821"/>
      <c r="X172" s="589"/>
      <c r="Y172" s="821"/>
      <c r="Z172" s="589"/>
      <c r="AC172" s="334"/>
      <c r="AD172" s="334"/>
      <c r="AE172" s="334"/>
      <c r="AF172" s="334"/>
      <c r="AG172" s="334"/>
      <c r="AH172" s="334"/>
      <c r="AI172" s="334"/>
      <c r="AJ172" s="334"/>
      <c r="AK172" s="334"/>
      <c r="AL172" s="334"/>
      <c r="AM172" s="334"/>
      <c r="AN172" s="334"/>
    </row>
    <row r="173" spans="3:51" hidden="1">
      <c r="C173" s="136"/>
      <c r="D173" s="136"/>
      <c r="E173" s="626"/>
      <c r="F173" s="276"/>
      <c r="G173" s="48"/>
      <c r="H173" s="2157"/>
      <c r="I173" s="594"/>
      <c r="J173" s="277"/>
      <c r="K173" s="611"/>
      <c r="L173" s="14"/>
      <c r="M173" s="277"/>
      <c r="N173" s="620"/>
      <c r="O173" s="824"/>
      <c r="P173" s="611"/>
      <c r="Q173" s="824"/>
      <c r="R173" s="611"/>
      <c r="S173" s="824"/>
      <c r="T173" s="611"/>
      <c r="U173" s="824"/>
      <c r="V173" s="611"/>
      <c r="W173" s="824"/>
      <c r="X173" s="611"/>
      <c r="Y173" s="824"/>
      <c r="Z173" s="611"/>
      <c r="AC173" s="334"/>
      <c r="AD173" s="334"/>
      <c r="AE173" s="334"/>
      <c r="AF173" s="334"/>
      <c r="AG173" s="334"/>
      <c r="AH173" s="334"/>
      <c r="AI173" s="334"/>
      <c r="AJ173" s="334"/>
      <c r="AK173" s="334"/>
      <c r="AL173" s="334"/>
      <c r="AM173" s="334"/>
      <c r="AN173" s="334"/>
    </row>
    <row r="174" spans="3:51">
      <c r="C174" s="136"/>
      <c r="D174" s="136"/>
      <c r="E174" s="2635" t="s">
        <v>1712</v>
      </c>
      <c r="F174" s="2158" t="s">
        <v>1028</v>
      </c>
      <c r="G174" s="1785"/>
      <c r="H174" s="1783" t="s">
        <v>839</v>
      </c>
      <c r="I174" s="468">
        <v>0</v>
      </c>
      <c r="J174" s="211"/>
      <c r="K174" s="2159">
        <v>0</v>
      </c>
      <c r="L174" s="2160"/>
      <c r="M174" s="211"/>
      <c r="N174" s="2161">
        <f t="shared" ref="N174:N175" si="32">SUM(R174:Z174)</f>
        <v>0</v>
      </c>
      <c r="O174" s="280"/>
      <c r="P174" s="2159"/>
      <c r="Q174" s="280"/>
      <c r="R174" s="2159">
        <v>0</v>
      </c>
      <c r="S174" s="280"/>
      <c r="T174" s="2159">
        <v>0</v>
      </c>
      <c r="U174" s="280"/>
      <c r="V174" s="2159">
        <v>0</v>
      </c>
      <c r="W174" s="280"/>
      <c r="X174" s="2159">
        <v>0</v>
      </c>
      <c r="Y174" s="280"/>
      <c r="Z174" s="2159">
        <v>0</v>
      </c>
      <c r="AC174" s="334"/>
      <c r="AD174" s="334"/>
      <c r="AE174" s="334"/>
      <c r="AF174" s="334"/>
      <c r="AG174" s="334"/>
      <c r="AH174" s="334"/>
      <c r="AI174" s="334"/>
      <c r="AJ174" s="334"/>
      <c r="AK174" s="334"/>
      <c r="AL174" s="334"/>
      <c r="AM174" s="334"/>
      <c r="AN174" s="334"/>
    </row>
    <row r="175" spans="3:51">
      <c r="C175" s="136"/>
      <c r="D175" s="136"/>
      <c r="E175" s="2628"/>
      <c r="F175" s="2154" t="s">
        <v>1028</v>
      </c>
      <c r="G175" s="1785"/>
      <c r="H175" s="1783" t="s">
        <v>839</v>
      </c>
      <c r="I175" s="600">
        <v>0</v>
      </c>
      <c r="J175" s="258"/>
      <c r="K175" s="615">
        <v>0</v>
      </c>
      <c r="L175" s="607"/>
      <c r="M175" s="258"/>
      <c r="N175" s="602">
        <f t="shared" si="32"/>
        <v>0</v>
      </c>
      <c r="O175" s="819"/>
      <c r="P175" s="615"/>
      <c r="Q175" s="819"/>
      <c r="R175" s="615">
        <v>0</v>
      </c>
      <c r="S175" s="819"/>
      <c r="T175" s="615">
        <v>0</v>
      </c>
      <c r="U175" s="819"/>
      <c r="V175" s="615">
        <v>0</v>
      </c>
      <c r="W175" s="819"/>
      <c r="X175" s="615">
        <v>0</v>
      </c>
      <c r="Y175" s="819"/>
      <c r="Z175" s="615">
        <v>0</v>
      </c>
      <c r="AC175" s="334"/>
      <c r="AD175" s="334"/>
      <c r="AE175" s="334"/>
      <c r="AF175" s="334"/>
      <c r="AG175" s="334"/>
      <c r="AH175" s="334"/>
      <c r="AI175" s="334"/>
      <c r="AJ175" s="334"/>
      <c r="AK175" s="334"/>
      <c r="AL175" s="334"/>
      <c r="AM175" s="334"/>
      <c r="AN175" s="334"/>
    </row>
    <row r="176" spans="3:51">
      <c r="C176" s="136"/>
      <c r="D176" s="555"/>
      <c r="E176" s="2629"/>
      <c r="F176" s="2155" t="s">
        <v>1028</v>
      </c>
      <c r="G176" s="457"/>
      <c r="H176" s="1288" t="s">
        <v>839</v>
      </c>
      <c r="I176" s="597">
        <f>SUM(K176,N176)</f>
        <v>0</v>
      </c>
      <c r="J176" s="213" t="s">
        <v>432</v>
      </c>
      <c r="K176" s="287">
        <v>0</v>
      </c>
      <c r="L176" s="115"/>
      <c r="M176" s="213"/>
      <c r="N176" s="298">
        <f>SUM(R176:Z176)</f>
        <v>0</v>
      </c>
      <c r="O176" s="816" t="str">
        <f>IF(P176="","※","")</f>
        <v>※</v>
      </c>
      <c r="P176" s="287"/>
      <c r="Q176" s="816" t="str">
        <f>IF(R176="","※","")</f>
        <v/>
      </c>
      <c r="R176" s="287">
        <v>0</v>
      </c>
      <c r="S176" s="816" t="s">
        <v>432</v>
      </c>
      <c r="T176" s="287">
        <v>0</v>
      </c>
      <c r="U176" s="816" t="s">
        <v>432</v>
      </c>
      <c r="V176" s="287">
        <v>0</v>
      </c>
      <c r="W176" s="816" t="s">
        <v>432</v>
      </c>
      <c r="X176" s="287">
        <v>0</v>
      </c>
      <c r="Y176" s="816" t="s">
        <v>432</v>
      </c>
      <c r="Z176" s="287">
        <v>0</v>
      </c>
      <c r="AC176" s="334"/>
      <c r="AD176" s="334"/>
      <c r="AE176" s="334"/>
      <c r="AF176" s="334"/>
      <c r="AG176" s="334"/>
      <c r="AH176" s="334"/>
      <c r="AI176" s="334"/>
      <c r="AJ176" s="334"/>
      <c r="AK176" s="334"/>
      <c r="AL176" s="334"/>
      <c r="AM176" s="334"/>
      <c r="AN176" s="334"/>
      <c r="AO176" s="1162"/>
      <c r="AP176" s="1162"/>
      <c r="AQ176" s="1162"/>
      <c r="AR176" s="1162"/>
      <c r="AS176" s="1162"/>
      <c r="AT176" s="1162"/>
      <c r="AU176" s="1162"/>
      <c r="AV176" s="1162"/>
      <c r="AW176" s="1162"/>
      <c r="AX176" s="1162"/>
      <c r="AY176" s="1162"/>
    </row>
    <row r="177" spans="3:51">
      <c r="C177" s="136"/>
      <c r="D177" s="547" t="s">
        <v>840</v>
      </c>
      <c r="E177" s="451" t="s">
        <v>1031</v>
      </c>
      <c r="F177" s="545"/>
      <c r="G177" s="545"/>
      <c r="H177" s="627"/>
      <c r="I177" s="596">
        <f>SUM(K177,N177)</f>
        <v>0</v>
      </c>
      <c r="J177" s="274" t="s">
        <v>432</v>
      </c>
      <c r="K177" s="603">
        <v>0</v>
      </c>
      <c r="M177" s="274"/>
      <c r="N177" s="619">
        <f>SUM(R177:Z177)</f>
        <v>0</v>
      </c>
      <c r="O177" s="821" t="str">
        <f>IF(P177="","※","")</f>
        <v>※</v>
      </c>
      <c r="P177" s="603"/>
      <c r="Q177" s="821" t="str">
        <f>IF(R177="","※","")</f>
        <v/>
      </c>
      <c r="R177" s="603">
        <v>0</v>
      </c>
      <c r="S177" s="821" t="s">
        <v>432</v>
      </c>
      <c r="T177" s="603">
        <v>0</v>
      </c>
      <c r="U177" s="821" t="s">
        <v>432</v>
      </c>
      <c r="V177" s="603">
        <v>0</v>
      </c>
      <c r="W177" s="821" t="s">
        <v>432</v>
      </c>
      <c r="X177" s="603">
        <v>0</v>
      </c>
      <c r="Y177" s="821" t="s">
        <v>432</v>
      </c>
      <c r="Z177" s="603">
        <v>0</v>
      </c>
      <c r="AC177" s="334"/>
      <c r="AD177" s="334"/>
      <c r="AE177" s="334"/>
      <c r="AF177" s="334"/>
      <c r="AG177" s="334"/>
      <c r="AH177" s="334"/>
      <c r="AI177" s="334"/>
      <c r="AJ177" s="334"/>
      <c r="AK177" s="334"/>
      <c r="AL177" s="334"/>
      <c r="AM177" s="334"/>
      <c r="AN177" s="334"/>
      <c r="AO177" s="1162"/>
      <c r="AP177" s="1162"/>
      <c r="AQ177" s="1162"/>
      <c r="AR177" s="1162"/>
      <c r="AS177" s="1162"/>
      <c r="AT177" s="1162"/>
      <c r="AU177" s="1162"/>
      <c r="AV177" s="1162"/>
      <c r="AW177" s="1162"/>
      <c r="AX177" s="1162"/>
      <c r="AY177" s="1162"/>
    </row>
    <row r="178" spans="3:51">
      <c r="C178" s="136"/>
      <c r="D178" s="1044" t="s">
        <v>841</v>
      </c>
      <c r="E178" s="1051" t="s">
        <v>1032</v>
      </c>
      <c r="F178" s="1051"/>
      <c r="G178" s="1051"/>
      <c r="H178" s="1052"/>
      <c r="I178" s="1053">
        <f>SUM(K178,N178)</f>
        <v>51093</v>
      </c>
      <c r="J178" s="984"/>
      <c r="K178" s="992">
        <f>SUM(K179,K185,K194,K195,K196,K202,K214,K226:K238)</f>
        <v>19721</v>
      </c>
      <c r="L178" s="1046" t="s">
        <v>644</v>
      </c>
      <c r="M178" s="984" t="s">
        <v>432</v>
      </c>
      <c r="N178" s="1048">
        <f>SUM(R178:Z178)</f>
        <v>31372</v>
      </c>
      <c r="O178" s="1039"/>
      <c r="P178" s="992">
        <f>P179+P185+P194+P195+P196+P202+P214+P226+P227+P228+P229+P230+P231+P232+P233+P238+P243</f>
        <v>0</v>
      </c>
      <c r="Q178" s="1039"/>
      <c r="R178" s="992">
        <f>SUM(R179,R185,R194,R195,R196,R202,R214,R226:R243)</f>
        <v>27461</v>
      </c>
      <c r="S178" s="1039"/>
      <c r="T178" s="992">
        <f>SUM(T179,T185,T194,T195,T196,T202,T214,T226:T243)</f>
        <v>2491</v>
      </c>
      <c r="U178" s="1039"/>
      <c r="V178" s="992">
        <f>SUM(V179,V185,V194,V195,V196,V202,V214,V226:V243)</f>
        <v>1061</v>
      </c>
      <c r="W178" s="1039"/>
      <c r="X178" s="992">
        <f>SUM(X179,X185,X194,X195,X196,X202,X214,X226:X243)</f>
        <v>108</v>
      </c>
      <c r="Y178" s="1039"/>
      <c r="Z178" s="992">
        <f>SUM(Z179,Z185,Z194,Z195,Z196,Z202,Z214,Z226:Z243)</f>
        <v>251</v>
      </c>
      <c r="AC178" s="334"/>
      <c r="AD178" s="334"/>
      <c r="AE178" s="334"/>
      <c r="AF178" s="334"/>
      <c r="AG178" s="334"/>
      <c r="AH178" s="334"/>
      <c r="AI178" s="334"/>
      <c r="AJ178" s="334"/>
      <c r="AK178" s="334"/>
      <c r="AL178" s="334"/>
      <c r="AM178" s="334"/>
      <c r="AN178" s="334"/>
      <c r="AO178" s="1162"/>
      <c r="AP178" s="1162"/>
      <c r="AQ178" s="1162"/>
      <c r="AR178" s="1162"/>
      <c r="AS178" s="1162"/>
      <c r="AT178" s="1162"/>
      <c r="AU178" s="1162"/>
      <c r="AV178" s="1162"/>
      <c r="AW178" s="1162"/>
      <c r="AX178" s="1162"/>
      <c r="AY178" s="1162"/>
    </row>
    <row r="179" spans="3:51">
      <c r="C179" s="136"/>
      <c r="D179" s="555"/>
      <c r="E179" s="1044" t="s">
        <v>1053</v>
      </c>
      <c r="F179" s="1040" t="s">
        <v>570</v>
      </c>
      <c r="G179" s="1040"/>
      <c r="H179" s="1041"/>
      <c r="I179" s="1042">
        <f>SUM(K179,N179)</f>
        <v>1903</v>
      </c>
      <c r="J179" s="973"/>
      <c r="K179" s="992">
        <f>'12.元請 労務管理費'!I17</f>
        <v>383</v>
      </c>
      <c r="L179" s="1046" t="s">
        <v>644</v>
      </c>
      <c r="M179" s="973"/>
      <c r="N179" s="1048">
        <f>SUM(R179:Z179)</f>
        <v>1520</v>
      </c>
      <c r="O179" s="1039"/>
      <c r="P179" s="992"/>
      <c r="Q179" s="1039"/>
      <c r="R179" s="992">
        <f>'21.元請 労務管理費_下請'!L17</f>
        <v>1440</v>
      </c>
      <c r="S179" s="973"/>
      <c r="T179" s="992">
        <f>'21.元請 労務管理費_下請'!N17</f>
        <v>80</v>
      </c>
      <c r="U179" s="973"/>
      <c r="V179" s="992">
        <f>'21.元請 労務管理費_下請'!P17</f>
        <v>0</v>
      </c>
      <c r="W179" s="973"/>
      <c r="X179" s="992">
        <f>'21.元請 労務管理費_下請'!R17</f>
        <v>0</v>
      </c>
      <c r="Y179" s="973"/>
      <c r="Z179" s="992">
        <f>'21.元請 労務管理費_下請'!T17</f>
        <v>0</v>
      </c>
      <c r="AC179" s="334"/>
      <c r="AD179" s="334"/>
      <c r="AE179" s="334"/>
      <c r="AF179" s="334"/>
      <c r="AG179" s="334"/>
      <c r="AH179" s="334"/>
      <c r="AI179" s="334"/>
      <c r="AJ179" s="334"/>
      <c r="AK179" s="334"/>
      <c r="AL179" s="334"/>
      <c r="AM179" s="334"/>
      <c r="AN179" s="334"/>
      <c r="AO179" s="1162"/>
      <c r="AP179" s="1162"/>
      <c r="AQ179" s="1162"/>
      <c r="AR179" s="1162"/>
      <c r="AS179" s="1162"/>
      <c r="AT179" s="1162"/>
      <c r="AU179" s="1162"/>
      <c r="AV179" s="1162"/>
      <c r="AW179" s="1162"/>
      <c r="AX179" s="1162"/>
      <c r="AY179" s="1162"/>
    </row>
    <row r="180" spans="3:51">
      <c r="C180" s="136"/>
      <c r="D180" s="555"/>
      <c r="E180" s="1081"/>
      <c r="F180" s="2163" t="s">
        <v>1038</v>
      </c>
      <c r="G180" s="1016" t="s">
        <v>341</v>
      </c>
      <c r="H180" s="974"/>
      <c r="I180" s="1054">
        <v>0</v>
      </c>
      <c r="J180" s="975"/>
      <c r="K180" s="991">
        <v>0</v>
      </c>
      <c r="L180" s="2164"/>
      <c r="M180" s="975"/>
      <c r="N180" s="1061">
        <v>0</v>
      </c>
      <c r="O180" s="1067"/>
      <c r="P180" s="991"/>
      <c r="Q180" s="1067"/>
      <c r="R180" s="991">
        <v>0</v>
      </c>
      <c r="S180" s="1067"/>
      <c r="T180" s="991">
        <v>0</v>
      </c>
      <c r="U180" s="1067"/>
      <c r="V180" s="991">
        <v>0</v>
      </c>
      <c r="W180" s="1067"/>
      <c r="X180" s="991">
        <v>0</v>
      </c>
      <c r="Y180" s="1067"/>
      <c r="Z180" s="991">
        <v>0</v>
      </c>
      <c r="AC180" s="334"/>
      <c r="AD180" s="334"/>
      <c r="AE180" s="334"/>
      <c r="AF180" s="334"/>
      <c r="AG180" s="334"/>
      <c r="AH180" s="334"/>
      <c r="AI180" s="334"/>
      <c r="AJ180" s="334"/>
      <c r="AK180" s="334"/>
      <c r="AL180" s="334"/>
      <c r="AM180" s="334"/>
      <c r="AN180" s="334"/>
      <c r="AO180" s="1162"/>
      <c r="AP180" s="1162"/>
      <c r="AQ180" s="1162"/>
      <c r="AR180" s="1162"/>
      <c r="AS180" s="1162"/>
      <c r="AT180" s="1162"/>
      <c r="AU180" s="1162"/>
      <c r="AV180" s="1162"/>
      <c r="AW180" s="1162"/>
      <c r="AX180" s="1162"/>
      <c r="AY180" s="1162"/>
    </row>
    <row r="181" spans="3:51">
      <c r="C181" s="136"/>
      <c r="D181" s="555"/>
      <c r="E181" s="1081"/>
      <c r="F181" s="2165" t="s">
        <v>1039</v>
      </c>
      <c r="G181" s="1022" t="s">
        <v>342</v>
      </c>
      <c r="H181" s="1023"/>
      <c r="I181" s="1055">
        <v>0</v>
      </c>
      <c r="J181" s="977"/>
      <c r="K181" s="1056">
        <v>0</v>
      </c>
      <c r="L181" s="1068"/>
      <c r="M181" s="977"/>
      <c r="N181" s="1059">
        <v>0</v>
      </c>
      <c r="O181" s="1070"/>
      <c r="P181" s="1056"/>
      <c r="Q181" s="1070"/>
      <c r="R181" s="1056">
        <v>0</v>
      </c>
      <c r="S181" s="1070"/>
      <c r="T181" s="1056">
        <v>0</v>
      </c>
      <c r="U181" s="1070"/>
      <c r="V181" s="1056">
        <v>0</v>
      </c>
      <c r="W181" s="1070"/>
      <c r="X181" s="1056">
        <v>0</v>
      </c>
      <c r="Y181" s="1070"/>
      <c r="Z181" s="1056">
        <v>0</v>
      </c>
      <c r="AC181" s="334"/>
      <c r="AD181" s="334"/>
      <c r="AE181" s="334"/>
      <c r="AF181" s="334"/>
      <c r="AG181" s="334"/>
      <c r="AH181" s="334"/>
      <c r="AI181" s="334"/>
      <c r="AJ181" s="334"/>
      <c r="AK181" s="334"/>
      <c r="AL181" s="334"/>
      <c r="AM181" s="334"/>
      <c r="AN181" s="334"/>
      <c r="AO181" s="1162"/>
      <c r="AP181" s="1162"/>
      <c r="AQ181" s="1162"/>
      <c r="AR181" s="1162"/>
      <c r="AS181" s="1162"/>
      <c r="AT181" s="1162"/>
      <c r="AU181" s="1162"/>
      <c r="AV181" s="1162"/>
      <c r="AW181" s="1162"/>
      <c r="AX181" s="1162"/>
      <c r="AY181" s="1162"/>
    </row>
    <row r="182" spans="3:51">
      <c r="C182" s="136"/>
      <c r="D182" s="555"/>
      <c r="E182" s="1081"/>
      <c r="F182" s="2165" t="s">
        <v>1043</v>
      </c>
      <c r="G182" s="1022" t="s">
        <v>343</v>
      </c>
      <c r="H182" s="1023"/>
      <c r="I182" s="1055">
        <v>0</v>
      </c>
      <c r="J182" s="977"/>
      <c r="K182" s="1056">
        <v>0</v>
      </c>
      <c r="L182" s="1068"/>
      <c r="M182" s="977"/>
      <c r="N182" s="1059">
        <v>0</v>
      </c>
      <c r="O182" s="1070"/>
      <c r="P182" s="1056"/>
      <c r="Q182" s="1070"/>
      <c r="R182" s="1056">
        <v>0</v>
      </c>
      <c r="S182" s="1070"/>
      <c r="T182" s="1056">
        <v>0</v>
      </c>
      <c r="U182" s="1070"/>
      <c r="V182" s="1056">
        <v>0</v>
      </c>
      <c r="W182" s="1070"/>
      <c r="X182" s="1056">
        <v>0</v>
      </c>
      <c r="Y182" s="1070"/>
      <c r="Z182" s="1056">
        <v>0</v>
      </c>
      <c r="AC182" s="334"/>
      <c r="AD182" s="334"/>
      <c r="AE182" s="334"/>
      <c r="AF182" s="334"/>
      <c r="AG182" s="334"/>
      <c r="AH182" s="334"/>
      <c r="AI182" s="334"/>
      <c r="AJ182" s="334"/>
      <c r="AK182" s="334"/>
      <c r="AL182" s="334"/>
      <c r="AM182" s="334"/>
      <c r="AN182" s="334"/>
      <c r="AO182" s="1162"/>
      <c r="AP182" s="1162"/>
      <c r="AQ182" s="1162"/>
      <c r="AR182" s="1162"/>
      <c r="AS182" s="1162"/>
      <c r="AT182" s="1162"/>
      <c r="AU182" s="1162"/>
      <c r="AV182" s="1162"/>
      <c r="AW182" s="1162"/>
      <c r="AX182" s="1162"/>
      <c r="AY182" s="1162"/>
    </row>
    <row r="183" spans="3:51">
      <c r="C183" s="136"/>
      <c r="D183" s="555"/>
      <c r="E183" s="1081"/>
      <c r="F183" s="2165" t="s">
        <v>1044</v>
      </c>
      <c r="G183" s="1022" t="s">
        <v>1713</v>
      </c>
      <c r="H183" s="1023"/>
      <c r="I183" s="1055">
        <v>0</v>
      </c>
      <c r="J183" s="977"/>
      <c r="K183" s="1056">
        <v>0</v>
      </c>
      <c r="L183" s="1068"/>
      <c r="M183" s="977"/>
      <c r="N183" s="1059">
        <v>0</v>
      </c>
      <c r="O183" s="1070"/>
      <c r="P183" s="1056"/>
      <c r="Q183" s="1070"/>
      <c r="R183" s="1056">
        <v>0</v>
      </c>
      <c r="S183" s="1070"/>
      <c r="T183" s="1056">
        <v>0</v>
      </c>
      <c r="U183" s="1070"/>
      <c r="V183" s="1056">
        <v>0</v>
      </c>
      <c r="W183" s="1070"/>
      <c r="X183" s="1056">
        <v>0</v>
      </c>
      <c r="Y183" s="1070"/>
      <c r="Z183" s="1056">
        <v>0</v>
      </c>
      <c r="AC183" s="334"/>
      <c r="AD183" s="334"/>
      <c r="AE183" s="334"/>
      <c r="AF183" s="334"/>
      <c r="AG183" s="334"/>
      <c r="AH183" s="334"/>
      <c r="AI183" s="334"/>
      <c r="AJ183" s="334"/>
      <c r="AK183" s="334"/>
      <c r="AL183" s="334"/>
      <c r="AM183" s="334"/>
      <c r="AN183" s="334"/>
      <c r="AO183" s="1162"/>
      <c r="AP183" s="1162"/>
      <c r="AQ183" s="1162"/>
      <c r="AR183" s="1162"/>
      <c r="AS183" s="1162"/>
      <c r="AT183" s="1162"/>
      <c r="AU183" s="1162"/>
      <c r="AV183" s="1162"/>
      <c r="AW183" s="1162"/>
      <c r="AX183" s="1162"/>
      <c r="AY183" s="1162"/>
    </row>
    <row r="184" spans="3:51">
      <c r="C184" s="136"/>
      <c r="D184" s="555"/>
      <c r="E184" s="2162"/>
      <c r="F184" s="2166" t="s">
        <v>1045</v>
      </c>
      <c r="G184" s="1072" t="s">
        <v>345</v>
      </c>
      <c r="H184" s="1093"/>
      <c r="I184" s="1073">
        <v>0</v>
      </c>
      <c r="J184" s="1011"/>
      <c r="K184" s="1058">
        <v>0</v>
      </c>
      <c r="L184" s="1075"/>
      <c r="M184" s="1011"/>
      <c r="N184" s="1063">
        <v>0</v>
      </c>
      <c r="O184" s="1077"/>
      <c r="P184" s="1058"/>
      <c r="Q184" s="1077"/>
      <c r="R184" s="1058">
        <v>0</v>
      </c>
      <c r="S184" s="1077"/>
      <c r="T184" s="1058">
        <v>0</v>
      </c>
      <c r="U184" s="1077"/>
      <c r="V184" s="1058">
        <v>0</v>
      </c>
      <c r="W184" s="1077"/>
      <c r="X184" s="1058">
        <v>0</v>
      </c>
      <c r="Y184" s="1077"/>
      <c r="Z184" s="1058">
        <v>0</v>
      </c>
      <c r="AC184" s="334"/>
      <c r="AD184" s="334"/>
      <c r="AE184" s="334"/>
      <c r="AF184" s="334"/>
      <c r="AG184" s="334"/>
      <c r="AH184" s="334"/>
      <c r="AI184" s="334"/>
      <c r="AJ184" s="334"/>
      <c r="AK184" s="334"/>
      <c r="AL184" s="334"/>
      <c r="AM184" s="334"/>
      <c r="AN184" s="334"/>
      <c r="AO184" s="1162"/>
      <c r="AP184" s="1162"/>
      <c r="AQ184" s="1162"/>
      <c r="AR184" s="1162"/>
      <c r="AS184" s="1162"/>
      <c r="AT184" s="1162"/>
      <c r="AU184" s="1162"/>
      <c r="AV184" s="1162"/>
      <c r="AW184" s="1162"/>
      <c r="AX184" s="1162"/>
      <c r="AY184" s="1162"/>
    </row>
    <row r="185" spans="3:51">
      <c r="C185" s="136"/>
      <c r="D185" s="555"/>
      <c r="E185" s="1044" t="s">
        <v>1054</v>
      </c>
      <c r="F185" s="1051" t="s">
        <v>571</v>
      </c>
      <c r="G185" s="1051"/>
      <c r="H185" s="1052"/>
      <c r="I185" s="1053">
        <f>SUM(K185,N185)</f>
        <v>590</v>
      </c>
      <c r="J185" s="984"/>
      <c r="K185" s="992">
        <f>SUM(K186:K188)</f>
        <v>160</v>
      </c>
      <c r="L185" s="1046" t="s">
        <v>644</v>
      </c>
      <c r="M185" s="984"/>
      <c r="N185" s="1047">
        <f>SUM(R185:Z185)</f>
        <v>430</v>
      </c>
      <c r="O185" s="984"/>
      <c r="P185" s="992">
        <f>P186+P188</f>
        <v>0</v>
      </c>
      <c r="Q185" s="984"/>
      <c r="R185" s="992">
        <f>SUM(R186:R188)</f>
        <v>360</v>
      </c>
      <c r="S185" s="984"/>
      <c r="T185" s="992">
        <f>SUM(T186:T188)</f>
        <v>0</v>
      </c>
      <c r="U185" s="984"/>
      <c r="V185" s="992">
        <f>SUM(V186:V188)</f>
        <v>0</v>
      </c>
      <c r="W185" s="984"/>
      <c r="X185" s="992">
        <f>SUM(X186:X188)</f>
        <v>0</v>
      </c>
      <c r="Y185" s="984"/>
      <c r="Z185" s="992">
        <f>SUM(Z186:Z188)</f>
        <v>70</v>
      </c>
      <c r="AC185" s="334"/>
      <c r="AD185" s="334"/>
      <c r="AE185" s="334"/>
      <c r="AF185" s="334"/>
      <c r="AG185" s="334"/>
      <c r="AH185" s="334"/>
      <c r="AI185" s="334"/>
      <c r="AJ185" s="334"/>
      <c r="AK185" s="334"/>
      <c r="AL185" s="334"/>
      <c r="AM185" s="334"/>
      <c r="AN185" s="334"/>
      <c r="AO185" s="1162"/>
      <c r="AP185" s="1162"/>
      <c r="AQ185" s="1162"/>
      <c r="AR185" s="1162"/>
      <c r="AS185" s="1162"/>
      <c r="AT185" s="1162"/>
      <c r="AU185" s="1162"/>
      <c r="AV185" s="1162"/>
      <c r="AW185" s="1162"/>
      <c r="AX185" s="1162"/>
      <c r="AY185" s="1162"/>
    </row>
    <row r="186" spans="3:51">
      <c r="C186" s="136"/>
      <c r="D186" s="555"/>
      <c r="E186" s="549"/>
      <c r="F186" s="1015" t="s">
        <v>536</v>
      </c>
      <c r="G186" s="1016" t="s">
        <v>842</v>
      </c>
      <c r="H186" s="974"/>
      <c r="I186" s="1054">
        <f>SUM(K186,N186)</f>
        <v>590</v>
      </c>
      <c r="J186" s="975" t="s">
        <v>432</v>
      </c>
      <c r="K186" s="1049">
        <v>160</v>
      </c>
      <c r="L186" s="1037"/>
      <c r="M186" s="975"/>
      <c r="N186" s="1061">
        <f>SUM(R186:Z186)</f>
        <v>430</v>
      </c>
      <c r="O186" s="975" t="str">
        <f>IF(P186="","※","")</f>
        <v>※</v>
      </c>
      <c r="P186" s="1049"/>
      <c r="Q186" s="975" t="str">
        <f>IF(R186="","※","")</f>
        <v/>
      </c>
      <c r="R186" s="1049">
        <v>360</v>
      </c>
      <c r="S186" s="975" t="s">
        <v>432</v>
      </c>
      <c r="T186" s="1049">
        <v>0</v>
      </c>
      <c r="U186" s="975" t="s">
        <v>432</v>
      </c>
      <c r="V186" s="1049">
        <v>0</v>
      </c>
      <c r="W186" s="975" t="s">
        <v>432</v>
      </c>
      <c r="X186" s="1049">
        <v>0</v>
      </c>
      <c r="Y186" s="975" t="s">
        <v>432</v>
      </c>
      <c r="Z186" s="1049">
        <v>70</v>
      </c>
      <c r="AC186" s="334"/>
      <c r="AD186" s="334"/>
      <c r="AE186" s="334"/>
      <c r="AF186" s="334"/>
      <c r="AG186" s="334"/>
      <c r="AH186" s="334"/>
      <c r="AI186" s="334"/>
      <c r="AJ186" s="334"/>
      <c r="AK186" s="334"/>
      <c r="AL186" s="334"/>
      <c r="AM186" s="334"/>
      <c r="AN186" s="334"/>
      <c r="AO186" s="1162"/>
      <c r="AP186" s="1162"/>
      <c r="AQ186" s="1162"/>
      <c r="AR186" s="1162"/>
      <c r="AS186" s="1162"/>
      <c r="AT186" s="1162"/>
      <c r="AU186" s="1162"/>
      <c r="AV186" s="1162"/>
      <c r="AW186" s="1162"/>
      <c r="AX186" s="1162"/>
      <c r="AY186" s="1162"/>
    </row>
    <row r="187" spans="3:51">
      <c r="C187" s="136"/>
      <c r="D187" s="562"/>
      <c r="E187" s="549"/>
      <c r="F187" s="1021" t="s">
        <v>538</v>
      </c>
      <c r="G187" s="1022" t="s">
        <v>843</v>
      </c>
      <c r="H187" s="1023"/>
      <c r="I187" s="1055">
        <f>SUM(K187,N187)</f>
        <v>0</v>
      </c>
      <c r="J187" s="977" t="s">
        <v>432</v>
      </c>
      <c r="K187" s="1027">
        <v>0</v>
      </c>
      <c r="L187" s="1962"/>
      <c r="M187" s="977"/>
      <c r="N187" s="1059">
        <f>SUM(R187:Z187)</f>
        <v>0</v>
      </c>
      <c r="O187" s="977" t="str">
        <f>IF(P187="","※","")</f>
        <v>※</v>
      </c>
      <c r="P187" s="1027"/>
      <c r="Q187" s="977" t="str">
        <f>IF(R187="","※","")</f>
        <v/>
      </c>
      <c r="R187" s="1027">
        <v>0</v>
      </c>
      <c r="S187" s="977" t="s">
        <v>432</v>
      </c>
      <c r="T187" s="1027">
        <v>0</v>
      </c>
      <c r="U187" s="977" t="s">
        <v>432</v>
      </c>
      <c r="V187" s="1027">
        <v>0</v>
      </c>
      <c r="W187" s="977" t="s">
        <v>432</v>
      </c>
      <c r="X187" s="1027">
        <v>0</v>
      </c>
      <c r="Y187" s="977" t="s">
        <v>432</v>
      </c>
      <c r="Z187" s="1027">
        <v>0</v>
      </c>
      <c r="AC187" s="334"/>
      <c r="AD187" s="334"/>
      <c r="AE187" s="334"/>
      <c r="AF187" s="334"/>
      <c r="AG187" s="334"/>
      <c r="AH187" s="334"/>
      <c r="AI187" s="334"/>
      <c r="AJ187" s="334"/>
      <c r="AK187" s="334"/>
      <c r="AL187" s="334"/>
      <c r="AM187" s="334"/>
      <c r="AN187" s="334"/>
      <c r="AO187" s="1162"/>
      <c r="AP187" s="1162"/>
      <c r="AQ187" s="1162"/>
      <c r="AR187" s="1162"/>
      <c r="AS187" s="1162"/>
      <c r="AT187" s="1162"/>
      <c r="AU187" s="1162"/>
      <c r="AV187" s="1162"/>
      <c r="AW187" s="1162"/>
      <c r="AX187" s="1162"/>
      <c r="AY187" s="1162"/>
    </row>
    <row r="188" spans="3:51">
      <c r="C188" s="136"/>
      <c r="D188" s="562"/>
      <c r="E188" s="465"/>
      <c r="F188" s="1028" t="s">
        <v>1593</v>
      </c>
      <c r="G188" s="1029" t="s">
        <v>1594</v>
      </c>
      <c r="H188" s="1030"/>
      <c r="I188" s="1057">
        <f>SUM(K188,N188)</f>
        <v>0</v>
      </c>
      <c r="J188" s="1012" t="s">
        <v>432</v>
      </c>
      <c r="K188" s="1062">
        <v>0</v>
      </c>
      <c r="L188" s="1963"/>
      <c r="M188" s="1012"/>
      <c r="N188" s="1063">
        <f>SUM(R188:Z188)</f>
        <v>0</v>
      </c>
      <c r="O188" s="1012" t="str">
        <f>IF(P188="","※","")</f>
        <v>※</v>
      </c>
      <c r="P188" s="1062"/>
      <c r="Q188" s="1012" t="str">
        <f>IF(R188="","※","")</f>
        <v/>
      </c>
      <c r="R188" s="1062">
        <v>0</v>
      </c>
      <c r="S188" s="1012" t="s">
        <v>432</v>
      </c>
      <c r="T188" s="1062">
        <v>0</v>
      </c>
      <c r="U188" s="1012" t="s">
        <v>432</v>
      </c>
      <c r="V188" s="1062">
        <v>0</v>
      </c>
      <c r="W188" s="1012" t="s">
        <v>432</v>
      </c>
      <c r="X188" s="1062">
        <v>0</v>
      </c>
      <c r="Y188" s="1012" t="s">
        <v>432</v>
      </c>
      <c r="Z188" s="1062">
        <v>0</v>
      </c>
      <c r="AC188" s="334"/>
      <c r="AD188" s="334"/>
      <c r="AE188" s="334"/>
      <c r="AF188" s="334"/>
      <c r="AG188" s="334"/>
      <c r="AH188" s="334"/>
      <c r="AI188" s="334"/>
      <c r="AJ188" s="334"/>
      <c r="AK188" s="334"/>
      <c r="AL188" s="334"/>
      <c r="AM188" s="334"/>
      <c r="AN188" s="334"/>
      <c r="AO188" s="1162"/>
      <c r="AP188" s="1162"/>
      <c r="AQ188" s="1162"/>
      <c r="AR188" s="1162"/>
      <c r="AS188" s="1162"/>
      <c r="AT188" s="1162"/>
      <c r="AU188" s="1162"/>
      <c r="AV188" s="1162"/>
      <c r="AW188" s="1162"/>
      <c r="AX188" s="1162"/>
      <c r="AY188" s="1162"/>
    </row>
    <row r="189" spans="3:51" hidden="1">
      <c r="C189" s="551"/>
      <c r="D189" s="563"/>
      <c r="E189" s="584"/>
      <c r="F189" s="564"/>
      <c r="G189" s="581"/>
      <c r="H189" s="565"/>
      <c r="I189" s="596"/>
      <c r="J189" s="274"/>
      <c r="K189" s="589"/>
      <c r="M189" s="274"/>
      <c r="N189" s="610"/>
      <c r="O189" s="274"/>
      <c r="P189" s="589"/>
      <c r="Q189" s="274"/>
      <c r="R189" s="589"/>
      <c r="S189" s="274"/>
      <c r="T189" s="589"/>
      <c r="U189" s="274"/>
      <c r="V189" s="589"/>
      <c r="W189" s="274"/>
      <c r="X189" s="589"/>
      <c r="Y189" s="274"/>
      <c r="Z189" s="589"/>
      <c r="AC189" s="334"/>
      <c r="AD189" s="334"/>
      <c r="AE189" s="334"/>
      <c r="AF189" s="334"/>
      <c r="AG189" s="334"/>
      <c r="AH189" s="334"/>
      <c r="AI189" s="334"/>
      <c r="AJ189" s="334"/>
      <c r="AK189" s="334"/>
      <c r="AL189" s="334"/>
      <c r="AM189" s="334"/>
      <c r="AN189" s="334"/>
      <c r="AO189" s="1162"/>
      <c r="AP189" s="1162"/>
      <c r="AQ189" s="1162"/>
      <c r="AR189" s="1162"/>
      <c r="AS189" s="1162"/>
      <c r="AT189" s="1162"/>
      <c r="AU189" s="1162"/>
      <c r="AV189" s="1162"/>
      <c r="AW189" s="1162"/>
      <c r="AX189" s="1162"/>
      <c r="AY189" s="1162"/>
    </row>
    <row r="190" spans="3:51" hidden="1">
      <c r="C190" s="551"/>
      <c r="D190" s="563"/>
      <c r="E190" s="584"/>
      <c r="F190" s="564"/>
      <c r="G190" s="581"/>
      <c r="H190" s="565"/>
      <c r="I190" s="596"/>
      <c r="J190" s="274"/>
      <c r="K190" s="589"/>
      <c r="M190" s="274"/>
      <c r="N190" s="610"/>
      <c r="O190" s="274"/>
      <c r="P190" s="589"/>
      <c r="Q190" s="274"/>
      <c r="R190" s="589"/>
      <c r="S190" s="274"/>
      <c r="T190" s="589"/>
      <c r="U190" s="274"/>
      <c r="V190" s="589"/>
      <c r="W190" s="274"/>
      <c r="X190" s="589"/>
      <c r="Y190" s="274"/>
      <c r="Z190" s="589"/>
      <c r="AC190" s="334"/>
      <c r="AD190" s="334"/>
      <c r="AE190" s="334"/>
      <c r="AF190" s="334"/>
      <c r="AG190" s="334"/>
      <c r="AH190" s="334"/>
      <c r="AI190" s="334"/>
      <c r="AJ190" s="334"/>
      <c r="AK190" s="334"/>
      <c r="AL190" s="334"/>
      <c r="AM190" s="334"/>
      <c r="AN190" s="334"/>
      <c r="AO190" s="1162"/>
      <c r="AP190" s="1162"/>
      <c r="AQ190" s="1162"/>
      <c r="AR190" s="1162"/>
      <c r="AS190" s="1162"/>
      <c r="AT190" s="1162"/>
      <c r="AU190" s="1162"/>
      <c r="AV190" s="1162"/>
      <c r="AW190" s="1162"/>
      <c r="AX190" s="1162"/>
      <c r="AY190" s="1162"/>
    </row>
    <row r="191" spans="3:51" hidden="1">
      <c r="C191" s="551"/>
      <c r="D191" s="563"/>
      <c r="E191" s="584"/>
      <c r="F191" s="564"/>
      <c r="G191" s="581"/>
      <c r="H191" s="565"/>
      <c r="I191" s="596"/>
      <c r="J191" s="274"/>
      <c r="K191" s="589"/>
      <c r="M191" s="274"/>
      <c r="N191" s="610"/>
      <c r="O191" s="274"/>
      <c r="P191" s="589"/>
      <c r="Q191" s="274"/>
      <c r="R191" s="589"/>
      <c r="S191" s="274"/>
      <c r="T191" s="589"/>
      <c r="U191" s="274"/>
      <c r="V191" s="589"/>
      <c r="W191" s="274"/>
      <c r="X191" s="589"/>
      <c r="Y191" s="274"/>
      <c r="Z191" s="589"/>
      <c r="AC191" s="334"/>
      <c r="AD191" s="334"/>
      <c r="AE191" s="334"/>
      <c r="AF191" s="334"/>
      <c r="AG191" s="334"/>
      <c r="AH191" s="334"/>
      <c r="AI191" s="334"/>
      <c r="AJ191" s="334"/>
      <c r="AK191" s="334"/>
      <c r="AL191" s="334"/>
      <c r="AM191" s="334"/>
      <c r="AN191" s="334"/>
      <c r="AO191" s="1162"/>
      <c r="AP191" s="1162"/>
      <c r="AQ191" s="1162"/>
      <c r="AR191" s="1162"/>
      <c r="AS191" s="1162"/>
      <c r="AT191" s="1162"/>
      <c r="AU191" s="1162"/>
      <c r="AV191" s="1162"/>
      <c r="AW191" s="1162"/>
      <c r="AX191" s="1162"/>
      <c r="AY191" s="1162"/>
    </row>
    <row r="192" spans="3:51" hidden="1">
      <c r="C192" s="551"/>
      <c r="D192" s="563"/>
      <c r="E192" s="584"/>
      <c r="F192" s="564"/>
      <c r="G192" s="581"/>
      <c r="H192" s="565"/>
      <c r="I192" s="596"/>
      <c r="J192" s="274"/>
      <c r="K192" s="589"/>
      <c r="M192" s="274"/>
      <c r="N192" s="610"/>
      <c r="O192" s="274"/>
      <c r="P192" s="589"/>
      <c r="Q192" s="274"/>
      <c r="R192" s="589"/>
      <c r="S192" s="274"/>
      <c r="T192" s="589"/>
      <c r="U192" s="274"/>
      <c r="V192" s="589"/>
      <c r="W192" s="274"/>
      <c r="X192" s="589"/>
      <c r="Y192" s="274"/>
      <c r="Z192" s="589"/>
      <c r="AC192" s="334"/>
      <c r="AD192" s="334"/>
      <c r="AE192" s="334"/>
      <c r="AF192" s="334"/>
      <c r="AG192" s="334"/>
      <c r="AH192" s="334"/>
      <c r="AI192" s="334"/>
      <c r="AJ192" s="334"/>
      <c r="AK192" s="334"/>
      <c r="AL192" s="334"/>
      <c r="AM192" s="334"/>
      <c r="AN192" s="334"/>
      <c r="AO192" s="1162"/>
      <c r="AP192" s="1162"/>
      <c r="AQ192" s="1162"/>
      <c r="AR192" s="1162"/>
      <c r="AS192" s="1162"/>
      <c r="AT192" s="1162"/>
      <c r="AU192" s="1162"/>
      <c r="AV192" s="1162"/>
      <c r="AW192" s="1162"/>
      <c r="AX192" s="1162"/>
      <c r="AY192" s="1162"/>
    </row>
    <row r="193" spans="3:51" hidden="1">
      <c r="C193" s="551"/>
      <c r="D193" s="563"/>
      <c r="E193" s="584"/>
      <c r="F193" s="564"/>
      <c r="G193" s="581"/>
      <c r="H193" s="565"/>
      <c r="I193" s="596"/>
      <c r="J193" s="274"/>
      <c r="K193" s="589"/>
      <c r="M193" s="274"/>
      <c r="N193" s="610"/>
      <c r="O193" s="274"/>
      <c r="P193" s="589"/>
      <c r="Q193" s="274"/>
      <c r="R193" s="589"/>
      <c r="S193" s="274"/>
      <c r="T193" s="589"/>
      <c r="U193" s="274"/>
      <c r="V193" s="589"/>
      <c r="W193" s="274"/>
      <c r="X193" s="589"/>
      <c r="Y193" s="274"/>
      <c r="Z193" s="589"/>
      <c r="AC193" s="334"/>
      <c r="AD193" s="334"/>
      <c r="AE193" s="334"/>
      <c r="AF193" s="334"/>
      <c r="AG193" s="334"/>
      <c r="AH193" s="334"/>
      <c r="AI193" s="334"/>
      <c r="AJ193" s="334"/>
      <c r="AK193" s="334"/>
      <c r="AL193" s="334"/>
      <c r="AM193" s="334"/>
      <c r="AN193" s="334"/>
      <c r="AO193" s="1162"/>
      <c r="AP193" s="1162"/>
      <c r="AQ193" s="1162"/>
      <c r="AR193" s="1162"/>
      <c r="AS193" s="1162"/>
      <c r="AT193" s="1162"/>
      <c r="AU193" s="1162"/>
      <c r="AV193" s="1162"/>
      <c r="AW193" s="1162"/>
      <c r="AX193" s="1162"/>
      <c r="AY193" s="1162"/>
    </row>
    <row r="194" spans="3:51">
      <c r="C194" s="136"/>
      <c r="D194" s="562"/>
      <c r="E194" s="547" t="s">
        <v>553</v>
      </c>
      <c r="F194" s="451" t="s">
        <v>572</v>
      </c>
      <c r="G194" s="451"/>
      <c r="H194" s="452"/>
      <c r="I194" s="605">
        <f>SUM(K194,N194)</f>
        <v>693</v>
      </c>
      <c r="J194" s="252" t="s">
        <v>432</v>
      </c>
      <c r="K194" s="199">
        <v>693</v>
      </c>
      <c r="M194" s="252"/>
      <c r="N194" s="284">
        <f>SUM(R194:Z194)</f>
        <v>0</v>
      </c>
      <c r="O194" s="252" t="str">
        <f>IF(P194="","※","")</f>
        <v>※</v>
      </c>
      <c r="P194" s="199"/>
      <c r="Q194" s="252" t="str">
        <f>IF(R194="","※","")</f>
        <v/>
      </c>
      <c r="R194" s="199">
        <v>0</v>
      </c>
      <c r="S194" s="252" t="s">
        <v>432</v>
      </c>
      <c r="T194" s="199">
        <v>0</v>
      </c>
      <c r="U194" s="252" t="s">
        <v>432</v>
      </c>
      <c r="V194" s="199">
        <v>0</v>
      </c>
      <c r="W194" s="252" t="s">
        <v>432</v>
      </c>
      <c r="X194" s="199">
        <v>0</v>
      </c>
      <c r="Y194" s="252" t="s">
        <v>432</v>
      </c>
      <c r="Z194" s="199">
        <v>0</v>
      </c>
      <c r="AC194" s="334"/>
      <c r="AD194" s="334"/>
      <c r="AE194" s="334"/>
      <c r="AF194" s="334"/>
      <c r="AG194" s="334"/>
      <c r="AH194" s="334"/>
      <c r="AI194" s="334"/>
      <c r="AJ194" s="334"/>
      <c r="AK194" s="334"/>
      <c r="AL194" s="334"/>
      <c r="AM194" s="334"/>
      <c r="AN194" s="334"/>
      <c r="AO194" s="1162"/>
      <c r="AP194" s="1162"/>
      <c r="AQ194" s="1162"/>
      <c r="AR194" s="1162"/>
      <c r="AS194" s="1162"/>
      <c r="AT194" s="1162"/>
      <c r="AU194" s="1162"/>
      <c r="AV194" s="1162"/>
      <c r="AW194" s="1162"/>
      <c r="AX194" s="1162"/>
      <c r="AY194" s="1162"/>
    </row>
    <row r="195" spans="3:51">
      <c r="C195" s="136"/>
      <c r="D195" s="555"/>
      <c r="E195" s="1035" t="s">
        <v>1055</v>
      </c>
      <c r="F195" s="1040" t="s">
        <v>844</v>
      </c>
      <c r="G195" s="1040"/>
      <c r="H195" s="1041"/>
      <c r="I195" s="1042">
        <f>SUM(K195,N195)</f>
        <v>17384</v>
      </c>
      <c r="J195" s="973" t="s">
        <v>432</v>
      </c>
      <c r="K195" s="992">
        <f>'9.元請 社員等従業員給料等'!B7</f>
        <v>11459</v>
      </c>
      <c r="L195" s="1037"/>
      <c r="M195" s="973"/>
      <c r="N195" s="1047">
        <f>SUM(R195:Z195)</f>
        <v>5925</v>
      </c>
      <c r="O195" s="973"/>
      <c r="P195" s="992"/>
      <c r="Q195" s="973"/>
      <c r="R195" s="992">
        <f>'19.元請 社員等従業員給料等_下請'!V15</f>
        <v>5475</v>
      </c>
      <c r="S195" s="973"/>
      <c r="T195" s="992">
        <f>'19.元請 社員等従業員給料等_下請'!X15</f>
        <v>450</v>
      </c>
      <c r="U195" s="973"/>
      <c r="V195" s="992">
        <f>'19.元請 社員等従業員給料等_下請'!Z15</f>
        <v>0</v>
      </c>
      <c r="W195" s="973"/>
      <c r="X195" s="992">
        <f>'19.元請 社員等従業員給料等_下請'!AB15</f>
        <v>0</v>
      </c>
      <c r="Y195" s="973"/>
      <c r="Z195" s="992">
        <f>'19.元請 社員等従業員給料等_下請'!AD15</f>
        <v>0</v>
      </c>
      <c r="AC195" s="334"/>
      <c r="AD195" s="334"/>
      <c r="AE195" s="334"/>
      <c r="AF195" s="334"/>
      <c r="AG195" s="334"/>
      <c r="AH195" s="334"/>
      <c r="AI195" s="334"/>
      <c r="AJ195" s="334"/>
      <c r="AK195" s="334"/>
      <c r="AL195" s="334"/>
      <c r="AM195" s="334"/>
      <c r="AN195" s="334"/>
      <c r="AO195" s="1162"/>
      <c r="AP195" s="1162"/>
      <c r="AQ195" s="1162"/>
      <c r="AR195" s="1162"/>
      <c r="AS195" s="1162"/>
      <c r="AT195" s="1162"/>
      <c r="AU195" s="1162"/>
      <c r="AV195" s="1162"/>
      <c r="AW195" s="1162"/>
      <c r="AX195" s="1162"/>
      <c r="AY195" s="1162"/>
    </row>
    <row r="196" spans="3:51">
      <c r="C196" s="136"/>
      <c r="D196" s="555"/>
      <c r="E196" s="547" t="s">
        <v>1056</v>
      </c>
      <c r="F196" s="451" t="s">
        <v>573</v>
      </c>
      <c r="G196" s="451"/>
      <c r="H196" s="452"/>
      <c r="I196" s="605">
        <f>SUM(K196,N196)</f>
        <v>591</v>
      </c>
      <c r="J196" s="252" t="s">
        <v>432</v>
      </c>
      <c r="K196" s="199">
        <v>491</v>
      </c>
      <c r="M196" s="252"/>
      <c r="N196" s="284">
        <f>SUM(R196:Z196)</f>
        <v>100</v>
      </c>
      <c r="O196" s="252" t="str">
        <f>IF(P196="","※","")</f>
        <v>※</v>
      </c>
      <c r="P196" s="199"/>
      <c r="Q196" s="252" t="str">
        <f>IF(R196="","※","")</f>
        <v/>
      </c>
      <c r="R196" s="199">
        <v>100</v>
      </c>
      <c r="S196" s="252"/>
      <c r="T196" s="199">
        <v>0</v>
      </c>
      <c r="U196" s="252" t="s">
        <v>432</v>
      </c>
      <c r="V196" s="199">
        <v>0</v>
      </c>
      <c r="W196" s="252" t="s">
        <v>432</v>
      </c>
      <c r="X196" s="199">
        <v>0</v>
      </c>
      <c r="Y196" s="252" t="s">
        <v>432</v>
      </c>
      <c r="Z196" s="199">
        <v>0</v>
      </c>
      <c r="AC196" s="334"/>
      <c r="AD196" s="334"/>
      <c r="AE196" s="334"/>
      <c r="AF196" s="334"/>
      <c r="AG196" s="334"/>
      <c r="AH196" s="334"/>
      <c r="AI196" s="334"/>
      <c r="AJ196" s="334"/>
      <c r="AK196" s="334"/>
      <c r="AL196" s="334"/>
      <c r="AM196" s="334"/>
      <c r="AN196" s="334"/>
      <c r="AO196" s="1162"/>
      <c r="AP196" s="1162"/>
      <c r="AQ196" s="1162"/>
      <c r="AR196" s="1162"/>
      <c r="AS196" s="1162"/>
      <c r="AT196" s="1162"/>
      <c r="AU196" s="1162"/>
      <c r="AV196" s="1162"/>
      <c r="AW196" s="1162"/>
      <c r="AX196" s="1162"/>
      <c r="AY196" s="1162"/>
    </row>
    <row r="197" spans="3:51" hidden="1">
      <c r="C197" s="551"/>
      <c r="D197" s="551"/>
      <c r="E197" s="568"/>
      <c r="F197" s="569"/>
      <c r="G197" s="569"/>
      <c r="H197" s="570"/>
      <c r="I197" s="605"/>
      <c r="J197" s="252"/>
      <c r="K197" s="587"/>
      <c r="M197" s="252"/>
      <c r="N197" s="284"/>
      <c r="O197" s="252"/>
      <c r="P197" s="587"/>
      <c r="Q197" s="252"/>
      <c r="R197" s="587"/>
      <c r="S197" s="252"/>
      <c r="T197" s="587"/>
      <c r="U197" s="252"/>
      <c r="V197" s="587"/>
      <c r="W197" s="252"/>
      <c r="X197" s="587"/>
      <c r="Y197" s="252"/>
      <c r="Z197" s="587"/>
      <c r="AC197" s="334"/>
      <c r="AD197" s="334"/>
      <c r="AE197" s="334"/>
      <c r="AF197" s="334"/>
      <c r="AG197" s="334"/>
      <c r="AH197" s="334"/>
      <c r="AI197" s="334"/>
      <c r="AJ197" s="334"/>
      <c r="AK197" s="334"/>
      <c r="AL197" s="334"/>
      <c r="AM197" s="334"/>
      <c r="AN197" s="334"/>
      <c r="AO197" s="1162"/>
      <c r="AP197" s="1162"/>
      <c r="AQ197" s="1162"/>
      <c r="AR197" s="1162"/>
      <c r="AS197" s="1162"/>
      <c r="AT197" s="1162"/>
      <c r="AU197" s="1162"/>
      <c r="AV197" s="1162"/>
      <c r="AW197" s="1162"/>
      <c r="AX197" s="1162"/>
      <c r="AY197" s="1162"/>
    </row>
    <row r="198" spans="3:51" hidden="1">
      <c r="C198" s="551"/>
      <c r="D198" s="551"/>
      <c r="E198" s="568"/>
      <c r="F198" s="569"/>
      <c r="G198" s="569"/>
      <c r="H198" s="570"/>
      <c r="I198" s="605"/>
      <c r="J198" s="252"/>
      <c r="K198" s="587"/>
      <c r="M198" s="252"/>
      <c r="N198" s="284"/>
      <c r="O198" s="252"/>
      <c r="P198" s="587"/>
      <c r="Q198" s="252"/>
      <c r="R198" s="587"/>
      <c r="S198" s="252"/>
      <c r="T198" s="587"/>
      <c r="U198" s="252"/>
      <c r="V198" s="587"/>
      <c r="W198" s="252"/>
      <c r="X198" s="587"/>
      <c r="Y198" s="252"/>
      <c r="Z198" s="587"/>
      <c r="AC198" s="334"/>
      <c r="AD198" s="334"/>
      <c r="AE198" s="334"/>
      <c r="AF198" s="334"/>
      <c r="AG198" s="334"/>
      <c r="AH198" s="334"/>
      <c r="AI198" s="334"/>
      <c r="AJ198" s="334"/>
      <c r="AK198" s="334"/>
      <c r="AL198" s="334"/>
      <c r="AM198" s="334"/>
      <c r="AN198" s="334"/>
      <c r="AO198" s="1162"/>
      <c r="AP198" s="1162"/>
      <c r="AQ198" s="1162"/>
      <c r="AR198" s="1162"/>
      <c r="AS198" s="1162"/>
      <c r="AT198" s="1162"/>
      <c r="AU198" s="1162"/>
      <c r="AV198" s="1162"/>
      <c r="AW198" s="1162"/>
      <c r="AX198" s="1162"/>
      <c r="AY198" s="1162"/>
    </row>
    <row r="199" spans="3:51" hidden="1">
      <c r="C199" s="551"/>
      <c r="D199" s="551"/>
      <c r="E199" s="568"/>
      <c r="F199" s="569"/>
      <c r="G199" s="569"/>
      <c r="H199" s="570"/>
      <c r="I199" s="605"/>
      <c r="J199" s="252"/>
      <c r="K199" s="587"/>
      <c r="M199" s="252"/>
      <c r="N199" s="284"/>
      <c r="O199" s="252"/>
      <c r="P199" s="587"/>
      <c r="Q199" s="252"/>
      <c r="R199" s="587"/>
      <c r="S199" s="252"/>
      <c r="T199" s="587"/>
      <c r="U199" s="252"/>
      <c r="V199" s="587"/>
      <c r="W199" s="252"/>
      <c r="X199" s="587"/>
      <c r="Y199" s="252"/>
      <c r="Z199" s="587"/>
      <c r="AC199" s="334"/>
      <c r="AD199" s="334"/>
      <c r="AE199" s="334"/>
      <c r="AF199" s="334"/>
      <c r="AG199" s="334"/>
      <c r="AH199" s="334"/>
      <c r="AI199" s="334"/>
      <c r="AJ199" s="334"/>
      <c r="AK199" s="334"/>
      <c r="AL199" s="334"/>
      <c r="AM199" s="334"/>
      <c r="AN199" s="334"/>
      <c r="AO199" s="1162"/>
      <c r="AP199" s="1162"/>
      <c r="AQ199" s="1162"/>
      <c r="AR199" s="1162"/>
      <c r="AS199" s="1162"/>
      <c r="AT199" s="1162"/>
      <c r="AU199" s="1162"/>
      <c r="AV199" s="1162"/>
      <c r="AW199" s="1162"/>
      <c r="AX199" s="1162"/>
      <c r="AY199" s="1162"/>
    </row>
    <row r="200" spans="3:51" hidden="1">
      <c r="C200" s="551"/>
      <c r="D200" s="551"/>
      <c r="E200" s="568"/>
      <c r="F200" s="569"/>
      <c r="G200" s="569"/>
      <c r="H200" s="570"/>
      <c r="I200" s="605"/>
      <c r="J200" s="252"/>
      <c r="K200" s="587"/>
      <c r="M200" s="252"/>
      <c r="N200" s="284"/>
      <c r="O200" s="252"/>
      <c r="P200" s="587"/>
      <c r="Q200" s="252"/>
      <c r="R200" s="587"/>
      <c r="S200" s="252"/>
      <c r="T200" s="587"/>
      <c r="U200" s="252"/>
      <c r="V200" s="587"/>
      <c r="W200" s="252"/>
      <c r="X200" s="587"/>
      <c r="Y200" s="252"/>
      <c r="Z200" s="587"/>
      <c r="AC200" s="334"/>
      <c r="AD200" s="334"/>
      <c r="AE200" s="334"/>
      <c r="AF200" s="334"/>
      <c r="AG200" s="334"/>
      <c r="AH200" s="334"/>
      <c r="AI200" s="334"/>
      <c r="AJ200" s="334"/>
      <c r="AK200" s="334"/>
      <c r="AL200" s="334"/>
      <c r="AM200" s="334"/>
      <c r="AN200" s="334"/>
      <c r="AO200" s="1162"/>
      <c r="AP200" s="1162"/>
      <c r="AQ200" s="1162"/>
      <c r="AR200" s="1162"/>
      <c r="AS200" s="1162"/>
      <c r="AT200" s="1162"/>
      <c r="AU200" s="1162"/>
      <c r="AV200" s="1162"/>
      <c r="AW200" s="1162"/>
      <c r="AX200" s="1162"/>
      <c r="AY200" s="1162"/>
    </row>
    <row r="201" spans="3:51" hidden="1">
      <c r="C201" s="551"/>
      <c r="D201" s="551"/>
      <c r="E201" s="568"/>
      <c r="F201" s="569"/>
      <c r="G201" s="569"/>
      <c r="H201" s="570"/>
      <c r="I201" s="605"/>
      <c r="J201" s="252"/>
      <c r="K201" s="587"/>
      <c r="M201" s="252"/>
      <c r="N201" s="284"/>
      <c r="O201" s="252"/>
      <c r="P201" s="587"/>
      <c r="Q201" s="252"/>
      <c r="R201" s="587"/>
      <c r="S201" s="252"/>
      <c r="T201" s="587"/>
      <c r="U201" s="252"/>
      <c r="V201" s="587"/>
      <c r="W201" s="252"/>
      <c r="X201" s="587"/>
      <c r="Y201" s="252"/>
      <c r="Z201" s="587"/>
      <c r="AC201" s="334"/>
      <c r="AD201" s="334"/>
      <c r="AE201" s="334"/>
      <c r="AF201" s="334"/>
      <c r="AG201" s="334"/>
      <c r="AH201" s="334"/>
      <c r="AI201" s="334"/>
      <c r="AJ201" s="334"/>
      <c r="AK201" s="334"/>
      <c r="AL201" s="334"/>
      <c r="AM201" s="334"/>
      <c r="AN201" s="334"/>
      <c r="AO201" s="1162"/>
      <c r="AP201" s="1162"/>
      <c r="AQ201" s="1162"/>
      <c r="AR201" s="1162"/>
      <c r="AS201" s="1162"/>
      <c r="AT201" s="1162"/>
      <c r="AU201" s="1162"/>
      <c r="AV201" s="1162"/>
      <c r="AW201" s="1162"/>
      <c r="AX201" s="1162"/>
      <c r="AY201" s="1162"/>
    </row>
    <row r="202" spans="3:51">
      <c r="C202" s="136"/>
      <c r="D202" s="555"/>
      <c r="E202" s="548" t="s">
        <v>1057</v>
      </c>
      <c r="F202" s="451" t="s">
        <v>574</v>
      </c>
      <c r="G202" s="451"/>
      <c r="H202" s="452"/>
      <c r="I202" s="605">
        <f t="shared" ref="I202:I208" si="33">SUM(K202,N202)</f>
        <v>2070</v>
      </c>
      <c r="J202" s="252"/>
      <c r="K202" s="216">
        <f>SUM(K203:K208)</f>
        <v>1740</v>
      </c>
      <c r="L202" s="85" t="s">
        <v>644</v>
      </c>
      <c r="M202" s="252"/>
      <c r="N202" s="284">
        <f t="shared" ref="N202:N208" si="34">SUM(R202:Z202)</f>
        <v>330</v>
      </c>
      <c r="O202" s="252"/>
      <c r="P202" s="216">
        <f>P203+P204+P205+P206+P207+P208</f>
        <v>0</v>
      </c>
      <c r="Q202" s="252"/>
      <c r="R202" s="216">
        <f>SUM(R203:R208)</f>
        <v>315</v>
      </c>
      <c r="S202" s="252"/>
      <c r="T202" s="216">
        <f>SUM(T203:T208)</f>
        <v>0</v>
      </c>
      <c r="U202" s="252"/>
      <c r="V202" s="216">
        <f>SUM(V203:V208)</f>
        <v>0</v>
      </c>
      <c r="W202" s="252"/>
      <c r="X202" s="216">
        <f>SUM(X203:X208)</f>
        <v>0</v>
      </c>
      <c r="Y202" s="252"/>
      <c r="Z202" s="216">
        <f>SUM(Z203:Z208)</f>
        <v>15</v>
      </c>
      <c r="AC202" s="334"/>
      <c r="AD202" s="334"/>
      <c r="AE202" s="334"/>
      <c r="AF202" s="334"/>
      <c r="AG202" s="334"/>
      <c r="AH202" s="334"/>
      <c r="AI202" s="334"/>
      <c r="AJ202" s="334"/>
      <c r="AK202" s="334"/>
      <c r="AL202" s="334"/>
      <c r="AM202" s="334"/>
      <c r="AN202" s="334"/>
      <c r="AO202" s="1162"/>
      <c r="AP202" s="1162"/>
      <c r="AQ202" s="1162"/>
      <c r="AR202" s="1162"/>
      <c r="AS202" s="1162"/>
      <c r="AT202" s="1162"/>
      <c r="AU202" s="1162"/>
      <c r="AV202" s="1162"/>
      <c r="AW202" s="1162"/>
      <c r="AX202" s="1162"/>
      <c r="AY202" s="1162"/>
    </row>
    <row r="203" spans="3:51">
      <c r="C203" s="136"/>
      <c r="D203" s="555"/>
      <c r="E203" s="549"/>
      <c r="F203" s="453" t="s">
        <v>536</v>
      </c>
      <c r="G203" s="454" t="s">
        <v>575</v>
      </c>
      <c r="H203" s="455"/>
      <c r="I203" s="468">
        <f t="shared" si="33"/>
        <v>733</v>
      </c>
      <c r="J203" s="211" t="s">
        <v>432</v>
      </c>
      <c r="K203" s="285">
        <v>600</v>
      </c>
      <c r="M203" s="211"/>
      <c r="N203" s="286">
        <f t="shared" si="34"/>
        <v>133</v>
      </c>
      <c r="O203" s="211" t="str">
        <f t="shared" ref="O203:O208" si="35">IF(P203="","※","")</f>
        <v>※</v>
      </c>
      <c r="P203" s="285"/>
      <c r="Q203" s="211" t="str">
        <f t="shared" ref="Q203:Q208" si="36">IF(R203="","※","")</f>
        <v/>
      </c>
      <c r="R203" s="285">
        <v>133</v>
      </c>
      <c r="S203" s="211" t="s">
        <v>432</v>
      </c>
      <c r="T203" s="285">
        <v>0</v>
      </c>
      <c r="U203" s="211" t="s">
        <v>432</v>
      </c>
      <c r="V203" s="285">
        <v>0</v>
      </c>
      <c r="W203" s="211" t="s">
        <v>432</v>
      </c>
      <c r="X203" s="285">
        <v>0</v>
      </c>
      <c r="Y203" s="211" t="s">
        <v>432</v>
      </c>
      <c r="Z203" s="285">
        <v>0</v>
      </c>
      <c r="AC203" s="334"/>
      <c r="AD203" s="334"/>
      <c r="AE203" s="334"/>
      <c r="AF203" s="334"/>
      <c r="AG203" s="334"/>
      <c r="AH203" s="334"/>
      <c r="AI203" s="334"/>
      <c r="AJ203" s="334"/>
      <c r="AK203" s="334"/>
      <c r="AL203" s="334"/>
      <c r="AM203" s="334"/>
      <c r="AN203" s="334"/>
      <c r="AO203" s="1162"/>
      <c r="AP203" s="1162"/>
      <c r="AQ203" s="1162"/>
      <c r="AR203" s="1162"/>
      <c r="AS203" s="1162"/>
      <c r="AT203" s="1162"/>
      <c r="AU203" s="1162"/>
      <c r="AV203" s="1162"/>
      <c r="AW203" s="1162"/>
      <c r="AX203" s="1162"/>
      <c r="AY203" s="1162"/>
    </row>
    <row r="204" spans="3:51">
      <c r="C204" s="136"/>
      <c r="D204" s="555"/>
      <c r="E204" s="549"/>
      <c r="F204" s="463" t="s">
        <v>538</v>
      </c>
      <c r="G204" s="464" t="s">
        <v>576</v>
      </c>
      <c r="H204" s="459"/>
      <c r="I204" s="600">
        <f t="shared" si="33"/>
        <v>500</v>
      </c>
      <c r="J204" s="258" t="s">
        <v>432</v>
      </c>
      <c r="K204" s="295">
        <v>400</v>
      </c>
      <c r="M204" s="258"/>
      <c r="N204" s="290">
        <f t="shared" si="34"/>
        <v>100</v>
      </c>
      <c r="O204" s="258" t="str">
        <f t="shared" si="35"/>
        <v>※</v>
      </c>
      <c r="P204" s="295"/>
      <c r="Q204" s="258" t="str">
        <f t="shared" si="36"/>
        <v/>
      </c>
      <c r="R204" s="295">
        <v>100</v>
      </c>
      <c r="S204" s="258" t="s">
        <v>432</v>
      </c>
      <c r="T204" s="295">
        <v>0</v>
      </c>
      <c r="U204" s="258" t="s">
        <v>432</v>
      </c>
      <c r="V204" s="295">
        <v>0</v>
      </c>
      <c r="W204" s="258" t="s">
        <v>432</v>
      </c>
      <c r="X204" s="295">
        <v>0</v>
      </c>
      <c r="Y204" s="258" t="s">
        <v>432</v>
      </c>
      <c r="Z204" s="295">
        <v>0</v>
      </c>
      <c r="AC204" s="334"/>
      <c r="AD204" s="334"/>
      <c r="AE204" s="334"/>
      <c r="AF204" s="334"/>
      <c r="AG204" s="334"/>
      <c r="AH204" s="334"/>
      <c r="AI204" s="334"/>
      <c r="AJ204" s="334"/>
      <c r="AK204" s="334"/>
      <c r="AL204" s="334"/>
      <c r="AM204" s="334"/>
      <c r="AN204" s="334"/>
      <c r="AO204" s="1162"/>
      <c r="AP204" s="1162"/>
      <c r="AQ204" s="1162"/>
      <c r="AR204" s="1162"/>
      <c r="AS204" s="1162"/>
      <c r="AT204" s="1162"/>
      <c r="AU204" s="1162"/>
      <c r="AV204" s="1162"/>
      <c r="AW204" s="1162"/>
      <c r="AX204" s="1162"/>
      <c r="AY204" s="1162"/>
    </row>
    <row r="205" spans="3:51">
      <c r="C205" s="136"/>
      <c r="D205" s="555"/>
      <c r="E205" s="549"/>
      <c r="F205" s="463" t="s">
        <v>566</v>
      </c>
      <c r="G205" s="464" t="s">
        <v>845</v>
      </c>
      <c r="H205" s="459"/>
      <c r="I205" s="600">
        <f t="shared" si="33"/>
        <v>385</v>
      </c>
      <c r="J205" s="258" t="s">
        <v>432</v>
      </c>
      <c r="K205" s="295">
        <v>350</v>
      </c>
      <c r="M205" s="258"/>
      <c r="N205" s="290">
        <f t="shared" si="34"/>
        <v>35</v>
      </c>
      <c r="O205" s="258" t="str">
        <f t="shared" si="35"/>
        <v>※</v>
      </c>
      <c r="P205" s="295"/>
      <c r="Q205" s="258" t="str">
        <f t="shared" si="36"/>
        <v/>
      </c>
      <c r="R205" s="295">
        <v>20</v>
      </c>
      <c r="S205" s="258" t="s">
        <v>432</v>
      </c>
      <c r="T205" s="295">
        <v>0</v>
      </c>
      <c r="U205" s="258" t="s">
        <v>432</v>
      </c>
      <c r="V205" s="295">
        <v>0</v>
      </c>
      <c r="W205" s="258" t="s">
        <v>432</v>
      </c>
      <c r="X205" s="295">
        <v>0</v>
      </c>
      <c r="Y205" s="258" t="s">
        <v>432</v>
      </c>
      <c r="Z205" s="295">
        <v>15</v>
      </c>
      <c r="AC205" s="334"/>
      <c r="AD205" s="334"/>
      <c r="AE205" s="334"/>
      <c r="AF205" s="334"/>
      <c r="AG205" s="334"/>
      <c r="AH205" s="334"/>
      <c r="AI205" s="334"/>
      <c r="AJ205" s="334"/>
      <c r="AK205" s="334"/>
      <c r="AL205" s="334"/>
      <c r="AM205" s="334"/>
      <c r="AN205" s="334"/>
      <c r="AO205" s="1162"/>
      <c r="AP205" s="1162"/>
      <c r="AQ205" s="1162"/>
      <c r="AR205" s="1162"/>
      <c r="AS205" s="1162"/>
      <c r="AT205" s="1162"/>
      <c r="AU205" s="1162"/>
      <c r="AV205" s="1162"/>
      <c r="AW205" s="1162"/>
      <c r="AX205" s="1162"/>
      <c r="AY205" s="1162"/>
    </row>
    <row r="206" spans="3:51">
      <c r="C206" s="136"/>
      <c r="D206" s="555"/>
      <c r="E206" s="549"/>
      <c r="F206" s="463" t="s">
        <v>557</v>
      </c>
      <c r="G206" s="464" t="s">
        <v>577</v>
      </c>
      <c r="H206" s="459"/>
      <c r="I206" s="600">
        <f t="shared" si="33"/>
        <v>200</v>
      </c>
      <c r="J206" s="258" t="s">
        <v>432</v>
      </c>
      <c r="K206" s="295">
        <v>200</v>
      </c>
      <c r="M206" s="258"/>
      <c r="N206" s="290">
        <f t="shared" si="34"/>
        <v>0</v>
      </c>
      <c r="O206" s="258" t="str">
        <f t="shared" si="35"/>
        <v>※</v>
      </c>
      <c r="P206" s="295"/>
      <c r="Q206" s="258" t="str">
        <f t="shared" si="36"/>
        <v/>
      </c>
      <c r="R206" s="295">
        <v>0</v>
      </c>
      <c r="S206" s="258" t="s">
        <v>432</v>
      </c>
      <c r="T206" s="295">
        <v>0</v>
      </c>
      <c r="U206" s="258" t="s">
        <v>432</v>
      </c>
      <c r="V206" s="295">
        <v>0</v>
      </c>
      <c r="W206" s="258" t="s">
        <v>432</v>
      </c>
      <c r="X206" s="295">
        <v>0</v>
      </c>
      <c r="Y206" s="258" t="s">
        <v>432</v>
      </c>
      <c r="Z206" s="295">
        <v>0</v>
      </c>
      <c r="AC206" s="334"/>
      <c r="AD206" s="334"/>
      <c r="AE206" s="334"/>
      <c r="AF206" s="334"/>
      <c r="AG206" s="334"/>
      <c r="AH206" s="334"/>
      <c r="AI206" s="334"/>
      <c r="AJ206" s="334"/>
      <c r="AK206" s="334"/>
      <c r="AL206" s="334"/>
      <c r="AM206" s="334"/>
      <c r="AN206" s="334"/>
      <c r="AO206" s="1162"/>
      <c r="AP206" s="1162"/>
      <c r="AQ206" s="1162"/>
      <c r="AR206" s="1162"/>
      <c r="AS206" s="1162"/>
      <c r="AT206" s="1162"/>
      <c r="AU206" s="1162"/>
      <c r="AV206" s="1162"/>
      <c r="AW206" s="1162"/>
      <c r="AX206" s="1162"/>
      <c r="AY206" s="1162"/>
    </row>
    <row r="207" spans="3:51">
      <c r="C207" s="136"/>
      <c r="D207" s="555"/>
      <c r="E207" s="549"/>
      <c r="F207" s="463" t="s">
        <v>558</v>
      </c>
      <c r="G207" s="464" t="s">
        <v>1232</v>
      </c>
      <c r="H207" s="459"/>
      <c r="I207" s="600">
        <f t="shared" si="33"/>
        <v>192</v>
      </c>
      <c r="J207" s="258" t="s">
        <v>432</v>
      </c>
      <c r="K207" s="295">
        <v>150</v>
      </c>
      <c r="M207" s="258"/>
      <c r="N207" s="290">
        <f t="shared" si="34"/>
        <v>42</v>
      </c>
      <c r="O207" s="258" t="str">
        <f t="shared" si="35"/>
        <v>※</v>
      </c>
      <c r="P207" s="295"/>
      <c r="Q207" s="258" t="str">
        <f t="shared" si="36"/>
        <v/>
      </c>
      <c r="R207" s="295">
        <v>42</v>
      </c>
      <c r="S207" s="258" t="s">
        <v>432</v>
      </c>
      <c r="T207" s="295">
        <v>0</v>
      </c>
      <c r="U207" s="258" t="s">
        <v>432</v>
      </c>
      <c r="V207" s="295">
        <v>0</v>
      </c>
      <c r="W207" s="258" t="s">
        <v>432</v>
      </c>
      <c r="X207" s="295">
        <v>0</v>
      </c>
      <c r="Y207" s="258" t="s">
        <v>432</v>
      </c>
      <c r="Z207" s="295">
        <v>0</v>
      </c>
      <c r="AC207" s="334"/>
      <c r="AD207" s="334"/>
      <c r="AE207" s="334"/>
      <c r="AF207" s="334"/>
      <c r="AG207" s="334"/>
      <c r="AH207" s="334"/>
      <c r="AI207" s="334"/>
      <c r="AJ207" s="334"/>
      <c r="AK207" s="334"/>
      <c r="AL207" s="334"/>
      <c r="AM207" s="334"/>
      <c r="AN207" s="334"/>
      <c r="AO207" s="1162"/>
      <c r="AP207" s="1162"/>
      <c r="AQ207" s="1162"/>
      <c r="AR207" s="1162"/>
      <c r="AS207" s="1162"/>
      <c r="AT207" s="1162"/>
      <c r="AU207" s="1162"/>
      <c r="AV207" s="1162"/>
      <c r="AW207" s="1162"/>
      <c r="AX207" s="1162"/>
      <c r="AY207" s="1162"/>
    </row>
    <row r="208" spans="3:51">
      <c r="C208" s="136"/>
      <c r="D208" s="555"/>
      <c r="E208" s="549"/>
      <c r="F208" s="456" t="s">
        <v>569</v>
      </c>
      <c r="G208" s="464" t="s">
        <v>846</v>
      </c>
      <c r="H208" s="459"/>
      <c r="I208" s="600">
        <f t="shared" si="33"/>
        <v>60</v>
      </c>
      <c r="J208" s="258" t="s">
        <v>432</v>
      </c>
      <c r="K208" s="295">
        <v>40</v>
      </c>
      <c r="M208" s="258"/>
      <c r="N208" s="290">
        <f t="shared" si="34"/>
        <v>20</v>
      </c>
      <c r="O208" s="258" t="str">
        <f t="shared" si="35"/>
        <v>※</v>
      </c>
      <c r="P208" s="295"/>
      <c r="Q208" s="258" t="str">
        <f t="shared" si="36"/>
        <v/>
      </c>
      <c r="R208" s="295">
        <v>20</v>
      </c>
      <c r="S208" s="258" t="s">
        <v>432</v>
      </c>
      <c r="T208" s="295">
        <v>0</v>
      </c>
      <c r="U208" s="258" t="s">
        <v>432</v>
      </c>
      <c r="V208" s="295">
        <v>0</v>
      </c>
      <c r="W208" s="258" t="s">
        <v>432</v>
      </c>
      <c r="X208" s="295">
        <v>0</v>
      </c>
      <c r="Y208" s="258" t="s">
        <v>432</v>
      </c>
      <c r="Z208" s="295">
        <v>0</v>
      </c>
      <c r="AC208" s="334"/>
      <c r="AD208" s="334"/>
      <c r="AE208" s="334"/>
      <c r="AF208" s="334"/>
      <c r="AG208" s="334"/>
      <c r="AH208" s="334"/>
      <c r="AI208" s="334"/>
      <c r="AJ208" s="334"/>
      <c r="AK208" s="334"/>
      <c r="AL208" s="334"/>
      <c r="AM208" s="334"/>
      <c r="AN208" s="334"/>
      <c r="AO208" s="1162"/>
      <c r="AP208" s="1162"/>
      <c r="AQ208" s="1162"/>
      <c r="AR208" s="1162"/>
      <c r="AS208" s="1162"/>
      <c r="AT208" s="1162"/>
      <c r="AU208" s="1162"/>
      <c r="AV208" s="1162"/>
      <c r="AW208" s="1162"/>
      <c r="AX208" s="1162"/>
      <c r="AY208" s="1162"/>
    </row>
    <row r="209" spans="3:51" hidden="1">
      <c r="C209" s="551"/>
      <c r="D209" s="551"/>
      <c r="E209" s="557"/>
      <c r="F209" s="552"/>
      <c r="G209" s="553"/>
      <c r="H209" s="554"/>
      <c r="I209" s="594"/>
      <c r="J209" s="277"/>
      <c r="K209" s="611"/>
      <c r="M209" s="277"/>
      <c r="N209" s="595"/>
      <c r="O209" s="277"/>
      <c r="P209" s="611"/>
      <c r="Q209" s="277"/>
      <c r="R209" s="611"/>
      <c r="S209" s="277"/>
      <c r="T209" s="611"/>
      <c r="U209" s="277"/>
      <c r="V209" s="611"/>
      <c r="W209" s="277"/>
      <c r="X209" s="611"/>
      <c r="Y209" s="277"/>
      <c r="Z209" s="611"/>
      <c r="AC209" s="334"/>
      <c r="AD209" s="334"/>
      <c r="AE209" s="334"/>
      <c r="AF209" s="334"/>
      <c r="AG209" s="334"/>
      <c r="AH209" s="334"/>
      <c r="AI209" s="334"/>
      <c r="AJ209" s="334"/>
      <c r="AK209" s="334"/>
      <c r="AL209" s="334"/>
      <c r="AM209" s="334"/>
      <c r="AN209" s="334"/>
      <c r="AO209" s="1162"/>
      <c r="AP209" s="1162"/>
      <c r="AQ209" s="1162"/>
      <c r="AR209" s="1162"/>
      <c r="AS209" s="1162"/>
      <c r="AT209" s="1162"/>
      <c r="AU209" s="1162"/>
      <c r="AV209" s="1162"/>
      <c r="AW209" s="1162"/>
      <c r="AX209" s="1162"/>
      <c r="AY209" s="1162"/>
    </row>
    <row r="210" spans="3:51" hidden="1">
      <c r="C210" s="551"/>
      <c r="D210" s="551"/>
      <c r="E210" s="557"/>
      <c r="F210" s="552"/>
      <c r="G210" s="553"/>
      <c r="H210" s="554"/>
      <c r="I210" s="594"/>
      <c r="J210" s="277"/>
      <c r="K210" s="611"/>
      <c r="M210" s="277"/>
      <c r="N210" s="595"/>
      <c r="O210" s="277"/>
      <c r="P210" s="611"/>
      <c r="Q210" s="277"/>
      <c r="R210" s="611"/>
      <c r="S210" s="277"/>
      <c r="T210" s="611"/>
      <c r="U210" s="277"/>
      <c r="V210" s="611"/>
      <c r="W210" s="277"/>
      <c r="X210" s="611"/>
      <c r="Y210" s="277"/>
      <c r="Z210" s="611"/>
      <c r="AC210" s="334"/>
      <c r="AD210" s="334"/>
      <c r="AE210" s="334"/>
      <c r="AF210" s="334"/>
      <c r="AG210" s="334"/>
      <c r="AH210" s="334"/>
      <c r="AI210" s="334"/>
      <c r="AJ210" s="334"/>
      <c r="AK210" s="334"/>
      <c r="AL210" s="334"/>
      <c r="AM210" s="334"/>
      <c r="AN210" s="334"/>
      <c r="AO210" s="1162"/>
      <c r="AP210" s="1162"/>
      <c r="AQ210" s="1162"/>
      <c r="AR210" s="1162"/>
      <c r="AS210" s="1162"/>
      <c r="AT210" s="1162"/>
      <c r="AU210" s="1162"/>
      <c r="AV210" s="1162"/>
      <c r="AW210" s="1162"/>
      <c r="AX210" s="1162"/>
      <c r="AY210" s="1162"/>
    </row>
    <row r="211" spans="3:51" hidden="1">
      <c r="C211" s="551"/>
      <c r="D211" s="551"/>
      <c r="E211" s="557"/>
      <c r="F211" s="552"/>
      <c r="G211" s="553"/>
      <c r="H211" s="554"/>
      <c r="I211" s="594"/>
      <c r="J211" s="277"/>
      <c r="K211" s="611"/>
      <c r="M211" s="277"/>
      <c r="N211" s="595"/>
      <c r="O211" s="277"/>
      <c r="P211" s="611"/>
      <c r="Q211" s="277"/>
      <c r="R211" s="611"/>
      <c r="S211" s="277"/>
      <c r="T211" s="611"/>
      <c r="U211" s="277"/>
      <c r="V211" s="611"/>
      <c r="W211" s="277"/>
      <c r="X211" s="611"/>
      <c r="Y211" s="277"/>
      <c r="Z211" s="611"/>
      <c r="AC211" s="334"/>
      <c r="AD211" s="334"/>
      <c r="AE211" s="334"/>
      <c r="AF211" s="334"/>
      <c r="AG211" s="334"/>
      <c r="AH211" s="334"/>
      <c r="AI211" s="334"/>
      <c r="AJ211" s="334"/>
      <c r="AK211" s="334"/>
      <c r="AL211" s="334"/>
      <c r="AM211" s="334"/>
      <c r="AN211" s="334"/>
      <c r="AO211" s="1162"/>
      <c r="AP211" s="1162"/>
      <c r="AQ211" s="1162"/>
      <c r="AR211" s="1162"/>
      <c r="AS211" s="1162"/>
      <c r="AT211" s="1162"/>
      <c r="AU211" s="1162"/>
      <c r="AV211" s="1162"/>
      <c r="AW211" s="1162"/>
      <c r="AX211" s="1162"/>
      <c r="AY211" s="1162"/>
    </row>
    <row r="212" spans="3:51" hidden="1">
      <c r="C212" s="551"/>
      <c r="D212" s="551"/>
      <c r="E212" s="557"/>
      <c r="F212" s="552"/>
      <c r="G212" s="553"/>
      <c r="H212" s="554"/>
      <c r="I212" s="594"/>
      <c r="J212" s="277"/>
      <c r="K212" s="611"/>
      <c r="M212" s="277"/>
      <c r="N212" s="595"/>
      <c r="O212" s="277"/>
      <c r="P212" s="611"/>
      <c r="Q212" s="277"/>
      <c r="R212" s="611"/>
      <c r="S212" s="277"/>
      <c r="T212" s="611"/>
      <c r="U212" s="277"/>
      <c r="V212" s="611"/>
      <c r="W212" s="277"/>
      <c r="X212" s="611"/>
      <c r="Y212" s="277"/>
      <c r="Z212" s="611"/>
      <c r="AC212" s="334"/>
      <c r="AD212" s="334"/>
      <c r="AE212" s="334"/>
      <c r="AF212" s="334"/>
      <c r="AG212" s="334"/>
      <c r="AH212" s="334"/>
      <c r="AI212" s="334"/>
      <c r="AJ212" s="334"/>
      <c r="AK212" s="334"/>
      <c r="AL212" s="334"/>
      <c r="AM212" s="334"/>
      <c r="AN212" s="334"/>
      <c r="AO212" s="1162"/>
      <c r="AP212" s="1162"/>
      <c r="AQ212" s="1162"/>
      <c r="AR212" s="1162"/>
      <c r="AS212" s="1162"/>
      <c r="AT212" s="1162"/>
      <c r="AU212" s="1162"/>
      <c r="AV212" s="1162"/>
      <c r="AW212" s="1162"/>
      <c r="AX212" s="1162"/>
      <c r="AY212" s="1162"/>
    </row>
    <row r="213" spans="3:51" hidden="1">
      <c r="C213" s="551"/>
      <c r="D213" s="551"/>
      <c r="E213" s="557"/>
      <c r="F213" s="552"/>
      <c r="G213" s="553"/>
      <c r="H213" s="554"/>
      <c r="I213" s="594"/>
      <c r="J213" s="277"/>
      <c r="K213" s="611"/>
      <c r="M213" s="277"/>
      <c r="N213" s="595"/>
      <c r="O213" s="277"/>
      <c r="P213" s="611"/>
      <c r="Q213" s="277"/>
      <c r="R213" s="611"/>
      <c r="S213" s="277"/>
      <c r="T213" s="611"/>
      <c r="U213" s="277"/>
      <c r="V213" s="611"/>
      <c r="W213" s="277"/>
      <c r="X213" s="611"/>
      <c r="Y213" s="277"/>
      <c r="Z213" s="611"/>
      <c r="AC213" s="334"/>
      <c r="AD213" s="334"/>
      <c r="AE213" s="334"/>
      <c r="AF213" s="334"/>
      <c r="AG213" s="334"/>
      <c r="AH213" s="334"/>
      <c r="AI213" s="334"/>
      <c r="AJ213" s="334"/>
      <c r="AK213" s="334"/>
      <c r="AL213" s="334"/>
      <c r="AM213" s="334"/>
      <c r="AN213" s="334"/>
      <c r="AO213" s="1162"/>
      <c r="AP213" s="1162"/>
      <c r="AQ213" s="1162"/>
      <c r="AR213" s="1162"/>
      <c r="AS213" s="1162"/>
      <c r="AT213" s="1162"/>
      <c r="AU213" s="1162"/>
      <c r="AV213" s="1162"/>
      <c r="AW213" s="1162"/>
      <c r="AX213" s="1162"/>
      <c r="AY213" s="1162"/>
    </row>
    <row r="214" spans="3:51">
      <c r="C214" s="136"/>
      <c r="D214" s="555"/>
      <c r="E214" s="1044" t="s">
        <v>1058</v>
      </c>
      <c r="F214" s="1050" t="s">
        <v>578</v>
      </c>
      <c r="G214" s="1051"/>
      <c r="H214" s="1052"/>
      <c r="I214" s="1053">
        <f t="shared" ref="I214:I220" si="37">SUM(K214,N214)</f>
        <v>21364</v>
      </c>
      <c r="J214" s="973" t="s">
        <v>432</v>
      </c>
      <c r="K214" s="992">
        <f>SUM(K215:K220)</f>
        <v>3726</v>
      </c>
      <c r="L214" s="1046" t="s">
        <v>644</v>
      </c>
      <c r="M214" s="973"/>
      <c r="N214" s="1047">
        <f>SUM(R214:Z214)</f>
        <v>17638</v>
      </c>
      <c r="O214" s="973" t="str">
        <f>IF(AND(P214=0,P195&lt;&gt;0)=TRUE,"E","")</f>
        <v/>
      </c>
      <c r="P214" s="992">
        <f>P215+P216+P217+P218+P220</f>
        <v>0</v>
      </c>
      <c r="Q214" s="973" t="str">
        <f>IF(AND(R214=0,R195&lt;&gt;0)=TRUE,"E","")</f>
        <v/>
      </c>
      <c r="R214" s="992">
        <f>SUM(R215:R220)</f>
        <v>15009</v>
      </c>
      <c r="S214" s="973" t="s">
        <v>432</v>
      </c>
      <c r="T214" s="992">
        <f>SUM(T215:T220)</f>
        <v>1731</v>
      </c>
      <c r="U214" s="973" t="s">
        <v>432</v>
      </c>
      <c r="V214" s="992">
        <f>SUM(V215:V220)</f>
        <v>661</v>
      </c>
      <c r="W214" s="973" t="s">
        <v>432</v>
      </c>
      <c r="X214" s="992">
        <f>SUM(X215:X220)</f>
        <v>79</v>
      </c>
      <c r="Y214" s="973" t="s">
        <v>432</v>
      </c>
      <c r="Z214" s="992">
        <f>SUM(Z215:Z220)</f>
        <v>158</v>
      </c>
      <c r="AC214" s="334"/>
      <c r="AD214" s="334"/>
      <c r="AE214" s="334"/>
      <c r="AF214" s="334"/>
      <c r="AG214" s="334"/>
      <c r="AH214" s="334"/>
      <c r="AI214" s="334"/>
      <c r="AJ214" s="334"/>
      <c r="AK214" s="334"/>
      <c r="AL214" s="334"/>
      <c r="AM214" s="334"/>
      <c r="AN214" s="334"/>
      <c r="AO214" s="1162"/>
      <c r="AP214" s="1162"/>
      <c r="AQ214" s="1162"/>
      <c r="AR214" s="1162"/>
      <c r="AS214" s="1162"/>
      <c r="AT214" s="1162"/>
      <c r="AU214" s="1162"/>
      <c r="AV214" s="1162"/>
      <c r="AW214" s="1162"/>
      <c r="AX214" s="1162"/>
      <c r="AY214" s="1162"/>
    </row>
    <row r="215" spans="3:51">
      <c r="C215" s="136"/>
      <c r="D215" s="555"/>
      <c r="E215" s="555"/>
      <c r="F215" s="1015" t="s">
        <v>536</v>
      </c>
      <c r="G215" s="1016" t="s">
        <v>346</v>
      </c>
      <c r="H215" s="974"/>
      <c r="I215" s="1054">
        <f t="shared" si="37"/>
        <v>220</v>
      </c>
      <c r="J215" s="975"/>
      <c r="K215" s="991">
        <f>'11.元請 法定福利費'!L13</f>
        <v>220</v>
      </c>
      <c r="L215" s="493"/>
      <c r="M215" s="975"/>
      <c r="N215" s="1059">
        <f>SUM(R215:Z215)</f>
        <v>0</v>
      </c>
      <c r="O215" s="975"/>
      <c r="P215" s="1056"/>
      <c r="Q215" s="975"/>
      <c r="R215" s="1056">
        <f>'20.元請 法定福利費_下請'!S15</f>
        <v>0</v>
      </c>
      <c r="S215" s="975"/>
      <c r="T215" s="1056">
        <f>'20.元請 法定福利費_下請'!U15</f>
        <v>0</v>
      </c>
      <c r="U215" s="975"/>
      <c r="V215" s="1056">
        <f>'20.元請 法定福利費_下請'!W15</f>
        <v>0</v>
      </c>
      <c r="W215" s="975"/>
      <c r="X215" s="1056">
        <f>'20.元請 法定福利費_下請'!Y15</f>
        <v>0</v>
      </c>
      <c r="Y215" s="975"/>
      <c r="Z215" s="1056">
        <f>'20.元請 法定福利費_下請'!AA15</f>
        <v>0</v>
      </c>
      <c r="AC215" s="334"/>
      <c r="AD215" s="334"/>
      <c r="AE215" s="334"/>
      <c r="AF215" s="334"/>
      <c r="AG215" s="334"/>
      <c r="AH215" s="334"/>
      <c r="AI215" s="334"/>
      <c r="AJ215" s="334"/>
      <c r="AK215" s="334"/>
      <c r="AL215" s="334"/>
      <c r="AM215" s="334"/>
      <c r="AN215" s="334"/>
      <c r="AO215" s="1162"/>
      <c r="AP215" s="1162"/>
      <c r="AQ215" s="1162"/>
      <c r="AR215" s="1162"/>
      <c r="AS215" s="1162"/>
      <c r="AT215" s="1162"/>
      <c r="AU215" s="1162"/>
      <c r="AV215" s="1162"/>
      <c r="AW215" s="1162"/>
      <c r="AX215" s="1162"/>
      <c r="AY215" s="1162"/>
    </row>
    <row r="216" spans="3:51">
      <c r="C216" s="136"/>
      <c r="D216" s="555"/>
      <c r="E216" s="555"/>
      <c r="F216" s="1021" t="s">
        <v>538</v>
      </c>
      <c r="G216" s="1022" t="s">
        <v>347</v>
      </c>
      <c r="H216" s="1023"/>
      <c r="I216" s="1055">
        <f t="shared" si="37"/>
        <v>1046</v>
      </c>
      <c r="J216" s="977"/>
      <c r="K216" s="1056">
        <f>'11.元請 法定福利費'!L27</f>
        <v>160</v>
      </c>
      <c r="L216" s="493"/>
      <c r="M216" s="977"/>
      <c r="N216" s="1059">
        <f>SUM(R216:Z216)</f>
        <v>886</v>
      </c>
      <c r="O216" s="977"/>
      <c r="P216" s="1056"/>
      <c r="Q216" s="977"/>
      <c r="R216" s="1056">
        <f>'20.元請 法定福利費_下請'!S29</f>
        <v>752</v>
      </c>
      <c r="S216" s="977"/>
      <c r="T216" s="1056">
        <f>'20.元請 法定福利費_下請'!U29</f>
        <v>88</v>
      </c>
      <c r="U216" s="977"/>
      <c r="V216" s="1056">
        <f>'20.元請 法定福利費_下請'!W29</f>
        <v>34</v>
      </c>
      <c r="W216" s="977"/>
      <c r="X216" s="1056">
        <f>'20.元請 法定福利費_下請'!Y29</f>
        <v>4</v>
      </c>
      <c r="Y216" s="977"/>
      <c r="Z216" s="1056">
        <f>'20.元請 法定福利費_下請'!AA29</f>
        <v>8</v>
      </c>
      <c r="AC216" s="334"/>
      <c r="AD216" s="334"/>
      <c r="AE216" s="334"/>
      <c r="AF216" s="334"/>
      <c r="AG216" s="334"/>
      <c r="AH216" s="334"/>
      <c r="AI216" s="334"/>
      <c r="AJ216" s="334"/>
      <c r="AK216" s="334"/>
      <c r="AL216" s="334"/>
      <c r="AM216" s="334"/>
      <c r="AN216" s="334"/>
      <c r="AO216" s="1162"/>
      <c r="AP216" s="1162"/>
      <c r="AQ216" s="1162"/>
      <c r="AR216" s="1162"/>
      <c r="AS216" s="1162"/>
      <c r="AT216" s="1162"/>
      <c r="AU216" s="1162"/>
      <c r="AV216" s="1162"/>
      <c r="AW216" s="1162"/>
      <c r="AX216" s="1162"/>
      <c r="AY216" s="1162"/>
    </row>
    <row r="217" spans="3:51">
      <c r="C217" s="136"/>
      <c r="D217" s="555"/>
      <c r="E217" s="555"/>
      <c r="F217" s="1021" t="s">
        <v>566</v>
      </c>
      <c r="G217" s="1022" t="s">
        <v>509</v>
      </c>
      <c r="H217" s="1023"/>
      <c r="I217" s="1055">
        <f t="shared" si="37"/>
        <v>5821</v>
      </c>
      <c r="J217" s="977"/>
      <c r="K217" s="1056">
        <f>'11.元請 法定福利費'!L36</f>
        <v>578</v>
      </c>
      <c r="L217" s="493"/>
      <c r="M217" s="977"/>
      <c r="N217" s="1059">
        <f>SUM(R217:Z217)</f>
        <v>5243</v>
      </c>
      <c r="O217" s="977"/>
      <c r="P217" s="1056"/>
      <c r="Q217" s="977"/>
      <c r="R217" s="1056">
        <f>'20.元請 法定福利費_下請'!S38</f>
        <v>4277</v>
      </c>
      <c r="S217" s="977"/>
      <c r="T217" s="1056">
        <f>'20.元請 法定福利費_下請'!U38</f>
        <v>636</v>
      </c>
      <c r="U217" s="977"/>
      <c r="V217" s="1056">
        <f>'20.元請 法定福利費_下請'!W38</f>
        <v>243</v>
      </c>
      <c r="W217" s="977"/>
      <c r="X217" s="1056">
        <f>'20.元請 法定福利費_下請'!Y38</f>
        <v>29</v>
      </c>
      <c r="Y217" s="977"/>
      <c r="Z217" s="1056">
        <f>'20.元請 法定福利費_下請'!AA38</f>
        <v>58</v>
      </c>
      <c r="AC217" s="334"/>
      <c r="AD217" s="334"/>
      <c r="AE217" s="334"/>
      <c r="AF217" s="334"/>
      <c r="AG217" s="334"/>
      <c r="AH217" s="334"/>
      <c r="AI217" s="334"/>
      <c r="AJ217" s="334"/>
      <c r="AK217" s="334"/>
      <c r="AL217" s="334"/>
      <c r="AM217" s="334"/>
      <c r="AN217" s="334"/>
      <c r="AO217" s="1162"/>
      <c r="AP217" s="1162"/>
      <c r="AQ217" s="1162"/>
      <c r="AR217" s="1162"/>
      <c r="AS217" s="1162"/>
      <c r="AT217" s="1162"/>
      <c r="AU217" s="1162"/>
      <c r="AV217" s="1162"/>
      <c r="AW217" s="1162"/>
      <c r="AX217" s="1162"/>
      <c r="AY217" s="1162"/>
    </row>
    <row r="218" spans="3:51">
      <c r="C218" s="136"/>
      <c r="D218" s="555"/>
      <c r="E218" s="555"/>
      <c r="F218" s="1021" t="s">
        <v>557</v>
      </c>
      <c r="G218" s="1022" t="s">
        <v>847</v>
      </c>
      <c r="H218" s="1023"/>
      <c r="I218" s="1055">
        <f t="shared" si="37"/>
        <v>11960</v>
      </c>
      <c r="J218" s="977"/>
      <c r="K218" s="1056">
        <f>'11.元請 法定福利費'!L46</f>
        <v>1830</v>
      </c>
      <c r="L218" s="493"/>
      <c r="M218" s="977"/>
      <c r="N218" s="1059">
        <f>SUM(R218:Z218)</f>
        <v>10130</v>
      </c>
      <c r="O218" s="977"/>
      <c r="P218" s="1056"/>
      <c r="Q218" s="977"/>
      <c r="R218" s="1056">
        <f>'20.元請 法定福利費_下請'!S48</f>
        <v>8601</v>
      </c>
      <c r="S218" s="977"/>
      <c r="T218" s="1056">
        <f>'20.元請 法定福利費_下請'!U48</f>
        <v>1007</v>
      </c>
      <c r="U218" s="977"/>
      <c r="V218" s="1056">
        <f>'20.元請 法定福利費_下請'!W48</f>
        <v>384</v>
      </c>
      <c r="W218" s="977"/>
      <c r="X218" s="1056">
        <f>'20.元請 法定福利費_下請'!Y48</f>
        <v>46</v>
      </c>
      <c r="Y218" s="977"/>
      <c r="Z218" s="1056">
        <f>'20.元請 法定福利費_下請'!AA48</f>
        <v>92</v>
      </c>
      <c r="AC218" s="334"/>
      <c r="AD218" s="334"/>
      <c r="AE218" s="334"/>
      <c r="AF218" s="334"/>
      <c r="AG218" s="334"/>
      <c r="AH218" s="334"/>
      <c r="AI218" s="334"/>
      <c r="AJ218" s="334"/>
      <c r="AK218" s="334"/>
      <c r="AL218" s="334"/>
      <c r="AM218" s="334"/>
      <c r="AN218" s="334"/>
      <c r="AO218" s="1162"/>
      <c r="AP218" s="1162"/>
      <c r="AQ218" s="1162"/>
      <c r="AR218" s="1162"/>
      <c r="AS218" s="1162"/>
      <c r="AT218" s="1162"/>
      <c r="AU218" s="1162"/>
      <c r="AV218" s="1162"/>
      <c r="AW218" s="1162"/>
      <c r="AX218" s="1162"/>
      <c r="AY218" s="1162"/>
    </row>
    <row r="219" spans="3:51">
      <c r="C219" s="136"/>
      <c r="D219" s="555"/>
      <c r="E219" s="555"/>
      <c r="F219" s="1021" t="s">
        <v>558</v>
      </c>
      <c r="G219" s="1022" t="s">
        <v>579</v>
      </c>
      <c r="H219" s="1023"/>
      <c r="I219" s="1055">
        <f t="shared" si="37"/>
        <v>248</v>
      </c>
      <c r="J219" s="977"/>
      <c r="K219" s="1056">
        <f>'11.元請 法定福利費'!L56</f>
        <v>248</v>
      </c>
      <c r="L219" s="493"/>
      <c r="M219" s="258"/>
      <c r="N219" s="140"/>
      <c r="O219" s="258"/>
      <c r="P219" s="141"/>
      <c r="Q219" s="258"/>
      <c r="R219" s="141"/>
      <c r="S219" s="258"/>
      <c r="T219" s="141"/>
      <c r="U219" s="258"/>
      <c r="V219" s="141"/>
      <c r="W219" s="258"/>
      <c r="X219" s="141"/>
      <c r="Y219" s="258"/>
      <c r="Z219" s="141"/>
      <c r="AC219" s="334"/>
      <c r="AD219" s="334"/>
      <c r="AE219" s="334"/>
      <c r="AF219" s="334"/>
      <c r="AG219" s="334"/>
      <c r="AH219" s="334"/>
      <c r="AI219" s="334"/>
      <c r="AJ219" s="334"/>
      <c r="AK219" s="334"/>
      <c r="AL219" s="334"/>
      <c r="AM219" s="334"/>
      <c r="AN219" s="334"/>
      <c r="AO219" s="1162"/>
      <c r="AP219" s="1162"/>
      <c r="AQ219" s="1162"/>
      <c r="AR219" s="1162"/>
      <c r="AS219" s="1162"/>
      <c r="AT219" s="1162"/>
      <c r="AU219" s="1162"/>
      <c r="AV219" s="1162"/>
      <c r="AW219" s="1162"/>
      <c r="AX219" s="1162"/>
      <c r="AY219" s="1162"/>
    </row>
    <row r="220" spans="3:51">
      <c r="C220" s="136"/>
      <c r="D220" s="555"/>
      <c r="E220" s="540"/>
      <c r="F220" s="1021" t="s">
        <v>569</v>
      </c>
      <c r="G220" s="1029" t="s">
        <v>53</v>
      </c>
      <c r="H220" s="1030"/>
      <c r="I220" s="1057">
        <f t="shared" si="37"/>
        <v>2069</v>
      </c>
      <c r="J220" s="1012"/>
      <c r="K220" s="1058">
        <f>'11.元請 法定福利費'!L59</f>
        <v>690</v>
      </c>
      <c r="L220" s="493"/>
      <c r="M220" s="1012"/>
      <c r="N220" s="1038">
        <f>SUM(R220:Z220)</f>
        <v>1379</v>
      </c>
      <c r="O220" s="1012"/>
      <c r="P220" s="1060"/>
      <c r="Q220" s="1012"/>
      <c r="R220" s="1060">
        <f>'20.元請 法定福利費_下請'!S61</f>
        <v>1379</v>
      </c>
      <c r="S220" s="1012"/>
      <c r="T220" s="1060">
        <f>'20.元請 法定福利費_下請'!U61</f>
        <v>0</v>
      </c>
      <c r="U220" s="1012"/>
      <c r="V220" s="1060">
        <f>'20.元請 法定福利費_下請'!W61</f>
        <v>0</v>
      </c>
      <c r="W220" s="1012"/>
      <c r="X220" s="1060">
        <f>'20.元請 法定福利費_下請'!Y61</f>
        <v>0</v>
      </c>
      <c r="Y220" s="1012"/>
      <c r="Z220" s="1060">
        <f>'20.元請 法定福利費_下請'!AA61</f>
        <v>0</v>
      </c>
      <c r="AC220" s="334"/>
      <c r="AD220" s="334"/>
      <c r="AE220" s="334"/>
      <c r="AF220" s="334"/>
      <c r="AG220" s="334"/>
      <c r="AH220" s="334"/>
      <c r="AI220" s="334"/>
      <c r="AJ220" s="334"/>
      <c r="AK220" s="334"/>
      <c r="AL220" s="334"/>
      <c r="AM220" s="334"/>
      <c r="AN220" s="334"/>
      <c r="AO220" s="1162"/>
      <c r="AP220" s="1162"/>
      <c r="AQ220" s="1162"/>
      <c r="AR220" s="1162"/>
      <c r="AS220" s="1162"/>
      <c r="AT220" s="1162"/>
      <c r="AU220" s="1162"/>
      <c r="AV220" s="1162"/>
      <c r="AW220" s="1162"/>
      <c r="AX220" s="1162"/>
      <c r="AY220" s="1162"/>
    </row>
    <row r="221" spans="3:51" hidden="1">
      <c r="C221" s="551"/>
      <c r="D221" s="551"/>
      <c r="E221" s="585"/>
      <c r="F221" s="552"/>
      <c r="G221" s="581"/>
      <c r="H221" s="565"/>
      <c r="I221" s="596"/>
      <c r="J221" s="274"/>
      <c r="K221" s="609"/>
      <c r="M221" s="274"/>
      <c r="N221" s="610"/>
      <c r="O221" s="274"/>
      <c r="P221" s="609"/>
      <c r="Q221" s="274"/>
      <c r="R221" s="609"/>
      <c r="S221" s="274"/>
      <c r="T221" s="609"/>
      <c r="U221" s="274"/>
      <c r="V221" s="609"/>
      <c r="W221" s="274"/>
      <c r="X221" s="609"/>
      <c r="Y221" s="274"/>
      <c r="Z221" s="609"/>
      <c r="AC221" s="334"/>
      <c r="AD221" s="334"/>
      <c r="AE221" s="334"/>
      <c r="AF221" s="334"/>
      <c r="AG221" s="334"/>
      <c r="AH221" s="334"/>
      <c r="AI221" s="334"/>
      <c r="AJ221" s="334"/>
      <c r="AK221" s="334"/>
      <c r="AL221" s="334"/>
      <c r="AM221" s="334"/>
      <c r="AN221" s="334"/>
      <c r="AO221" s="1162"/>
      <c r="AP221" s="1162"/>
      <c r="AQ221" s="1162"/>
      <c r="AR221" s="1162"/>
      <c r="AS221" s="1162"/>
      <c r="AT221" s="1162"/>
      <c r="AU221" s="1162"/>
      <c r="AV221" s="1162"/>
      <c r="AW221" s="1162"/>
      <c r="AX221" s="1162"/>
      <c r="AY221" s="1162"/>
    </row>
    <row r="222" spans="3:51" hidden="1">
      <c r="C222" s="551"/>
      <c r="D222" s="551"/>
      <c r="E222" s="585"/>
      <c r="F222" s="552"/>
      <c r="G222" s="581"/>
      <c r="H222" s="565"/>
      <c r="I222" s="596"/>
      <c r="J222" s="274"/>
      <c r="K222" s="609"/>
      <c r="M222" s="274"/>
      <c r="N222" s="610"/>
      <c r="O222" s="274"/>
      <c r="P222" s="609"/>
      <c r="Q222" s="274"/>
      <c r="R222" s="609"/>
      <c r="S222" s="274"/>
      <c r="T222" s="609"/>
      <c r="U222" s="274"/>
      <c r="V222" s="609"/>
      <c r="W222" s="274"/>
      <c r="X222" s="609"/>
      <c r="Y222" s="274"/>
      <c r="Z222" s="609"/>
      <c r="AC222" s="334"/>
      <c r="AD222" s="334"/>
      <c r="AE222" s="334"/>
      <c r="AF222" s="334"/>
      <c r="AG222" s="334"/>
      <c r="AH222" s="334"/>
      <c r="AI222" s="334"/>
      <c r="AJ222" s="334"/>
      <c r="AK222" s="334"/>
      <c r="AL222" s="334"/>
      <c r="AM222" s="334"/>
      <c r="AN222" s="334"/>
      <c r="AO222" s="1162"/>
      <c r="AP222" s="1162"/>
      <c r="AQ222" s="1162"/>
      <c r="AR222" s="1162"/>
      <c r="AS222" s="1162"/>
      <c r="AT222" s="1162"/>
      <c r="AU222" s="1162"/>
      <c r="AV222" s="1162"/>
      <c r="AW222" s="1162"/>
      <c r="AX222" s="1162"/>
      <c r="AY222" s="1162"/>
    </row>
    <row r="223" spans="3:51" hidden="1">
      <c r="C223" s="551"/>
      <c r="D223" s="551"/>
      <c r="E223" s="585"/>
      <c r="F223" s="552"/>
      <c r="G223" s="581"/>
      <c r="H223" s="565"/>
      <c r="I223" s="596"/>
      <c r="J223" s="274"/>
      <c r="K223" s="609"/>
      <c r="M223" s="274"/>
      <c r="N223" s="610"/>
      <c r="O223" s="274"/>
      <c r="P223" s="609"/>
      <c r="Q223" s="274"/>
      <c r="R223" s="609"/>
      <c r="S223" s="274"/>
      <c r="T223" s="609"/>
      <c r="U223" s="274"/>
      <c r="V223" s="609"/>
      <c r="W223" s="274"/>
      <c r="X223" s="609"/>
      <c r="Y223" s="274"/>
      <c r="Z223" s="609"/>
      <c r="AC223" s="334"/>
      <c r="AD223" s="334"/>
      <c r="AE223" s="334"/>
      <c r="AF223" s="334"/>
      <c r="AG223" s="334"/>
      <c r="AH223" s="334"/>
      <c r="AI223" s="334"/>
      <c r="AJ223" s="334"/>
      <c r="AK223" s="334"/>
      <c r="AL223" s="334"/>
      <c r="AM223" s="334"/>
      <c r="AN223" s="334"/>
      <c r="AO223" s="1162"/>
      <c r="AP223" s="1162"/>
      <c r="AQ223" s="1162"/>
      <c r="AR223" s="1162"/>
      <c r="AS223" s="1162"/>
      <c r="AT223" s="1162"/>
      <c r="AU223" s="1162"/>
      <c r="AV223" s="1162"/>
      <c r="AW223" s="1162"/>
      <c r="AX223" s="1162"/>
      <c r="AY223" s="1162"/>
    </row>
    <row r="224" spans="3:51" hidden="1">
      <c r="C224" s="551"/>
      <c r="D224" s="551"/>
      <c r="E224" s="585"/>
      <c r="F224" s="552"/>
      <c r="G224" s="581"/>
      <c r="H224" s="565"/>
      <c r="I224" s="596"/>
      <c r="J224" s="274"/>
      <c r="K224" s="609"/>
      <c r="M224" s="274"/>
      <c r="N224" s="610"/>
      <c r="O224" s="274"/>
      <c r="P224" s="609"/>
      <c r="Q224" s="274"/>
      <c r="R224" s="609"/>
      <c r="S224" s="274"/>
      <c r="T224" s="609"/>
      <c r="U224" s="274"/>
      <c r="V224" s="609"/>
      <c r="W224" s="274"/>
      <c r="X224" s="609"/>
      <c r="Y224" s="274"/>
      <c r="Z224" s="609"/>
      <c r="AC224" s="334"/>
      <c r="AD224" s="334"/>
      <c r="AE224" s="334"/>
      <c r="AF224" s="334"/>
      <c r="AG224" s="334"/>
      <c r="AH224" s="334"/>
      <c r="AI224" s="334"/>
      <c r="AJ224" s="334"/>
      <c r="AK224" s="334"/>
      <c r="AL224" s="334"/>
      <c r="AM224" s="334"/>
      <c r="AN224" s="334"/>
      <c r="AO224" s="1162"/>
      <c r="AP224" s="1162"/>
      <c r="AQ224" s="1162"/>
      <c r="AR224" s="1162"/>
      <c r="AS224" s="1162"/>
      <c r="AT224" s="1162"/>
      <c r="AU224" s="1162"/>
      <c r="AV224" s="1162"/>
      <c r="AW224" s="1162"/>
      <c r="AX224" s="1162"/>
      <c r="AY224" s="1162"/>
    </row>
    <row r="225" spans="1:51" hidden="1">
      <c r="C225" s="551"/>
      <c r="D225" s="551"/>
      <c r="E225" s="585"/>
      <c r="F225" s="552"/>
      <c r="G225" s="581"/>
      <c r="H225" s="565"/>
      <c r="I225" s="596"/>
      <c r="J225" s="274"/>
      <c r="K225" s="609"/>
      <c r="M225" s="274"/>
      <c r="N225" s="610"/>
      <c r="O225" s="274"/>
      <c r="P225" s="609"/>
      <c r="Q225" s="274"/>
      <c r="R225" s="609"/>
      <c r="S225" s="274"/>
      <c r="T225" s="609"/>
      <c r="U225" s="274"/>
      <c r="V225" s="609"/>
      <c r="W225" s="274"/>
      <c r="X225" s="609"/>
      <c r="Y225" s="274"/>
      <c r="Z225" s="609"/>
      <c r="AC225" s="334"/>
      <c r="AD225" s="334"/>
      <c r="AE225" s="334"/>
      <c r="AF225" s="334"/>
      <c r="AG225" s="334"/>
      <c r="AH225" s="334"/>
      <c r="AI225" s="334"/>
      <c r="AJ225" s="334"/>
      <c r="AK225" s="334"/>
      <c r="AL225" s="334"/>
      <c r="AM225" s="334"/>
      <c r="AN225" s="334"/>
      <c r="AO225" s="1162"/>
      <c r="AP225" s="1162"/>
      <c r="AQ225" s="1162"/>
      <c r="AR225" s="1162"/>
      <c r="AS225" s="1162"/>
      <c r="AT225" s="1162"/>
      <c r="AU225" s="1162"/>
      <c r="AV225" s="1162"/>
      <c r="AW225" s="1162"/>
      <c r="AX225" s="1162"/>
      <c r="AY225" s="1162"/>
    </row>
    <row r="226" spans="1:51">
      <c r="C226" s="136"/>
      <c r="D226" s="555"/>
      <c r="E226" s="547" t="s">
        <v>1059</v>
      </c>
      <c r="F226" s="451" t="s">
        <v>580</v>
      </c>
      <c r="G226" s="451"/>
      <c r="H226" s="452"/>
      <c r="I226" s="605">
        <f t="shared" ref="I226:I233" si="38">SUM(K226,N226)</f>
        <v>549</v>
      </c>
      <c r="J226" s="252" t="s">
        <v>432</v>
      </c>
      <c r="K226" s="199">
        <v>249</v>
      </c>
      <c r="M226" s="252"/>
      <c r="N226" s="284">
        <f t="shared" ref="N226:N232" si="39">SUM(R226:Z226)</f>
        <v>300</v>
      </c>
      <c r="O226" s="252" t="str">
        <f t="shared" ref="O226:O233" si="40">IF(P226="","※","")</f>
        <v>※</v>
      </c>
      <c r="P226" s="199"/>
      <c r="Q226" s="252" t="str">
        <f t="shared" ref="Q226:Q232" si="41">IF(R226="","※","")</f>
        <v/>
      </c>
      <c r="R226" s="199">
        <v>300</v>
      </c>
      <c r="S226" s="252" t="s">
        <v>432</v>
      </c>
      <c r="T226" s="199">
        <v>0</v>
      </c>
      <c r="U226" s="252" t="s">
        <v>432</v>
      </c>
      <c r="V226" s="199">
        <v>0</v>
      </c>
      <c r="W226" s="252" t="s">
        <v>432</v>
      </c>
      <c r="X226" s="199">
        <v>0</v>
      </c>
      <c r="Y226" s="252" t="s">
        <v>432</v>
      </c>
      <c r="Z226" s="199">
        <v>0</v>
      </c>
      <c r="AC226" s="334"/>
      <c r="AD226" s="334"/>
      <c r="AE226" s="334"/>
      <c r="AF226" s="334"/>
      <c r="AG226" s="334"/>
      <c r="AH226" s="334"/>
      <c r="AI226" s="334"/>
      <c r="AJ226" s="334"/>
      <c r="AK226" s="334"/>
      <c r="AL226" s="334"/>
      <c r="AM226" s="334"/>
      <c r="AN226" s="334"/>
      <c r="AO226" s="1162"/>
      <c r="AP226" s="1162"/>
      <c r="AQ226" s="1162"/>
      <c r="AR226" s="1162"/>
      <c r="AS226" s="1162"/>
      <c r="AT226" s="1162"/>
      <c r="AU226" s="1162"/>
      <c r="AV226" s="1162"/>
      <c r="AW226" s="1162"/>
      <c r="AX226" s="1162"/>
      <c r="AY226" s="1162"/>
    </row>
    <row r="227" spans="1:51">
      <c r="C227" s="136"/>
      <c r="D227" s="555"/>
      <c r="E227" s="547" t="s">
        <v>1060</v>
      </c>
      <c r="F227" s="451" t="s">
        <v>1031</v>
      </c>
      <c r="G227" s="451"/>
      <c r="H227" s="452"/>
      <c r="I227" s="605">
        <f t="shared" si="38"/>
        <v>0</v>
      </c>
      <c r="J227" s="252" t="s">
        <v>432</v>
      </c>
      <c r="K227" s="199">
        <v>0</v>
      </c>
      <c r="M227" s="252"/>
      <c r="N227" s="284">
        <f t="shared" si="39"/>
        <v>0</v>
      </c>
      <c r="O227" s="252" t="str">
        <f t="shared" si="40"/>
        <v>※</v>
      </c>
      <c r="P227" s="199"/>
      <c r="Q227" s="252" t="str">
        <f t="shared" si="41"/>
        <v/>
      </c>
      <c r="R227" s="199">
        <v>0</v>
      </c>
      <c r="S227" s="252" t="s">
        <v>432</v>
      </c>
      <c r="T227" s="199">
        <v>0</v>
      </c>
      <c r="U227" s="252" t="s">
        <v>432</v>
      </c>
      <c r="V227" s="199">
        <v>0</v>
      </c>
      <c r="W227" s="252" t="s">
        <v>432</v>
      </c>
      <c r="X227" s="199">
        <v>0</v>
      </c>
      <c r="Y227" s="252" t="s">
        <v>432</v>
      </c>
      <c r="Z227" s="199">
        <v>0</v>
      </c>
      <c r="AC227" s="334"/>
      <c r="AD227" s="334"/>
      <c r="AE227" s="334"/>
      <c r="AF227" s="334"/>
      <c r="AG227" s="334"/>
      <c r="AH227" s="334"/>
      <c r="AI227" s="334"/>
      <c r="AJ227" s="334"/>
      <c r="AK227" s="334"/>
      <c r="AL227" s="334"/>
      <c r="AM227" s="334"/>
      <c r="AN227" s="334"/>
      <c r="AO227" s="1162"/>
      <c r="AP227" s="1162"/>
      <c r="AQ227" s="1162"/>
      <c r="AR227" s="1162"/>
      <c r="AS227" s="1162"/>
      <c r="AT227" s="1162"/>
      <c r="AU227" s="1162"/>
      <c r="AV227" s="1162"/>
      <c r="AW227" s="1162"/>
      <c r="AX227" s="1162"/>
      <c r="AY227" s="1162"/>
    </row>
    <row r="228" spans="1:51">
      <c r="C228" s="136"/>
      <c r="D228" s="555"/>
      <c r="E228" s="547" t="s">
        <v>581</v>
      </c>
      <c r="F228" s="451" t="s">
        <v>582</v>
      </c>
      <c r="G228" s="451"/>
      <c r="H228" s="452"/>
      <c r="I228" s="605">
        <f t="shared" si="38"/>
        <v>500</v>
      </c>
      <c r="J228" s="252" t="s">
        <v>432</v>
      </c>
      <c r="K228" s="199">
        <v>300</v>
      </c>
      <c r="M228" s="252"/>
      <c r="N228" s="284">
        <f t="shared" si="39"/>
        <v>200</v>
      </c>
      <c r="O228" s="252" t="str">
        <f t="shared" si="40"/>
        <v>※</v>
      </c>
      <c r="P228" s="199"/>
      <c r="Q228" s="252" t="str">
        <f t="shared" si="41"/>
        <v/>
      </c>
      <c r="R228" s="199">
        <v>200</v>
      </c>
      <c r="S228" s="252" t="s">
        <v>432</v>
      </c>
      <c r="T228" s="199">
        <v>0</v>
      </c>
      <c r="U228" s="252" t="s">
        <v>432</v>
      </c>
      <c r="V228" s="199">
        <v>0</v>
      </c>
      <c r="W228" s="252" t="s">
        <v>432</v>
      </c>
      <c r="X228" s="199">
        <v>0</v>
      </c>
      <c r="Y228" s="252" t="s">
        <v>432</v>
      </c>
      <c r="Z228" s="199">
        <v>0</v>
      </c>
      <c r="AC228" s="334"/>
      <c r="AD228" s="334"/>
      <c r="AE228" s="334"/>
      <c r="AF228" s="334"/>
      <c r="AG228" s="334"/>
      <c r="AH228" s="334"/>
      <c r="AI228" s="334"/>
      <c r="AJ228" s="334"/>
      <c r="AK228" s="334"/>
      <c r="AL228" s="334"/>
      <c r="AM228" s="334"/>
      <c r="AN228" s="334"/>
      <c r="AO228" s="1162"/>
      <c r="AP228" s="1162"/>
      <c r="AQ228" s="1162"/>
      <c r="AR228" s="1162"/>
      <c r="AS228" s="1162"/>
      <c r="AT228" s="1162"/>
      <c r="AU228" s="1162"/>
      <c r="AV228" s="1162"/>
      <c r="AW228" s="1162"/>
      <c r="AX228" s="1162"/>
      <c r="AY228" s="1162"/>
    </row>
    <row r="229" spans="1:51">
      <c r="C229" s="136"/>
      <c r="D229" s="555"/>
      <c r="E229" s="547" t="s">
        <v>583</v>
      </c>
      <c r="F229" s="451" t="s">
        <v>584</v>
      </c>
      <c r="G229" s="451"/>
      <c r="H229" s="452"/>
      <c r="I229" s="605">
        <f t="shared" si="38"/>
        <v>200</v>
      </c>
      <c r="J229" s="252" t="s">
        <v>432</v>
      </c>
      <c r="K229" s="199">
        <v>200</v>
      </c>
      <c r="M229" s="252"/>
      <c r="N229" s="284">
        <f t="shared" si="39"/>
        <v>0</v>
      </c>
      <c r="O229" s="252" t="str">
        <f t="shared" si="40"/>
        <v>※</v>
      </c>
      <c r="P229" s="199"/>
      <c r="Q229" s="252" t="str">
        <f t="shared" si="41"/>
        <v/>
      </c>
      <c r="R229" s="199">
        <v>0</v>
      </c>
      <c r="S229" s="252" t="s">
        <v>432</v>
      </c>
      <c r="T229" s="199">
        <v>0</v>
      </c>
      <c r="U229" s="252" t="s">
        <v>432</v>
      </c>
      <c r="V229" s="199">
        <v>0</v>
      </c>
      <c r="W229" s="252" t="s">
        <v>432</v>
      </c>
      <c r="X229" s="199">
        <v>0</v>
      </c>
      <c r="Y229" s="252" t="s">
        <v>432</v>
      </c>
      <c r="Z229" s="199">
        <v>0</v>
      </c>
      <c r="AC229" s="334"/>
      <c r="AD229" s="334"/>
      <c r="AE229" s="334"/>
      <c r="AF229" s="334"/>
      <c r="AG229" s="334"/>
      <c r="AH229" s="334"/>
      <c r="AI229" s="334"/>
      <c r="AJ229" s="334"/>
      <c r="AK229" s="334"/>
      <c r="AL229" s="334"/>
      <c r="AM229" s="334"/>
      <c r="AN229" s="334"/>
      <c r="AO229" s="1162"/>
      <c r="AP229" s="1162"/>
      <c r="AQ229" s="1162"/>
      <c r="AR229" s="1162"/>
      <c r="AS229" s="1162"/>
      <c r="AT229" s="1162"/>
      <c r="AU229" s="1162"/>
      <c r="AV229" s="1162"/>
      <c r="AW229" s="1162"/>
      <c r="AX229" s="1162"/>
      <c r="AY229" s="1162"/>
    </row>
    <row r="230" spans="1:51" hidden="1">
      <c r="C230" s="136"/>
      <c r="D230" s="555"/>
      <c r="E230" s="1937" t="s">
        <v>585</v>
      </c>
      <c r="F230" s="1938" t="s">
        <v>586</v>
      </c>
      <c r="G230" s="1938"/>
      <c r="H230" s="1939"/>
      <c r="I230" s="1850">
        <f t="shared" si="38"/>
        <v>200</v>
      </c>
      <c r="J230" s="1851" t="s">
        <v>432</v>
      </c>
      <c r="K230" s="1852">
        <v>200</v>
      </c>
      <c r="L230" s="1853"/>
      <c r="M230" s="1851"/>
      <c r="N230" s="1854">
        <f t="shared" si="39"/>
        <v>0</v>
      </c>
      <c r="O230" s="1851" t="str">
        <f t="shared" si="40"/>
        <v>※</v>
      </c>
      <c r="P230" s="1852"/>
      <c r="Q230" s="1851" t="str">
        <f t="shared" si="41"/>
        <v/>
      </c>
      <c r="R230" s="1852">
        <v>0</v>
      </c>
      <c r="S230" s="1851" t="s">
        <v>432</v>
      </c>
      <c r="T230" s="1852">
        <v>0</v>
      </c>
      <c r="U230" s="1851" t="s">
        <v>432</v>
      </c>
      <c r="V230" s="1852">
        <v>0</v>
      </c>
      <c r="W230" s="1851" t="s">
        <v>432</v>
      </c>
      <c r="X230" s="1852">
        <v>0</v>
      </c>
      <c r="Y230" s="1851" t="s">
        <v>432</v>
      </c>
      <c r="Z230" s="1852">
        <v>0</v>
      </c>
      <c r="AC230" s="334"/>
      <c r="AD230" s="334"/>
      <c r="AE230" s="334"/>
      <c r="AF230" s="334"/>
      <c r="AG230" s="334"/>
      <c r="AH230" s="334"/>
      <c r="AI230" s="334"/>
      <c r="AJ230" s="334"/>
      <c r="AK230" s="334"/>
      <c r="AL230" s="334"/>
      <c r="AM230" s="334"/>
      <c r="AN230" s="334"/>
      <c r="AO230" s="1162"/>
      <c r="AP230" s="1162"/>
      <c r="AQ230" s="1162"/>
      <c r="AR230" s="1162"/>
      <c r="AS230" s="1162"/>
      <c r="AT230" s="1162"/>
      <c r="AU230" s="1162"/>
      <c r="AV230" s="1162"/>
      <c r="AW230" s="1162"/>
      <c r="AX230" s="1162"/>
      <c r="AY230" s="1162"/>
    </row>
    <row r="231" spans="1:51">
      <c r="C231" s="136"/>
      <c r="D231" s="555"/>
      <c r="E231" s="547" t="s">
        <v>585</v>
      </c>
      <c r="F231" s="586" t="s">
        <v>1238</v>
      </c>
      <c r="G231" s="1940"/>
      <c r="H231" s="587"/>
      <c r="I231" s="605">
        <f t="shared" si="38"/>
        <v>10</v>
      </c>
      <c r="J231" s="252" t="s">
        <v>432</v>
      </c>
      <c r="K231" s="199">
        <v>10</v>
      </c>
      <c r="M231" s="252"/>
      <c r="N231" s="297">
        <f t="shared" si="39"/>
        <v>0</v>
      </c>
      <c r="O231" s="252" t="str">
        <f t="shared" si="40"/>
        <v>※</v>
      </c>
      <c r="P231" s="199"/>
      <c r="Q231" s="252" t="str">
        <f t="shared" si="41"/>
        <v/>
      </c>
      <c r="R231" s="199">
        <v>0</v>
      </c>
      <c r="S231" s="252" t="s">
        <v>432</v>
      </c>
      <c r="T231" s="199">
        <v>0</v>
      </c>
      <c r="U231" s="252" t="s">
        <v>432</v>
      </c>
      <c r="V231" s="199">
        <v>0</v>
      </c>
      <c r="W231" s="252" t="s">
        <v>432</v>
      </c>
      <c r="X231" s="199">
        <v>0</v>
      </c>
      <c r="Y231" s="252" t="s">
        <v>432</v>
      </c>
      <c r="Z231" s="199">
        <v>0</v>
      </c>
      <c r="AC231" s="334"/>
      <c r="AD231" s="334"/>
      <c r="AE231" s="334"/>
      <c r="AF231" s="334"/>
      <c r="AG231" s="334"/>
      <c r="AH231" s="334"/>
      <c r="AI231" s="334"/>
      <c r="AJ231" s="334"/>
      <c r="AK231" s="334"/>
      <c r="AL231" s="334"/>
      <c r="AM231" s="334"/>
      <c r="AN231" s="334"/>
      <c r="AO231" s="1162"/>
      <c r="AP231" s="1162"/>
      <c r="AQ231" s="1162"/>
      <c r="AR231" s="1162"/>
      <c r="AS231" s="1162"/>
      <c r="AT231" s="1162"/>
      <c r="AU231" s="1162"/>
      <c r="AV231" s="1162"/>
      <c r="AW231" s="1162"/>
      <c r="AX231" s="1162"/>
      <c r="AY231" s="1162"/>
    </row>
    <row r="232" spans="1:51">
      <c r="C232" s="136"/>
      <c r="D232" s="555"/>
      <c r="E232" s="550" t="s">
        <v>1237</v>
      </c>
      <c r="F232" s="588" t="s">
        <v>848</v>
      </c>
      <c r="G232" s="1941"/>
      <c r="H232" s="589"/>
      <c r="I232" s="605">
        <f t="shared" si="38"/>
        <v>70</v>
      </c>
      <c r="J232" s="252" t="s">
        <v>432</v>
      </c>
      <c r="K232" s="199">
        <v>70</v>
      </c>
      <c r="M232" s="252"/>
      <c r="N232" s="297">
        <f t="shared" si="39"/>
        <v>0</v>
      </c>
      <c r="O232" s="252" t="str">
        <f t="shared" si="40"/>
        <v>※</v>
      </c>
      <c r="P232" s="199"/>
      <c r="Q232" s="252" t="str">
        <f t="shared" si="41"/>
        <v/>
      </c>
      <c r="R232" s="199">
        <v>0</v>
      </c>
      <c r="S232" s="252" t="s">
        <v>432</v>
      </c>
      <c r="T232" s="199">
        <v>0</v>
      </c>
      <c r="U232" s="252" t="s">
        <v>432</v>
      </c>
      <c r="V232" s="199">
        <v>0</v>
      </c>
      <c r="W232" s="252" t="s">
        <v>432</v>
      </c>
      <c r="X232" s="199">
        <v>0</v>
      </c>
      <c r="Y232" s="252" t="s">
        <v>432</v>
      </c>
      <c r="Z232" s="199">
        <v>0</v>
      </c>
      <c r="AC232" s="334"/>
      <c r="AD232" s="334"/>
      <c r="AE232" s="334"/>
      <c r="AF232" s="334"/>
      <c r="AG232" s="334"/>
      <c r="AH232" s="334"/>
      <c r="AI232" s="334"/>
      <c r="AJ232" s="334"/>
      <c r="AK232" s="334"/>
      <c r="AL232" s="334"/>
      <c r="AM232" s="334"/>
      <c r="AN232" s="334"/>
      <c r="AO232" s="1162"/>
      <c r="AP232" s="1162"/>
      <c r="AQ232" s="1162"/>
      <c r="AR232" s="1162"/>
      <c r="AS232" s="1162"/>
      <c r="AT232" s="1162"/>
      <c r="AU232" s="1162"/>
      <c r="AV232" s="1162"/>
      <c r="AW232" s="1162"/>
      <c r="AX232" s="1162"/>
      <c r="AY232" s="1162"/>
    </row>
    <row r="233" spans="1:51">
      <c r="C233" s="136"/>
      <c r="D233" s="555"/>
      <c r="E233" s="550" t="s">
        <v>1531</v>
      </c>
      <c r="F233" s="588" t="s">
        <v>1239</v>
      </c>
      <c r="G233" s="1734"/>
      <c r="H233" s="589"/>
      <c r="I233" s="605">
        <f t="shared" si="38"/>
        <v>20</v>
      </c>
      <c r="J233" s="252" t="s">
        <v>432</v>
      </c>
      <c r="K233" s="199">
        <v>20</v>
      </c>
      <c r="M233" s="252"/>
      <c r="N233" s="145"/>
      <c r="O233" s="252" t="str">
        <f t="shared" si="40"/>
        <v>※</v>
      </c>
      <c r="P233" s="199"/>
      <c r="Q233" s="252"/>
      <c r="R233" s="590"/>
      <c r="S233" s="252"/>
      <c r="T233" s="590"/>
      <c r="U233" s="252"/>
      <c r="V233" s="590"/>
      <c r="W233" s="252"/>
      <c r="X233" s="590"/>
      <c r="Y233" s="252"/>
      <c r="Z233" s="590"/>
      <c r="AC233" s="334"/>
      <c r="AD233" s="334"/>
      <c r="AE233" s="334"/>
      <c r="AF233" s="334"/>
      <c r="AG233" s="334"/>
      <c r="AH233" s="334"/>
      <c r="AI233" s="334"/>
      <c r="AJ233" s="334"/>
      <c r="AK233" s="334"/>
      <c r="AL233" s="334"/>
      <c r="AM233" s="334"/>
      <c r="AN233" s="334"/>
      <c r="AO233" s="1162"/>
      <c r="AP233" s="1162"/>
      <c r="AQ233" s="1162"/>
      <c r="AR233" s="1162"/>
      <c r="AS233" s="1162"/>
      <c r="AT233" s="1162"/>
      <c r="AU233" s="1162"/>
      <c r="AV233" s="1162"/>
      <c r="AW233" s="1162"/>
      <c r="AX233" s="1162"/>
      <c r="AY233" s="1162"/>
    </row>
    <row r="234" spans="1:51" s="1733" customFormat="1">
      <c r="A234" s="30"/>
      <c r="B234" s="30"/>
      <c r="C234" s="136"/>
      <c r="D234" s="555"/>
      <c r="E234" s="547" t="s">
        <v>1530</v>
      </c>
      <c r="F234" s="451" t="s">
        <v>1529</v>
      </c>
      <c r="G234" s="451"/>
      <c r="H234" s="452"/>
      <c r="I234" s="605">
        <v>20</v>
      </c>
      <c r="J234" s="1855" t="s">
        <v>432</v>
      </c>
      <c r="K234" s="199">
        <v>20</v>
      </c>
      <c r="L234" s="1857"/>
      <c r="M234" s="1855"/>
      <c r="N234" s="297">
        <f t="shared" ref="N234" si="42">SUM(R234:Z234)</f>
        <v>0</v>
      </c>
      <c r="O234" s="1855" t="str">
        <f t="shared" ref="O234" si="43">IF(P234="","※","")</f>
        <v>※</v>
      </c>
      <c r="P234" s="1856"/>
      <c r="Q234" s="1855" t="str">
        <f t="shared" ref="Q234" si="44">IF(R234="","※","")</f>
        <v/>
      </c>
      <c r="R234" s="199">
        <v>0</v>
      </c>
      <c r="S234" s="1855" t="s">
        <v>432</v>
      </c>
      <c r="T234" s="199">
        <v>0</v>
      </c>
      <c r="U234" s="1855" t="s">
        <v>432</v>
      </c>
      <c r="V234" s="199">
        <v>0</v>
      </c>
      <c r="W234" s="1855" t="s">
        <v>432</v>
      </c>
      <c r="X234" s="199">
        <v>0</v>
      </c>
      <c r="Y234" s="1855" t="s">
        <v>432</v>
      </c>
      <c r="Z234" s="199">
        <v>0</v>
      </c>
      <c r="AC234" s="1732"/>
      <c r="AD234" s="1732"/>
      <c r="AE234" s="1732"/>
      <c r="AF234" s="1732"/>
      <c r="AG234" s="1732"/>
      <c r="AH234" s="1732"/>
      <c r="AI234" s="1732"/>
      <c r="AJ234" s="1732"/>
      <c r="AK234" s="1732"/>
      <c r="AL234" s="1732"/>
      <c r="AM234" s="1732"/>
      <c r="AN234" s="1732"/>
      <c r="AO234" s="1858"/>
      <c r="AP234" s="1858"/>
      <c r="AQ234" s="1858"/>
      <c r="AR234" s="1858"/>
      <c r="AS234" s="1858"/>
      <c r="AT234" s="1858"/>
      <c r="AU234" s="1858"/>
      <c r="AV234" s="1858"/>
      <c r="AW234" s="1858"/>
      <c r="AX234" s="1858"/>
      <c r="AY234" s="1858"/>
    </row>
    <row r="235" spans="1:51" hidden="1">
      <c r="C235" s="551"/>
      <c r="D235" s="551"/>
      <c r="E235" s="584"/>
      <c r="F235" s="591"/>
      <c r="G235" s="822"/>
      <c r="H235" s="566"/>
      <c r="I235" s="605"/>
      <c r="J235" s="252"/>
      <c r="K235" s="587"/>
      <c r="M235" s="252"/>
      <c r="N235" s="297"/>
      <c r="O235" s="820"/>
      <c r="P235" s="587"/>
      <c r="Q235" s="820"/>
      <c r="R235" s="587"/>
      <c r="S235" s="820"/>
      <c r="T235" s="587"/>
      <c r="U235" s="820"/>
      <c r="V235" s="587"/>
      <c r="W235" s="820"/>
      <c r="X235" s="587"/>
      <c r="Y235" s="820"/>
      <c r="Z235" s="587"/>
      <c r="AC235" s="334"/>
      <c r="AD235" s="334"/>
      <c r="AE235" s="334"/>
      <c r="AF235" s="334"/>
      <c r="AG235" s="334"/>
      <c r="AH235" s="334"/>
      <c r="AI235" s="334"/>
      <c r="AJ235" s="334"/>
      <c r="AK235" s="334"/>
      <c r="AL235" s="334"/>
      <c r="AM235" s="334"/>
      <c r="AN235" s="334"/>
      <c r="AO235" s="1162"/>
      <c r="AP235" s="1162"/>
      <c r="AQ235" s="1162"/>
      <c r="AR235" s="1162"/>
      <c r="AS235" s="1162"/>
      <c r="AT235" s="1162"/>
      <c r="AU235" s="1162"/>
      <c r="AV235" s="1162"/>
      <c r="AW235" s="1162"/>
      <c r="AX235" s="1162"/>
      <c r="AY235" s="1162"/>
    </row>
    <row r="236" spans="1:51" hidden="1">
      <c r="C236" s="551"/>
      <c r="D236" s="551"/>
      <c r="E236" s="584"/>
      <c r="F236" s="591"/>
      <c r="G236" s="822"/>
      <c r="H236" s="566"/>
      <c r="I236" s="605"/>
      <c r="J236" s="252"/>
      <c r="K236" s="587"/>
      <c r="M236" s="252"/>
      <c r="N236" s="297"/>
      <c r="O236" s="820"/>
      <c r="P236" s="587"/>
      <c r="Q236" s="820"/>
      <c r="R236" s="587"/>
      <c r="S236" s="820"/>
      <c r="T236" s="587"/>
      <c r="U236" s="820"/>
      <c r="V236" s="587"/>
      <c r="W236" s="820"/>
      <c r="X236" s="587"/>
      <c r="Y236" s="820"/>
      <c r="Z236" s="587"/>
      <c r="AC236" s="334"/>
      <c r="AD236" s="334"/>
      <c r="AE236" s="334"/>
      <c r="AF236" s="334"/>
      <c r="AG236" s="334"/>
      <c r="AH236" s="334"/>
      <c r="AI236" s="334"/>
      <c r="AJ236" s="334"/>
      <c r="AK236" s="334"/>
      <c r="AL236" s="334"/>
      <c r="AM236" s="334"/>
      <c r="AN236" s="334"/>
      <c r="AO236" s="1162"/>
      <c r="AP236" s="1162"/>
      <c r="AQ236" s="1162"/>
      <c r="AR236" s="1162"/>
      <c r="AS236" s="1162"/>
      <c r="AT236" s="1162"/>
      <c r="AU236" s="1162"/>
      <c r="AV236" s="1162"/>
      <c r="AW236" s="1162"/>
      <c r="AX236" s="1162"/>
      <c r="AY236" s="1162"/>
    </row>
    <row r="237" spans="1:51" hidden="1">
      <c r="C237" s="551"/>
      <c r="D237" s="551"/>
      <c r="E237" s="584"/>
      <c r="F237" s="591"/>
      <c r="G237" s="822"/>
      <c r="H237" s="566"/>
      <c r="I237" s="605"/>
      <c r="J237" s="252"/>
      <c r="K237" s="587"/>
      <c r="M237" s="252"/>
      <c r="N237" s="297"/>
      <c r="O237" s="820"/>
      <c r="P237" s="587"/>
      <c r="Q237" s="820"/>
      <c r="R237" s="587"/>
      <c r="S237" s="820"/>
      <c r="T237" s="587"/>
      <c r="U237" s="820"/>
      <c r="V237" s="587"/>
      <c r="W237" s="820"/>
      <c r="X237" s="587"/>
      <c r="Y237" s="820"/>
      <c r="Z237" s="587"/>
      <c r="AC237" s="334"/>
      <c r="AD237" s="334"/>
      <c r="AE237" s="334"/>
      <c r="AF237" s="334"/>
      <c r="AG237" s="334"/>
      <c r="AH237" s="334"/>
      <c r="AI237" s="334"/>
      <c r="AJ237" s="334"/>
      <c r="AK237" s="334"/>
      <c r="AL237" s="334"/>
      <c r="AM237" s="334"/>
      <c r="AN237" s="334"/>
      <c r="AO237" s="1162"/>
      <c r="AP237" s="1162"/>
      <c r="AQ237" s="1162"/>
      <c r="AR237" s="1162"/>
      <c r="AS237" s="1162"/>
      <c r="AT237" s="1162"/>
      <c r="AU237" s="1162"/>
      <c r="AV237" s="1162"/>
      <c r="AW237" s="1162"/>
      <c r="AX237" s="1162"/>
      <c r="AY237" s="1162"/>
    </row>
    <row r="238" spans="1:51">
      <c r="C238" s="136"/>
      <c r="D238" s="136"/>
      <c r="E238" s="547" t="s">
        <v>849</v>
      </c>
      <c r="F238" s="451" t="s">
        <v>1591</v>
      </c>
      <c r="G238" s="451"/>
      <c r="H238" s="603"/>
      <c r="I238" s="605">
        <f>SUM(K238,N238)</f>
        <v>0</v>
      </c>
      <c r="J238" s="252" t="s">
        <v>432</v>
      </c>
      <c r="K238" s="199">
        <v>0</v>
      </c>
      <c r="M238" s="252"/>
      <c r="N238" s="297">
        <f>SUM(R238:Z238)</f>
        <v>0</v>
      </c>
      <c r="O238" s="820" t="str">
        <f>IF(P238="","※","")</f>
        <v>※</v>
      </c>
      <c r="P238" s="218"/>
      <c r="Q238" s="820" t="str">
        <f>IF(R238="","※","")</f>
        <v/>
      </c>
      <c r="R238" s="218">
        <v>0</v>
      </c>
      <c r="S238" s="820" t="s">
        <v>432</v>
      </c>
      <c r="T238" s="218">
        <v>0</v>
      </c>
      <c r="U238" s="820" t="s">
        <v>432</v>
      </c>
      <c r="V238" s="218">
        <v>0</v>
      </c>
      <c r="W238" s="820" t="s">
        <v>432</v>
      </c>
      <c r="X238" s="218">
        <v>0</v>
      </c>
      <c r="Y238" s="820" t="s">
        <v>432</v>
      </c>
      <c r="Z238" s="218">
        <v>0</v>
      </c>
      <c r="AC238" s="334"/>
      <c r="AD238" s="334"/>
      <c r="AE238" s="334"/>
      <c r="AF238" s="334"/>
      <c r="AG238" s="334"/>
      <c r="AH238" s="334"/>
      <c r="AI238" s="334"/>
      <c r="AJ238" s="334"/>
      <c r="AK238" s="334"/>
      <c r="AL238" s="334"/>
      <c r="AM238" s="334"/>
      <c r="AN238" s="334"/>
      <c r="AO238" s="1162"/>
      <c r="AP238" s="1162"/>
      <c r="AQ238" s="1162"/>
      <c r="AR238" s="1162"/>
      <c r="AS238" s="1162"/>
      <c r="AT238" s="1162"/>
      <c r="AU238" s="1162"/>
      <c r="AV238" s="1162"/>
      <c r="AW238" s="1162"/>
      <c r="AX238" s="1162"/>
      <c r="AY238" s="1162"/>
    </row>
    <row r="239" spans="1:51">
      <c r="C239" s="136"/>
      <c r="D239" s="136"/>
      <c r="E239" s="550" t="s">
        <v>54</v>
      </c>
      <c r="F239" s="588" t="s">
        <v>1714</v>
      </c>
      <c r="G239" s="2018"/>
      <c r="H239" s="589"/>
      <c r="I239" s="605">
        <f>SUM(K239,N239)</f>
        <v>0</v>
      </c>
      <c r="J239" s="252" t="s">
        <v>432</v>
      </c>
      <c r="K239" s="199">
        <v>0</v>
      </c>
      <c r="M239" s="252"/>
      <c r="N239" s="297">
        <f>SUM(R239:Z239)</f>
        <v>0</v>
      </c>
      <c r="O239" s="820" t="str">
        <f>IF(P239="","※","")</f>
        <v>※</v>
      </c>
      <c r="P239" s="218"/>
      <c r="Q239" s="820" t="str">
        <f>IF(R239="","※","")</f>
        <v/>
      </c>
      <c r="R239" s="218">
        <v>0</v>
      </c>
      <c r="S239" s="820" t="s">
        <v>432</v>
      </c>
      <c r="T239" s="218">
        <v>0</v>
      </c>
      <c r="U239" s="820" t="s">
        <v>432</v>
      </c>
      <c r="V239" s="218">
        <v>0</v>
      </c>
      <c r="W239" s="820" t="s">
        <v>432</v>
      </c>
      <c r="X239" s="218">
        <v>0</v>
      </c>
      <c r="Y239" s="820" t="s">
        <v>432</v>
      </c>
      <c r="Z239" s="218">
        <v>0</v>
      </c>
      <c r="AC239" s="334"/>
      <c r="AD239" s="334"/>
      <c r="AE239" s="334"/>
      <c r="AF239" s="334"/>
      <c r="AG239" s="334"/>
      <c r="AH239" s="334"/>
      <c r="AI239" s="334"/>
      <c r="AJ239" s="334"/>
      <c r="AK239" s="334"/>
      <c r="AL239" s="334"/>
      <c r="AM239" s="334"/>
      <c r="AN239" s="334"/>
      <c r="AO239" s="1162"/>
      <c r="AP239" s="1162"/>
      <c r="AQ239" s="1162"/>
      <c r="AR239" s="1162"/>
      <c r="AS239" s="1162"/>
      <c r="AT239" s="1162"/>
      <c r="AU239" s="1162"/>
      <c r="AV239" s="1162"/>
      <c r="AW239" s="1162"/>
      <c r="AX239" s="1162"/>
      <c r="AY239" s="1162"/>
    </row>
    <row r="240" spans="1:51">
      <c r="C240" s="136"/>
      <c r="D240" s="136"/>
      <c r="E240" s="2635" t="s">
        <v>1592</v>
      </c>
      <c r="F240" s="2158" t="s">
        <v>1028</v>
      </c>
      <c r="G240" s="454"/>
      <c r="H240" s="625"/>
      <c r="I240" s="468">
        <v>0</v>
      </c>
      <c r="J240" s="211" t="s">
        <v>432</v>
      </c>
      <c r="K240" s="285">
        <v>0</v>
      </c>
      <c r="L240" s="175"/>
      <c r="M240" s="211"/>
      <c r="N240" s="2161">
        <v>0</v>
      </c>
      <c r="O240" s="280" t="s">
        <v>436</v>
      </c>
      <c r="P240" s="1670"/>
      <c r="Q240" s="280" t="s">
        <v>432</v>
      </c>
      <c r="R240" s="1670">
        <v>0</v>
      </c>
      <c r="S240" s="280" t="s">
        <v>432</v>
      </c>
      <c r="T240" s="1670">
        <v>0</v>
      </c>
      <c r="U240" s="280" t="s">
        <v>432</v>
      </c>
      <c r="V240" s="1670">
        <v>0</v>
      </c>
      <c r="W240" s="280" t="s">
        <v>432</v>
      </c>
      <c r="X240" s="1670">
        <v>0</v>
      </c>
      <c r="Y240" s="280" t="s">
        <v>432</v>
      </c>
      <c r="Z240" s="1670">
        <v>0</v>
      </c>
      <c r="AC240" s="334"/>
      <c r="AD240" s="334"/>
      <c r="AE240" s="334"/>
      <c r="AF240" s="334"/>
      <c r="AG240" s="334"/>
      <c r="AH240" s="334"/>
      <c r="AI240" s="334"/>
      <c r="AJ240" s="334"/>
      <c r="AK240" s="334"/>
      <c r="AL240" s="334"/>
      <c r="AM240" s="334"/>
      <c r="AN240" s="334"/>
      <c r="AO240" s="1162"/>
      <c r="AP240" s="1162"/>
      <c r="AQ240" s="1162"/>
      <c r="AR240" s="1162"/>
      <c r="AS240" s="1162"/>
      <c r="AT240" s="1162"/>
      <c r="AU240" s="1162"/>
      <c r="AV240" s="1162"/>
      <c r="AW240" s="1162"/>
      <c r="AX240" s="1162"/>
      <c r="AY240" s="1162"/>
    </row>
    <row r="241" spans="3:56">
      <c r="C241" s="136"/>
      <c r="D241" s="136"/>
      <c r="E241" s="2628"/>
      <c r="F241" s="2154" t="s">
        <v>1028</v>
      </c>
      <c r="G241" s="464"/>
      <c r="H241" s="295"/>
      <c r="I241" s="600">
        <v>0</v>
      </c>
      <c r="J241" s="258" t="s">
        <v>432</v>
      </c>
      <c r="K241" s="295">
        <v>0</v>
      </c>
      <c r="L241" s="601"/>
      <c r="M241" s="258"/>
      <c r="N241" s="602">
        <v>0</v>
      </c>
      <c r="O241" s="819" t="s">
        <v>436</v>
      </c>
      <c r="P241" s="275"/>
      <c r="Q241" s="819" t="s">
        <v>432</v>
      </c>
      <c r="R241" s="275">
        <v>0</v>
      </c>
      <c r="S241" s="819" t="s">
        <v>432</v>
      </c>
      <c r="T241" s="275">
        <v>0</v>
      </c>
      <c r="U241" s="819" t="s">
        <v>432</v>
      </c>
      <c r="V241" s="275">
        <v>0</v>
      </c>
      <c r="W241" s="819" t="s">
        <v>432</v>
      </c>
      <c r="X241" s="275">
        <v>0</v>
      </c>
      <c r="Y241" s="819" t="s">
        <v>432</v>
      </c>
      <c r="Z241" s="275">
        <v>0</v>
      </c>
      <c r="AC241" s="334"/>
      <c r="AD241" s="334"/>
      <c r="AE241" s="334"/>
      <c r="AF241" s="334"/>
      <c r="AG241" s="334"/>
      <c r="AH241" s="334"/>
      <c r="AI241" s="334"/>
      <c r="AJ241" s="334"/>
      <c r="AK241" s="334"/>
      <c r="AL241" s="334"/>
      <c r="AM241" s="334"/>
      <c r="AN241" s="334"/>
      <c r="AO241" s="1162"/>
      <c r="AP241" s="1162"/>
      <c r="AQ241" s="1162"/>
      <c r="AR241" s="1162"/>
      <c r="AS241" s="1162"/>
      <c r="AT241" s="1162"/>
      <c r="AU241" s="1162"/>
      <c r="AV241" s="1162"/>
      <c r="AW241" s="1162"/>
      <c r="AX241" s="1162"/>
      <c r="AY241" s="1162"/>
    </row>
    <row r="242" spans="3:56">
      <c r="C242" s="136"/>
      <c r="D242" s="136"/>
      <c r="E242" s="2629"/>
      <c r="F242" s="2155" t="s">
        <v>1028</v>
      </c>
      <c r="G242" s="457"/>
      <c r="H242" s="287"/>
      <c r="I242" s="597">
        <f>SUM(K242,N242)</f>
        <v>0</v>
      </c>
      <c r="J242" s="213" t="s">
        <v>432</v>
      </c>
      <c r="K242" s="287">
        <v>0</v>
      </c>
      <c r="L242" s="173"/>
      <c r="M242" s="213"/>
      <c r="N242" s="298">
        <f>SUM(R242:Z242)</f>
        <v>0</v>
      </c>
      <c r="O242" s="816" t="str">
        <f>IF(P242="","※","")</f>
        <v>※</v>
      </c>
      <c r="P242" s="20"/>
      <c r="Q242" s="816" t="str">
        <f>IF(R242="","※","")</f>
        <v/>
      </c>
      <c r="R242" s="20">
        <v>0</v>
      </c>
      <c r="S242" s="816" t="s">
        <v>432</v>
      </c>
      <c r="T242" s="20">
        <v>0</v>
      </c>
      <c r="U242" s="816" t="s">
        <v>432</v>
      </c>
      <c r="V242" s="20">
        <v>0</v>
      </c>
      <c r="W242" s="816" t="s">
        <v>432</v>
      </c>
      <c r="X242" s="20">
        <v>0</v>
      </c>
      <c r="Y242" s="816" t="s">
        <v>432</v>
      </c>
      <c r="Z242" s="20">
        <v>0</v>
      </c>
      <c r="AC242" s="334"/>
      <c r="AD242" s="334"/>
      <c r="AE242" s="334"/>
      <c r="AF242" s="334"/>
      <c r="AG242" s="334"/>
      <c r="AH242" s="334"/>
      <c r="AI242" s="334"/>
      <c r="AJ242" s="334"/>
      <c r="AK242" s="334"/>
      <c r="AL242" s="334"/>
      <c r="AM242" s="334"/>
      <c r="AN242" s="334"/>
      <c r="AO242" s="1162"/>
      <c r="AP242" s="1162"/>
      <c r="AQ242" s="1162"/>
      <c r="AR242" s="1162"/>
      <c r="AS242" s="1162"/>
      <c r="AT242" s="1162"/>
      <c r="AU242" s="1162"/>
      <c r="AV242" s="1162"/>
      <c r="AW242" s="1162"/>
      <c r="AX242" s="1162"/>
      <c r="AY242" s="1162"/>
    </row>
    <row r="243" spans="3:56">
      <c r="C243" s="136"/>
      <c r="D243" s="555"/>
      <c r="E243" s="1044" t="s">
        <v>1756</v>
      </c>
      <c r="F243" s="1051" t="s">
        <v>367</v>
      </c>
      <c r="G243" s="1051"/>
      <c r="H243" s="1052"/>
      <c r="I243" s="605">
        <f>SUM(K243,N243)</f>
        <v>4929</v>
      </c>
      <c r="J243" s="252"/>
      <c r="K243" s="142"/>
      <c r="L243" s="1641"/>
      <c r="M243" s="973"/>
      <c r="N243" s="1048">
        <f>SUM(R243:Z243)</f>
        <v>4929</v>
      </c>
      <c r="O243" s="1039" t="str">
        <f>IF(P243="","※",IF(P254="","",IF(P243&lt;&gt;(P254-(P8+P29+P177+SUM(P179:P185)+SUM(P194:P202)+P214+SUM(P226:P238)+SUM(P250:P251)+P245)),"E","")))</f>
        <v>※</v>
      </c>
      <c r="P243" s="986"/>
      <c r="Q243" s="1039"/>
      <c r="R243" s="986">
        <v>4262</v>
      </c>
      <c r="S243" s="1039" t="s">
        <v>432</v>
      </c>
      <c r="T243" s="986">
        <v>230</v>
      </c>
      <c r="U243" s="1039" t="s">
        <v>432</v>
      </c>
      <c r="V243" s="986">
        <v>400</v>
      </c>
      <c r="W243" s="1039" t="s">
        <v>432</v>
      </c>
      <c r="X243" s="986">
        <v>29</v>
      </c>
      <c r="Y243" s="1039" t="s">
        <v>432</v>
      </c>
      <c r="Z243" s="986">
        <v>8</v>
      </c>
      <c r="AC243" s="334"/>
      <c r="AD243" s="334"/>
      <c r="AE243" s="334"/>
      <c r="AF243" s="334"/>
      <c r="AG243" s="334"/>
      <c r="AH243" s="334"/>
      <c r="AI243" s="334"/>
      <c r="AJ243" s="334"/>
      <c r="AK243" s="334"/>
      <c r="AL243" s="334"/>
      <c r="AM243" s="334"/>
      <c r="AN243" s="334"/>
      <c r="AO243" s="1162"/>
      <c r="AP243" s="1162"/>
      <c r="AQ243" s="1162"/>
      <c r="AR243" s="1162"/>
      <c r="AS243" s="1162"/>
      <c r="AT243" s="1162"/>
      <c r="AU243" s="1162"/>
      <c r="AV243" s="1162"/>
      <c r="AW243" s="1162"/>
      <c r="AX243" s="1162"/>
      <c r="AY243" s="1162"/>
    </row>
    <row r="244" spans="3:56">
      <c r="C244" s="136"/>
      <c r="D244" s="583"/>
      <c r="E244" s="132"/>
      <c r="F244" s="133"/>
      <c r="G244" s="133"/>
      <c r="H244" s="59"/>
      <c r="I244" s="43"/>
      <c r="J244" s="1550"/>
      <c r="K244" s="43"/>
      <c r="L244" s="43"/>
      <c r="M244" s="629"/>
      <c r="N244" s="1640" t="s">
        <v>790</v>
      </c>
      <c r="O244" s="820"/>
      <c r="P244" s="273" t="str">
        <f>IF(P254="","",IF(P243=P254,"空売りエラー",P254-P8-P29-P177-SUM(P179:P185)-SUM(P194:P202)-P214-SUM(P226:P238)-SUM(P250:P251)-P245))</f>
        <v/>
      </c>
      <c r="Q244" s="820"/>
      <c r="R244" s="273">
        <f>IF(R254="","",IF(R243=R254,"空売りエラー",R254-R8-R29-R177-SUM(R179:R185)-SUM(R194:R202)-R214-SUM(R226:R238)-SUM(R250:R251)-R245))</f>
        <v>2653</v>
      </c>
      <c r="S244" s="820"/>
      <c r="T244" s="273">
        <f>IF(T254="","",IF(T243=T254,"空売りエラー",T254-T8-T29-T177-SUM(T179:T185)-SUM(T194:T202)-T214-SUM(T226:T238)-SUM(T250:T251)-T245))</f>
        <v>24</v>
      </c>
      <c r="U244" s="820"/>
      <c r="V244" s="273">
        <f>IF(V254="","",IF(V243=V254,"空売りエラー",V254-V8-V29-V177-SUM(V179:V185)-SUM(V194:V202)-V214-SUM(V226:V238)-SUM(V250:V251)-V245))</f>
        <v>339</v>
      </c>
      <c r="W244" s="820"/>
      <c r="X244" s="273">
        <f>IF(X254="","",IF(X243=X254,"空売りエラー",X254-X8-X29-X177-SUM(X179:X185)-SUM(X194:X202)-X214-SUM(X226:X238)-SUM(X250:X251)-X245))</f>
        <v>21</v>
      </c>
      <c r="Y244" s="820"/>
      <c r="Z244" s="273">
        <v>8</v>
      </c>
      <c r="AC244" s="334"/>
      <c r="AD244" s="334"/>
      <c r="AE244" s="334"/>
      <c r="AF244" s="334"/>
      <c r="AG244" s="334"/>
      <c r="AH244" s="334"/>
      <c r="AI244" s="334"/>
      <c r="AJ244" s="334"/>
      <c r="AK244" s="334"/>
      <c r="AL244" s="334"/>
      <c r="AM244" s="334"/>
      <c r="AN244" s="334"/>
      <c r="AO244" s="1162"/>
      <c r="AP244" s="1194" t="s">
        <v>1309</v>
      </c>
      <c r="AQ244" s="1194" t="s">
        <v>892</v>
      </c>
      <c r="AR244" s="1194" t="s">
        <v>893</v>
      </c>
      <c r="AS244" s="1194" t="s">
        <v>1295</v>
      </c>
      <c r="AT244" s="1194" t="s">
        <v>894</v>
      </c>
      <c r="AU244" s="1194" t="s">
        <v>13</v>
      </c>
      <c r="AV244" s="1194" t="s">
        <v>101</v>
      </c>
      <c r="AW244" s="1194" t="s">
        <v>265</v>
      </c>
      <c r="AX244" s="1369" t="s">
        <v>1254</v>
      </c>
      <c r="AY244" s="1194" t="s">
        <v>110</v>
      </c>
    </row>
    <row r="245" spans="3:56" ht="13.5" customHeight="1">
      <c r="C245" s="136"/>
      <c r="D245" s="1044" t="s">
        <v>118</v>
      </c>
      <c r="E245" s="2620" t="s">
        <v>119</v>
      </c>
      <c r="F245" s="2620"/>
      <c r="G245" s="2620"/>
      <c r="H245" s="2621"/>
      <c r="I245" s="1045">
        <f>SUM(K245,N245)</f>
        <v>0</v>
      </c>
      <c r="J245" s="1014" t="str">
        <f>IF(K245="","※","")</f>
        <v/>
      </c>
      <c r="K245" s="1089">
        <f>K246+K247</f>
        <v>0</v>
      </c>
      <c r="L245" s="1046" t="s">
        <v>360</v>
      </c>
      <c r="M245" s="1013"/>
      <c r="N245" s="1642">
        <f>SUM(R245:Z245)</f>
        <v>0</v>
      </c>
      <c r="O245" s="1013"/>
      <c r="P245" s="1089">
        <f>P246+P247</f>
        <v>0</v>
      </c>
      <c r="Q245" s="1013"/>
      <c r="R245" s="1089">
        <f>R246+R247</f>
        <v>0</v>
      </c>
      <c r="S245" s="1013"/>
      <c r="T245" s="1089">
        <f>T246+T247</f>
        <v>0</v>
      </c>
      <c r="U245" s="1013"/>
      <c r="V245" s="1089">
        <f>V246+V247</f>
        <v>0</v>
      </c>
      <c r="W245" s="1013"/>
      <c r="X245" s="1089">
        <f>X246+X247</f>
        <v>0</v>
      </c>
      <c r="Y245" s="1013"/>
      <c r="Z245" s="1089">
        <f>Z246+Z247</f>
        <v>0</v>
      </c>
      <c r="AC245" s="334"/>
      <c r="AD245" s="334"/>
      <c r="AE245" s="334"/>
      <c r="AF245" s="334"/>
      <c r="AG245" s="334"/>
      <c r="AH245" s="334"/>
      <c r="AI245" s="334"/>
      <c r="AJ245" s="334"/>
      <c r="AK245" s="334"/>
      <c r="AL245" s="334"/>
      <c r="AM245" s="334"/>
      <c r="AN245" s="334"/>
      <c r="AO245" s="1162"/>
      <c r="AP245" s="1195" t="s">
        <v>108</v>
      </c>
      <c r="AQ245" s="1195" t="s">
        <v>108</v>
      </c>
      <c r="AR245" s="1195" t="s">
        <v>108</v>
      </c>
      <c r="AS245" s="1195" t="s">
        <v>108</v>
      </c>
      <c r="AT245" s="1195" t="s">
        <v>108</v>
      </c>
      <c r="AU245" s="1203" t="s">
        <v>109</v>
      </c>
      <c r="AV245" s="1195" t="s">
        <v>108</v>
      </c>
      <c r="AW245" s="1195" t="s">
        <v>108</v>
      </c>
      <c r="AX245" s="1203" t="s">
        <v>109</v>
      </c>
      <c r="AY245" s="1195" t="s">
        <v>108</v>
      </c>
    </row>
    <row r="246" spans="3:56" ht="23.25" customHeight="1">
      <c r="C246" s="136"/>
      <c r="D246" s="555"/>
      <c r="E246" s="453" t="s">
        <v>167</v>
      </c>
      <c r="F246" s="2623" t="s">
        <v>927</v>
      </c>
      <c r="G246" s="2623"/>
      <c r="H246" s="2624"/>
      <c r="I246" s="468">
        <f>SUM(K246,N246)</f>
        <v>0</v>
      </c>
      <c r="J246" s="211" t="str">
        <f>IF(K246="","※","")</f>
        <v/>
      </c>
      <c r="K246" s="285">
        <v>0</v>
      </c>
      <c r="L246" s="175"/>
      <c r="M246" s="211"/>
      <c r="N246" s="286">
        <f>SUM(R246:Z246)</f>
        <v>0</v>
      </c>
      <c r="O246" s="211" t="str">
        <f>IF(P246="","※","")</f>
        <v>※</v>
      </c>
      <c r="P246" s="285"/>
      <c r="Q246" s="211" t="str">
        <f>IF(R246="","※","")</f>
        <v/>
      </c>
      <c r="R246" s="285">
        <v>0</v>
      </c>
      <c r="S246" s="211" t="str">
        <f>IF(T246="","※","")</f>
        <v/>
      </c>
      <c r="T246" s="285">
        <v>0</v>
      </c>
      <c r="U246" s="211" t="str">
        <f>IF(V246="","※","")</f>
        <v/>
      </c>
      <c r="V246" s="285">
        <v>0</v>
      </c>
      <c r="W246" s="211" t="str">
        <f>IF(X246="","※","")</f>
        <v/>
      </c>
      <c r="X246" s="285">
        <v>0</v>
      </c>
      <c r="Y246" s="211" t="str">
        <f>IF(Z246="","※","")</f>
        <v/>
      </c>
      <c r="Z246" s="285">
        <v>0</v>
      </c>
      <c r="AC246" s="334"/>
      <c r="AD246" s="334"/>
      <c r="AE246" s="334"/>
      <c r="AF246" s="334"/>
      <c r="AG246" s="334"/>
      <c r="AH246" s="334"/>
      <c r="AI246" s="334"/>
      <c r="AJ246" s="334"/>
      <c r="AK246" s="334"/>
      <c r="AL246" s="334"/>
      <c r="AM246" s="334"/>
      <c r="AN246" s="334"/>
      <c r="AO246" s="1162"/>
      <c r="AP246" s="1195" t="s">
        <v>108</v>
      </c>
      <c r="AQ246" s="1195" t="s">
        <v>108</v>
      </c>
      <c r="AR246" s="1195" t="s">
        <v>108</v>
      </c>
      <c r="AS246" s="1195" t="s">
        <v>108</v>
      </c>
      <c r="AT246" s="1195" t="s">
        <v>108</v>
      </c>
      <c r="AU246" s="1203" t="s">
        <v>109</v>
      </c>
      <c r="AV246" s="1195" t="s">
        <v>108</v>
      </c>
      <c r="AW246" s="1195" t="s">
        <v>108</v>
      </c>
      <c r="AX246" s="1203" t="s">
        <v>109</v>
      </c>
      <c r="AY246" s="1195" t="s">
        <v>108</v>
      </c>
    </row>
    <row r="247" spans="3:56" ht="23.25" customHeight="1" thickBot="1">
      <c r="C247" s="136"/>
      <c r="D247" s="555"/>
      <c r="E247" s="550" t="s">
        <v>168</v>
      </c>
      <c r="F247" s="2625" t="s">
        <v>928</v>
      </c>
      <c r="G247" s="2625"/>
      <c r="H247" s="2626"/>
      <c r="I247" s="596">
        <f>SUM(K247,N247)</f>
        <v>0</v>
      </c>
      <c r="J247" s="274" t="str">
        <f>IF(K247="","※","")</f>
        <v/>
      </c>
      <c r="K247" s="603">
        <v>0</v>
      </c>
      <c r="M247" s="274"/>
      <c r="N247" s="610">
        <f>SUM(R247:Z247)</f>
        <v>0</v>
      </c>
      <c r="O247" s="274" t="str">
        <f>IF(P247="","※","")</f>
        <v>※</v>
      </c>
      <c r="P247" s="603"/>
      <c r="Q247" s="274" t="str">
        <f>IF(R247="","※","")</f>
        <v/>
      </c>
      <c r="R247" s="603">
        <v>0</v>
      </c>
      <c r="S247" s="274" t="str">
        <f>IF(T247="","※","")</f>
        <v/>
      </c>
      <c r="T247" s="603">
        <v>0</v>
      </c>
      <c r="U247" s="274" t="str">
        <f>IF(V247="","※","")</f>
        <v/>
      </c>
      <c r="V247" s="603">
        <v>0</v>
      </c>
      <c r="W247" s="274" t="str">
        <f>IF(X247="","※","")</f>
        <v/>
      </c>
      <c r="X247" s="603">
        <v>0</v>
      </c>
      <c r="Y247" s="274" t="str">
        <f>IF(Z247="","※","")</f>
        <v/>
      </c>
      <c r="Z247" s="603">
        <v>0</v>
      </c>
      <c r="AC247" s="334"/>
      <c r="AD247" s="334"/>
      <c r="AE247" s="334"/>
      <c r="AF247" s="334"/>
      <c r="AG247" s="334"/>
      <c r="AH247" s="334"/>
      <c r="AI247" s="334"/>
      <c r="AJ247" s="334"/>
      <c r="AK247" s="334"/>
      <c r="AL247" s="334"/>
      <c r="AM247" s="334"/>
      <c r="AN247" s="334"/>
      <c r="AO247" s="1162"/>
      <c r="AP247" s="1195" t="s">
        <v>108</v>
      </c>
      <c r="AQ247" s="1195" t="s">
        <v>108</v>
      </c>
      <c r="AR247" s="1195" t="s">
        <v>108</v>
      </c>
      <c r="AS247" s="1195" t="s">
        <v>108</v>
      </c>
      <c r="AT247" s="1195" t="s">
        <v>108</v>
      </c>
      <c r="AU247" s="1203" t="s">
        <v>109</v>
      </c>
      <c r="AV247" s="1195" t="s">
        <v>108</v>
      </c>
      <c r="AW247" s="1195" t="s">
        <v>108</v>
      </c>
      <c r="AX247" s="1203" t="s">
        <v>109</v>
      </c>
      <c r="AY247" s="1195" t="s">
        <v>108</v>
      </c>
    </row>
    <row r="248" spans="3:56" ht="14.25" thickBot="1">
      <c r="C248" s="143" t="s">
        <v>1037</v>
      </c>
      <c r="D248" s="451" t="s">
        <v>791</v>
      </c>
      <c r="E248" s="451"/>
      <c r="F248" s="451"/>
      <c r="G248" s="451"/>
      <c r="H248" s="452"/>
      <c r="I248" s="621"/>
      <c r="J248" s="823" t="s">
        <v>432</v>
      </c>
      <c r="K248" s="748">
        <v>158200</v>
      </c>
      <c r="L248" s="85" t="s">
        <v>216</v>
      </c>
      <c r="M248" s="252"/>
      <c r="N248" s="144"/>
      <c r="O248" s="820"/>
      <c r="P248" s="142"/>
      <c r="Q248" s="820"/>
      <c r="R248" s="142"/>
      <c r="S248" s="820"/>
      <c r="T248" s="142"/>
      <c r="U248" s="820"/>
      <c r="V248" s="142"/>
      <c r="W248" s="820"/>
      <c r="X248" s="142"/>
      <c r="Y248" s="820"/>
      <c r="Z248" s="142"/>
      <c r="AC248" s="334"/>
      <c r="AD248" s="334"/>
      <c r="AE248" s="334"/>
      <c r="AF248" s="334"/>
      <c r="AG248" s="334"/>
      <c r="AH248" s="334"/>
      <c r="AI248" s="334"/>
      <c r="AJ248" s="334"/>
      <c r="AK248" s="334"/>
      <c r="AL248" s="334"/>
      <c r="AM248" s="334"/>
      <c r="AN248" s="334"/>
      <c r="AO248" s="1162"/>
      <c r="AP248" s="1162"/>
      <c r="AQ248" s="1162"/>
      <c r="AR248" s="1162"/>
      <c r="AS248" s="1162"/>
      <c r="AT248" s="1162"/>
      <c r="AU248" s="1162"/>
      <c r="AV248" s="1162"/>
      <c r="AW248" s="1162"/>
      <c r="AX248" s="1162"/>
      <c r="AY248" s="1162"/>
    </row>
    <row r="249" spans="3:56">
      <c r="C249" s="143" t="s">
        <v>120</v>
      </c>
      <c r="D249" s="451" t="s">
        <v>1033</v>
      </c>
      <c r="E249" s="451"/>
      <c r="F249" s="451"/>
      <c r="G249" s="451"/>
      <c r="H249" s="1648" t="str">
        <f>"自動計算値 = "&amp;K254-(K8+K28+K248+K250+K251)</f>
        <v>自動計算値 = 28480</v>
      </c>
      <c r="I249" s="605">
        <f>K249</f>
        <v>28480</v>
      </c>
      <c r="J249" s="274"/>
      <c r="K249" s="603">
        <f>K254-(K8+K28+K248+K250+K251)</f>
        <v>28480</v>
      </c>
      <c r="L249" s="85" t="s">
        <v>644</v>
      </c>
      <c r="M249" s="252"/>
      <c r="N249" s="144"/>
      <c r="O249" s="820"/>
      <c r="P249" s="142"/>
      <c r="Q249" s="820"/>
      <c r="R249" s="142"/>
      <c r="S249" s="820"/>
      <c r="T249" s="142"/>
      <c r="U249" s="820"/>
      <c r="V249" s="142"/>
      <c r="W249" s="820"/>
      <c r="X249" s="142"/>
      <c r="Y249" s="820"/>
      <c r="Z249" s="142"/>
      <c r="AC249" s="334"/>
      <c r="AD249" s="334"/>
      <c r="AE249" s="334"/>
      <c r="AF249" s="334"/>
      <c r="AG249" s="334"/>
      <c r="AH249" s="334"/>
      <c r="AI249" s="334"/>
      <c r="AJ249" s="334"/>
      <c r="AK249" s="334"/>
      <c r="AL249" s="334"/>
      <c r="AM249" s="334"/>
      <c r="AN249" s="334"/>
      <c r="AO249" s="1162"/>
      <c r="AP249" s="1162"/>
      <c r="AQ249" s="1162"/>
      <c r="AR249" s="1162"/>
      <c r="AS249" s="1162"/>
      <c r="AT249" s="1162"/>
      <c r="AU249" s="1162"/>
      <c r="AV249" s="1162"/>
      <c r="AW249" s="1162"/>
      <c r="AX249" s="1162"/>
      <c r="AY249" s="1162"/>
    </row>
    <row r="250" spans="3:56" ht="28.5" customHeight="1">
      <c r="C250" s="1035" t="s">
        <v>121</v>
      </c>
      <c r="D250" s="2617" t="s">
        <v>122</v>
      </c>
      <c r="E250" s="2618"/>
      <c r="F250" s="2618"/>
      <c r="G250" s="2618"/>
      <c r="H250" s="2619"/>
      <c r="I250" s="1036">
        <f>SUM(K250,N250)</f>
        <v>0</v>
      </c>
      <c r="J250" s="973" t="s">
        <v>432</v>
      </c>
      <c r="K250" s="986">
        <v>0</v>
      </c>
      <c r="L250" s="1037"/>
      <c r="M250" s="973"/>
      <c r="N250" s="1038">
        <f>SUM(R250:Z250)</f>
        <v>0</v>
      </c>
      <c r="O250" s="1039" t="str">
        <f>IF(P250="","※","")</f>
        <v>※</v>
      </c>
      <c r="P250" s="986"/>
      <c r="Q250" s="1039" t="str">
        <f>IF(R250="","※","")</f>
        <v/>
      </c>
      <c r="R250" s="986">
        <v>0</v>
      </c>
      <c r="S250" s="1039" t="s">
        <v>432</v>
      </c>
      <c r="T250" s="986">
        <v>0</v>
      </c>
      <c r="U250" s="1039" t="s">
        <v>432</v>
      </c>
      <c r="V250" s="986">
        <v>0</v>
      </c>
      <c r="W250" s="1039" t="s">
        <v>432</v>
      </c>
      <c r="X250" s="986">
        <v>0</v>
      </c>
      <c r="Y250" s="1039" t="s">
        <v>432</v>
      </c>
      <c r="Z250" s="986">
        <v>0</v>
      </c>
      <c r="AC250" s="334"/>
      <c r="AD250" s="334"/>
      <c r="AE250" s="334"/>
      <c r="AF250" s="334"/>
      <c r="AG250" s="334"/>
      <c r="AH250" s="334"/>
      <c r="AI250" s="334"/>
      <c r="AJ250" s="334"/>
      <c r="AK250" s="334"/>
      <c r="AL250" s="334"/>
      <c r="AM250" s="334"/>
      <c r="AN250" s="334"/>
      <c r="AO250" s="1162"/>
      <c r="AP250" s="1162"/>
      <c r="AQ250" s="1162"/>
      <c r="AR250" s="1162"/>
      <c r="AS250" s="1162"/>
      <c r="AT250" s="1162"/>
      <c r="AU250" s="1162"/>
      <c r="AV250" s="1162"/>
      <c r="AW250" s="1162"/>
      <c r="AX250" s="1162"/>
      <c r="AY250" s="1162"/>
      <c r="AZ250" s="2617" t="s">
        <v>122</v>
      </c>
      <c r="BA250" s="2618"/>
      <c r="BB250" s="2618"/>
      <c r="BC250" s="2618"/>
      <c r="BD250" s="2619"/>
    </row>
    <row r="251" spans="3:56" ht="14.25" thickBot="1">
      <c r="C251" s="1035" t="s">
        <v>123</v>
      </c>
      <c r="D251" s="1040" t="s">
        <v>124</v>
      </c>
      <c r="E251" s="1040"/>
      <c r="F251" s="1040"/>
      <c r="G251" s="1040"/>
      <c r="H251" s="1041"/>
      <c r="I251" s="1042">
        <f>SUM(K251,N251)</f>
        <v>0</v>
      </c>
      <c r="J251" s="973" t="s">
        <v>432</v>
      </c>
      <c r="K251" s="986">
        <v>0</v>
      </c>
      <c r="L251" s="1043"/>
      <c r="M251" s="973"/>
      <c r="N251" s="1038">
        <f>SUM(R251:Z251)</f>
        <v>0</v>
      </c>
      <c r="O251" s="1039" t="str">
        <f>IF(P251="","※","")</f>
        <v>※</v>
      </c>
      <c r="P251" s="986"/>
      <c r="Q251" s="1039" t="str">
        <f>IF(R251="","※","")</f>
        <v/>
      </c>
      <c r="R251" s="986">
        <v>0</v>
      </c>
      <c r="S251" s="1039" t="s">
        <v>432</v>
      </c>
      <c r="T251" s="986">
        <v>0</v>
      </c>
      <c r="U251" s="1039" t="s">
        <v>432</v>
      </c>
      <c r="V251" s="986">
        <v>0</v>
      </c>
      <c r="W251" s="1039" t="s">
        <v>432</v>
      </c>
      <c r="X251" s="986">
        <v>0</v>
      </c>
      <c r="Y251" s="1039" t="s">
        <v>432</v>
      </c>
      <c r="Z251" s="986">
        <v>0</v>
      </c>
      <c r="AC251" s="334"/>
      <c r="AD251" s="334"/>
      <c r="AE251" s="334"/>
      <c r="AF251" s="334"/>
      <c r="AG251" s="334"/>
      <c r="AH251" s="334"/>
      <c r="AI251" s="334"/>
      <c r="AJ251" s="334"/>
      <c r="AK251" s="334"/>
      <c r="AL251" s="334"/>
      <c r="AM251" s="334"/>
      <c r="AN251" s="334"/>
      <c r="AO251" s="1162"/>
      <c r="AP251" s="1162"/>
      <c r="AQ251" s="1162"/>
      <c r="AR251" s="1162"/>
      <c r="AS251" s="1162"/>
      <c r="AT251" s="1162"/>
      <c r="AU251" s="1162"/>
      <c r="AV251" s="1162"/>
      <c r="AW251" s="1162"/>
      <c r="AX251" s="1162"/>
      <c r="AY251" s="1162"/>
    </row>
    <row r="252" spans="3:56" hidden="1">
      <c r="C252" s="592"/>
      <c r="D252" s="569"/>
      <c r="E252" s="569"/>
      <c r="F252" s="569"/>
      <c r="G252" s="569"/>
      <c r="H252" s="570"/>
      <c r="I252" s="605"/>
      <c r="J252" s="252"/>
      <c r="K252" s="587"/>
      <c r="L252" s="11"/>
      <c r="M252" s="824"/>
      <c r="N252" s="620"/>
      <c r="O252" s="824"/>
      <c r="P252" s="611"/>
      <c r="Q252" s="824"/>
      <c r="R252" s="611"/>
      <c r="S252" s="824"/>
      <c r="T252" s="611"/>
      <c r="U252" s="824"/>
      <c r="V252" s="611"/>
      <c r="W252" s="824"/>
      <c r="X252" s="611"/>
      <c r="Y252" s="824"/>
      <c r="Z252" s="611"/>
      <c r="AC252" s="334"/>
      <c r="AD252" s="334"/>
      <c r="AE252" s="334"/>
      <c r="AF252" s="334"/>
      <c r="AG252" s="334"/>
      <c r="AH252" s="334"/>
      <c r="AI252" s="334"/>
      <c r="AJ252" s="334"/>
      <c r="AK252" s="334"/>
      <c r="AL252" s="334"/>
      <c r="AM252" s="334"/>
      <c r="AN252" s="334"/>
      <c r="AO252" s="1162"/>
      <c r="AP252" s="1162"/>
      <c r="AQ252" s="1162"/>
      <c r="AR252" s="1162"/>
      <c r="AS252" s="1162"/>
      <c r="AT252" s="1162"/>
      <c r="AU252" s="1162"/>
      <c r="AV252" s="1162"/>
      <c r="AW252" s="1162"/>
      <c r="AX252" s="1162"/>
      <c r="AY252" s="1162"/>
    </row>
    <row r="253" spans="3:56" ht="14.25" hidden="1" thickBot="1">
      <c r="C253" s="592"/>
      <c r="D253" s="569"/>
      <c r="E253" s="569"/>
      <c r="F253" s="569"/>
      <c r="G253" s="569"/>
      <c r="H253" s="570"/>
      <c r="I253" s="605"/>
      <c r="J253" s="252"/>
      <c r="K253" s="587"/>
      <c r="L253" s="11"/>
      <c r="M253" s="824"/>
      <c r="N253" s="620"/>
      <c r="O253" s="824"/>
      <c r="P253" s="611"/>
      <c r="Q253" s="824"/>
      <c r="R253" s="611"/>
      <c r="S253" s="824"/>
      <c r="T253" s="611"/>
      <c r="U253" s="824"/>
      <c r="V253" s="611"/>
      <c r="W253" s="824"/>
      <c r="X253" s="611"/>
      <c r="Y253" s="824"/>
      <c r="Z253" s="611"/>
      <c r="AC253" s="334"/>
      <c r="AD253" s="334"/>
      <c r="AE253" s="334"/>
      <c r="AF253" s="334"/>
      <c r="AG253" s="334"/>
      <c r="AH253" s="334"/>
      <c r="AI253" s="334"/>
      <c r="AJ253" s="334"/>
      <c r="AK253" s="334"/>
      <c r="AL253" s="334"/>
      <c r="AM253" s="334"/>
      <c r="AN253" s="334"/>
      <c r="AO253" s="1162"/>
      <c r="AP253" s="1162"/>
      <c r="AQ253" s="1162"/>
      <c r="AR253" s="1162"/>
      <c r="AS253" s="1162"/>
      <c r="AT253" s="1162"/>
      <c r="AU253" s="1162"/>
      <c r="AV253" s="1162"/>
      <c r="AW253" s="1162"/>
      <c r="AX253" s="1162"/>
      <c r="AY253" s="1162"/>
    </row>
    <row r="254" spans="3:56" ht="14.25" thickBot="1">
      <c r="C254" s="135" t="s">
        <v>125</v>
      </c>
      <c r="D254" s="450" t="s">
        <v>1034</v>
      </c>
      <c r="E254" s="450"/>
      <c r="F254" s="450"/>
      <c r="G254" s="450"/>
      <c r="H254" s="544"/>
      <c r="I254" s="605">
        <f>K254</f>
        <v>449000</v>
      </c>
      <c r="J254" s="252"/>
      <c r="K254" s="216">
        <v>449000</v>
      </c>
      <c r="L254" s="85" t="s">
        <v>644</v>
      </c>
      <c r="M254" s="823" t="s">
        <v>432</v>
      </c>
      <c r="N254" s="745">
        <f>SUM(R254:Z254)</f>
        <v>158200</v>
      </c>
      <c r="O254" s="825" t="str">
        <f>IF(P254="","※",IF(P254=P243,"E",IF(P254&lt;&gt;P255,"E","")))</f>
        <v>※</v>
      </c>
      <c r="P254" s="746"/>
      <c r="Q254" s="825"/>
      <c r="R254" s="746">
        <v>130100</v>
      </c>
      <c r="S254" s="825" t="s">
        <v>432</v>
      </c>
      <c r="T254" s="746">
        <v>21300</v>
      </c>
      <c r="U254" s="825" t="s">
        <v>432</v>
      </c>
      <c r="V254" s="746">
        <v>5000</v>
      </c>
      <c r="W254" s="825" t="s">
        <v>432</v>
      </c>
      <c r="X254" s="746">
        <v>600</v>
      </c>
      <c r="Y254" s="825" t="s">
        <v>432</v>
      </c>
      <c r="Z254" s="747">
        <v>1200</v>
      </c>
      <c r="AC254" s="334"/>
      <c r="AD254" s="334"/>
      <c r="AE254" s="334"/>
      <c r="AF254" s="334"/>
      <c r="AG254" s="334"/>
      <c r="AH254" s="334"/>
      <c r="AI254" s="334"/>
      <c r="AJ254" s="334"/>
      <c r="AK254" s="334"/>
      <c r="AL254" s="334"/>
      <c r="AM254" s="334"/>
      <c r="AN254" s="334"/>
      <c r="AO254" s="1162"/>
      <c r="AP254" s="1162"/>
      <c r="AQ254" s="1162"/>
      <c r="AR254" s="1162"/>
      <c r="AS254" s="1162"/>
      <c r="AT254" s="1162"/>
      <c r="AU254" s="1162"/>
      <c r="AV254" s="1162"/>
      <c r="AW254" s="1162"/>
      <c r="AX254" s="1162"/>
      <c r="AY254" s="1162"/>
    </row>
    <row r="255" spans="3:56">
      <c r="C255" s="1644"/>
      <c r="D255" s="545"/>
      <c r="E255" s="545"/>
      <c r="F255" s="545"/>
      <c r="G255" s="545"/>
      <c r="H255" s="1645"/>
      <c r="I255" s="605"/>
      <c r="J255" s="252"/>
      <c r="K255" s="216"/>
      <c r="L255" s="85"/>
      <c r="M255" s="628"/>
      <c r="N255" s="1643" t="s">
        <v>793</v>
      </c>
      <c r="O255" s="821"/>
      <c r="P255" s="299">
        <f>P8+P28+SUM(P250:P251)</f>
        <v>0</v>
      </c>
      <c r="Q255" s="821"/>
      <c r="R255" s="299">
        <f>R8+R28+SUM(R250:R251)</f>
        <v>131709</v>
      </c>
      <c r="S255" s="821"/>
      <c r="T255" s="299">
        <f>T8+T28+SUM(T247:T248)</f>
        <v>21506</v>
      </c>
      <c r="U255" s="821"/>
      <c r="V255" s="299">
        <f>V8+V28+SUM(V250:V251)</f>
        <v>5061</v>
      </c>
      <c r="W255" s="821"/>
      <c r="X255" s="299">
        <f>X8+X28+SUM(X250:X251)</f>
        <v>608</v>
      </c>
      <c r="Y255" s="821"/>
      <c r="Z255" s="299">
        <f>Z8+Z28+SUM(Z250:Z251)</f>
        <v>1216</v>
      </c>
      <c r="AC255" s="334"/>
      <c r="AD255" s="334"/>
      <c r="AE255" s="334"/>
      <c r="AF255" s="334"/>
      <c r="AG255" s="334"/>
      <c r="AH255" s="334"/>
      <c r="AI255" s="334"/>
      <c r="AJ255" s="334"/>
      <c r="AK255" s="334"/>
      <c r="AL255" s="334"/>
      <c r="AM255" s="334"/>
      <c r="AN255" s="334"/>
      <c r="AO255" s="1162"/>
      <c r="AP255" s="1162"/>
      <c r="AQ255" s="1162"/>
      <c r="AR255" s="1162"/>
      <c r="AS255" s="1162"/>
      <c r="AT255" s="1162"/>
      <c r="AU255" s="1162"/>
      <c r="AV255" s="1162"/>
      <c r="AW255" s="1162"/>
      <c r="AX255" s="1162"/>
      <c r="AY255" s="1162"/>
    </row>
    <row r="256" spans="3:56">
      <c r="C256" s="143" t="s">
        <v>126</v>
      </c>
      <c r="D256" s="451" t="s">
        <v>792</v>
      </c>
      <c r="E256" s="451"/>
      <c r="F256" s="451"/>
      <c r="G256" s="451"/>
      <c r="H256" s="452"/>
      <c r="I256" s="605">
        <v>35920</v>
      </c>
      <c r="J256" s="252"/>
      <c r="K256" s="216">
        <v>35920</v>
      </c>
      <c r="L256" s="85" t="s">
        <v>644</v>
      </c>
      <c r="M256" s="252"/>
      <c r="N256" s="145"/>
      <c r="O256" s="820"/>
      <c r="P256" s="142"/>
      <c r="Q256" s="820"/>
      <c r="R256" s="142"/>
      <c r="S256" s="820"/>
      <c r="T256" s="142"/>
      <c r="U256" s="820"/>
      <c r="V256" s="142"/>
      <c r="W256" s="820"/>
      <c r="X256" s="142"/>
      <c r="Y256" s="820"/>
      <c r="Z256" s="142"/>
      <c r="AC256" s="334"/>
      <c r="AD256" s="334"/>
      <c r="AE256" s="334"/>
      <c r="AF256" s="334"/>
      <c r="AG256" s="334"/>
      <c r="AH256" s="334"/>
      <c r="AI256" s="334"/>
      <c r="AJ256" s="334"/>
      <c r="AK256" s="334"/>
      <c r="AL256" s="334"/>
      <c r="AM256" s="334"/>
      <c r="AN256" s="334"/>
      <c r="AO256" s="1162"/>
      <c r="AP256" s="1162"/>
      <c r="AQ256" s="1162"/>
      <c r="AR256" s="1162"/>
      <c r="AS256" s="1162"/>
      <c r="AT256" s="1162"/>
      <c r="AU256" s="1162"/>
      <c r="AV256" s="1162"/>
      <c r="AW256" s="1162"/>
      <c r="AX256" s="1162"/>
      <c r="AY256" s="1162"/>
    </row>
    <row r="257" spans="2:51">
      <c r="C257" s="143" t="s">
        <v>189</v>
      </c>
      <c r="D257" s="451" t="s">
        <v>587</v>
      </c>
      <c r="E257" s="451"/>
      <c r="F257" s="451"/>
      <c r="G257" s="451"/>
      <c r="H257" s="452"/>
      <c r="I257" s="605">
        <f>K257</f>
        <v>484920</v>
      </c>
      <c r="J257" s="252"/>
      <c r="K257" s="216">
        <f>SUM(K254:K256)</f>
        <v>484920</v>
      </c>
      <c r="M257" s="252"/>
      <c r="N257" s="145"/>
      <c r="O257" s="820"/>
      <c r="P257" s="142"/>
      <c r="Q257" s="820"/>
      <c r="R257" s="142"/>
      <c r="S257" s="820"/>
      <c r="T257" s="142"/>
      <c r="U257" s="820"/>
      <c r="V257" s="142"/>
      <c r="W257" s="820"/>
      <c r="X257" s="142"/>
      <c r="Y257" s="820"/>
      <c r="Z257" s="142"/>
      <c r="AC257" s="334"/>
      <c r="AD257" s="334"/>
      <c r="AE257" s="334"/>
      <c r="AF257" s="334"/>
      <c r="AG257" s="334"/>
      <c r="AH257" s="334"/>
      <c r="AI257" s="334"/>
      <c r="AJ257" s="334"/>
      <c r="AK257" s="334"/>
      <c r="AL257" s="334"/>
      <c r="AM257" s="334"/>
      <c r="AN257" s="334"/>
      <c r="AO257" s="1162"/>
      <c r="AP257" s="1162"/>
      <c r="AQ257" s="1162"/>
      <c r="AR257" s="1162"/>
      <c r="AS257" s="1162"/>
      <c r="AT257" s="1162"/>
      <c r="AU257" s="1162"/>
      <c r="AV257" s="1162"/>
      <c r="AW257" s="1162"/>
      <c r="AX257" s="1162"/>
      <c r="AY257" s="1162"/>
    </row>
    <row r="258" spans="2:51">
      <c r="D258" s="593"/>
      <c r="E258" s="593"/>
      <c r="F258" s="593"/>
      <c r="G258" s="593"/>
      <c r="H258" s="541"/>
      <c r="J258" s="826" t="s">
        <v>432</v>
      </c>
      <c r="L258" s="30" t="s">
        <v>190</v>
      </c>
      <c r="AC258" s="334"/>
      <c r="AD258" s="334"/>
      <c r="AE258" s="334"/>
      <c r="AF258" s="334"/>
      <c r="AG258" s="334"/>
      <c r="AH258" s="334"/>
      <c r="AI258" s="334"/>
      <c r="AJ258" s="334"/>
      <c r="AK258" s="334"/>
      <c r="AL258" s="334"/>
      <c r="AM258" s="334"/>
      <c r="AN258" s="334"/>
      <c r="AO258" s="1162"/>
      <c r="AP258" s="1162"/>
      <c r="AQ258" s="1162"/>
      <c r="AR258" s="1162"/>
      <c r="AS258" s="1162"/>
      <c r="AT258" s="1162"/>
      <c r="AU258" s="1162"/>
      <c r="AV258" s="1162"/>
      <c r="AW258" s="1162"/>
      <c r="AX258" s="1162"/>
      <c r="AY258" s="1162"/>
    </row>
    <row r="259" spans="2:51">
      <c r="C259" s="143" t="s">
        <v>1416</v>
      </c>
      <c r="D259" s="451" t="s">
        <v>1417</v>
      </c>
      <c r="E259" s="451"/>
      <c r="F259" s="451"/>
      <c r="G259" s="451"/>
      <c r="H259" s="452"/>
      <c r="I259" s="605">
        <v>0</v>
      </c>
      <c r="J259" s="252" t="s">
        <v>432</v>
      </c>
      <c r="K259" s="1681">
        <v>0</v>
      </c>
      <c r="M259" s="252"/>
      <c r="N259" s="300">
        <v>0</v>
      </c>
      <c r="O259" s="252" t="s">
        <v>436</v>
      </c>
      <c r="P259" s="1681"/>
      <c r="Q259" s="252" t="s">
        <v>432</v>
      </c>
      <c r="R259" s="1681">
        <v>0</v>
      </c>
      <c r="S259" s="252" t="s">
        <v>432</v>
      </c>
      <c r="T259" s="1681">
        <v>0</v>
      </c>
      <c r="U259" s="252" t="s">
        <v>432</v>
      </c>
      <c r="V259" s="199">
        <v>0</v>
      </c>
      <c r="W259" s="252" t="s">
        <v>432</v>
      </c>
      <c r="X259" s="199">
        <v>0</v>
      </c>
      <c r="Y259" s="252" t="s">
        <v>432</v>
      </c>
      <c r="Z259" s="199">
        <v>0</v>
      </c>
      <c r="AC259" s="334"/>
      <c r="AD259" s="334"/>
      <c r="AE259" s="334"/>
      <c r="AF259" s="334"/>
      <c r="AG259" s="334"/>
      <c r="AH259" s="334"/>
      <c r="AI259" s="334"/>
      <c r="AJ259" s="334"/>
      <c r="AK259" s="334"/>
      <c r="AL259" s="334"/>
      <c r="AM259" s="334"/>
      <c r="AN259" s="334"/>
      <c r="AO259" s="1162"/>
      <c r="AP259" s="1162"/>
      <c r="AQ259" s="1162"/>
      <c r="AR259" s="1162"/>
      <c r="AS259" s="1162"/>
      <c r="AT259" s="1162"/>
      <c r="AU259" s="1162"/>
      <c r="AV259" s="1162"/>
      <c r="AW259" s="1162"/>
      <c r="AX259" s="1162"/>
      <c r="AY259" s="1162"/>
    </row>
    <row r="260" spans="2:51">
      <c r="C260" s="143" t="s">
        <v>191</v>
      </c>
      <c r="D260" s="451" t="s">
        <v>192</v>
      </c>
      <c r="E260" s="451"/>
      <c r="F260" s="451"/>
      <c r="G260" s="451"/>
      <c r="H260" s="452"/>
      <c r="I260" s="605">
        <f>SUM(K260,N260)</f>
        <v>870</v>
      </c>
      <c r="J260" s="252" t="s">
        <v>432</v>
      </c>
      <c r="K260" s="199">
        <v>870</v>
      </c>
      <c r="M260" s="252"/>
      <c r="N260" s="300">
        <f>SUM(R260:Z260)</f>
        <v>0</v>
      </c>
      <c r="O260" s="252" t="str">
        <f>IF(P260="","※",IF(P260&gt;P144,"E",""))</f>
        <v>※</v>
      </c>
      <c r="P260" s="199"/>
      <c r="Q260" s="252" t="str">
        <f>IF(R260="","※",IF(R260&gt;R144,"E",""))</f>
        <v/>
      </c>
      <c r="R260" s="199">
        <v>0</v>
      </c>
      <c r="S260" s="252" t="s">
        <v>432</v>
      </c>
      <c r="T260" s="199">
        <v>0</v>
      </c>
      <c r="U260" s="252" t="s">
        <v>432</v>
      </c>
      <c r="V260" s="199">
        <v>0</v>
      </c>
      <c r="W260" s="252" t="s">
        <v>432</v>
      </c>
      <c r="X260" s="199">
        <v>0</v>
      </c>
      <c r="Y260" s="252" t="s">
        <v>432</v>
      </c>
      <c r="Z260" s="199">
        <v>0</v>
      </c>
      <c r="AC260" s="334"/>
      <c r="AD260" s="334"/>
      <c r="AE260" s="334"/>
      <c r="AF260" s="334"/>
      <c r="AG260" s="334"/>
      <c r="AH260" s="334"/>
      <c r="AI260" s="334"/>
      <c r="AJ260" s="334"/>
      <c r="AK260" s="334"/>
      <c r="AL260" s="334"/>
      <c r="AM260" s="334"/>
      <c r="AN260" s="334"/>
      <c r="AO260" s="1162"/>
      <c r="AP260" s="1162"/>
      <c r="AQ260" s="1162"/>
      <c r="AR260" s="1162"/>
      <c r="AS260" s="1162"/>
      <c r="AT260" s="1162"/>
      <c r="AU260" s="1162"/>
      <c r="AV260" s="1162"/>
      <c r="AW260" s="1162"/>
      <c r="AX260" s="1162"/>
      <c r="AY260" s="1162"/>
    </row>
    <row r="261" spans="2:51">
      <c r="C261" s="143" t="s">
        <v>193</v>
      </c>
      <c r="D261" s="451" t="s">
        <v>214</v>
      </c>
      <c r="E261" s="451"/>
      <c r="F261" s="451"/>
      <c r="G261" s="451"/>
      <c r="H261" s="452"/>
      <c r="I261" s="605">
        <f>SUM(K261,N261)</f>
        <v>150</v>
      </c>
      <c r="J261" s="252" t="s">
        <v>432</v>
      </c>
      <c r="K261" s="199">
        <v>150</v>
      </c>
      <c r="M261" s="252"/>
      <c r="N261" s="284">
        <f>SUM(R261:Z261)</f>
        <v>0</v>
      </c>
      <c r="O261" s="252" t="str">
        <f>IF(P261="","※",IF(P261&gt;P70,"E",""))</f>
        <v>※</v>
      </c>
      <c r="P261" s="199"/>
      <c r="Q261" s="252" t="str">
        <f>IF(R261="","※",IF(R261&gt;R70,"E",""))</f>
        <v/>
      </c>
      <c r="R261" s="199">
        <v>0</v>
      </c>
      <c r="S261" s="252" t="s">
        <v>432</v>
      </c>
      <c r="T261" s="199">
        <v>0</v>
      </c>
      <c r="U261" s="252" t="s">
        <v>432</v>
      </c>
      <c r="V261" s="199">
        <v>0</v>
      </c>
      <c r="W261" s="252" t="s">
        <v>432</v>
      </c>
      <c r="X261" s="199">
        <v>0</v>
      </c>
      <c r="Y261" s="252" t="s">
        <v>432</v>
      </c>
      <c r="Z261" s="199">
        <v>0</v>
      </c>
      <c r="AC261" s="334"/>
      <c r="AD261" s="334"/>
      <c r="AE261" s="334"/>
      <c r="AF261" s="334"/>
      <c r="AG261" s="334"/>
      <c r="AH261" s="334"/>
      <c r="AI261" s="334"/>
      <c r="AJ261" s="334"/>
      <c r="AK261" s="334"/>
      <c r="AL261" s="334"/>
      <c r="AM261" s="334"/>
      <c r="AN261" s="334"/>
      <c r="AO261" s="1162"/>
      <c r="AP261" s="1162"/>
      <c r="AQ261" s="1162"/>
      <c r="AR261" s="1162"/>
      <c r="AS261" s="1162"/>
      <c r="AT261" s="1162"/>
      <c r="AU261" s="1162"/>
      <c r="AV261" s="1162"/>
      <c r="AW261" s="1162"/>
      <c r="AX261" s="1162"/>
      <c r="AY261" s="1162"/>
    </row>
    <row r="262" spans="2:51">
      <c r="D262" s="593"/>
      <c r="E262" s="593"/>
      <c r="F262" s="593"/>
      <c r="G262" s="593"/>
      <c r="H262" s="541"/>
      <c r="AC262" s="334"/>
      <c r="AD262" s="334"/>
      <c r="AE262" s="334"/>
      <c r="AF262" s="334"/>
      <c r="AG262" s="334"/>
      <c r="AH262" s="334"/>
      <c r="AI262" s="334"/>
      <c r="AJ262" s="334"/>
      <c r="AK262" s="334"/>
      <c r="AL262" s="334"/>
      <c r="AM262" s="334"/>
      <c r="AN262" s="334"/>
      <c r="AO262" s="1162"/>
      <c r="AP262" s="1162"/>
      <c r="AQ262" s="1162"/>
      <c r="AR262" s="1162"/>
      <c r="AS262" s="1162"/>
      <c r="AT262" s="1162"/>
      <c r="AU262" s="1162"/>
      <c r="AV262" s="1162"/>
      <c r="AW262" s="1162"/>
      <c r="AX262" s="1162"/>
      <c r="AY262" s="1162"/>
    </row>
    <row r="263" spans="2:51">
      <c r="C263" s="143" t="s">
        <v>194</v>
      </c>
      <c r="D263" s="451" t="s">
        <v>261</v>
      </c>
      <c r="E263" s="451"/>
      <c r="F263" s="451"/>
      <c r="G263" s="451"/>
      <c r="H263" s="452"/>
      <c r="I263" s="605">
        <f>SUM(K263,N263)</f>
        <v>2</v>
      </c>
      <c r="J263" s="252"/>
      <c r="K263" s="146"/>
      <c r="M263" s="252"/>
      <c r="N263" s="300">
        <f>SUM(R263:Z263)</f>
        <v>2</v>
      </c>
      <c r="O263" s="252" t="str">
        <f>IF(P263="","※","")</f>
        <v>※</v>
      </c>
      <c r="P263" s="199"/>
      <c r="Q263" s="252" t="str">
        <f>IF(R263="","※","")</f>
        <v/>
      </c>
      <c r="R263" s="199">
        <v>2</v>
      </c>
      <c r="S263" s="252" t="s">
        <v>432</v>
      </c>
      <c r="T263" s="199">
        <v>0</v>
      </c>
      <c r="U263" s="252" t="s">
        <v>432</v>
      </c>
      <c r="V263" s="199">
        <v>0</v>
      </c>
      <c r="W263" s="252" t="s">
        <v>432</v>
      </c>
      <c r="X263" s="199">
        <v>0</v>
      </c>
      <c r="Y263" s="252" t="s">
        <v>432</v>
      </c>
      <c r="Z263" s="199">
        <v>0</v>
      </c>
      <c r="AC263" s="334"/>
      <c r="AD263" s="334"/>
      <c r="AE263" s="334"/>
      <c r="AF263" s="334"/>
      <c r="AG263" s="334"/>
      <c r="AH263" s="334"/>
      <c r="AI263" s="334"/>
      <c r="AJ263" s="334"/>
      <c r="AK263" s="334"/>
      <c r="AL263" s="334"/>
      <c r="AM263" s="334"/>
      <c r="AN263" s="334"/>
      <c r="AO263" s="1162"/>
      <c r="AP263" s="1162"/>
      <c r="AQ263" s="1162"/>
      <c r="AR263" s="1162"/>
      <c r="AS263" s="1162"/>
      <c r="AT263" s="1162"/>
      <c r="AU263" s="1162"/>
      <c r="AV263" s="1162"/>
      <c r="AW263" s="1162"/>
      <c r="AX263" s="1162"/>
      <c r="AY263" s="1162"/>
    </row>
    <row r="264" spans="2:51">
      <c r="C264" s="143" t="s">
        <v>55</v>
      </c>
      <c r="D264" s="451" t="s">
        <v>56</v>
      </c>
      <c r="E264" s="451"/>
      <c r="F264" s="451"/>
      <c r="G264" s="451"/>
      <c r="H264" s="452"/>
      <c r="I264" s="605">
        <f>SUM(K264,N264)</f>
        <v>1844</v>
      </c>
      <c r="J264" s="252"/>
      <c r="K264" s="146"/>
      <c r="M264" s="252"/>
      <c r="N264" s="284">
        <f>SUM(R264:Z264)</f>
        <v>1844</v>
      </c>
      <c r="O264" s="252" t="str">
        <f>IF(P264="","※","")</f>
        <v>※</v>
      </c>
      <c r="P264" s="199"/>
      <c r="Q264" s="252" t="str">
        <f>IF(R264="","※","")</f>
        <v/>
      </c>
      <c r="R264" s="199">
        <v>1844</v>
      </c>
      <c r="S264" s="252" t="s">
        <v>432</v>
      </c>
      <c r="T264" s="199">
        <v>0</v>
      </c>
      <c r="U264" s="252" t="s">
        <v>432</v>
      </c>
      <c r="V264" s="199">
        <v>0</v>
      </c>
      <c r="W264" s="252" t="s">
        <v>432</v>
      </c>
      <c r="X264" s="199">
        <v>0</v>
      </c>
      <c r="Y264" s="252" t="s">
        <v>432</v>
      </c>
      <c r="Z264" s="199">
        <v>0</v>
      </c>
      <c r="AC264" s="334"/>
      <c r="AD264" s="334"/>
      <c r="AE264" s="334"/>
      <c r="AF264" s="334"/>
      <c r="AG264" s="334"/>
      <c r="AH264" s="334"/>
      <c r="AI264" s="334"/>
      <c r="AJ264" s="334"/>
      <c r="AK264" s="334"/>
      <c r="AL264" s="334"/>
      <c r="AM264" s="334"/>
      <c r="AN264" s="334"/>
      <c r="AO264" s="1162"/>
      <c r="AP264" s="1162"/>
      <c r="AQ264" s="1162"/>
      <c r="AR264" s="1162"/>
      <c r="AS264" s="1162"/>
      <c r="AT264" s="1162"/>
      <c r="AU264" s="1162"/>
      <c r="AV264" s="1162"/>
      <c r="AW264" s="1162"/>
      <c r="AX264" s="1162"/>
      <c r="AY264" s="1162"/>
    </row>
    <row r="265" spans="2:51">
      <c r="C265" s="143" t="s">
        <v>195</v>
      </c>
      <c r="D265" s="451" t="s">
        <v>758</v>
      </c>
      <c r="E265" s="451"/>
      <c r="F265" s="451"/>
      <c r="G265" s="451"/>
      <c r="H265" s="452"/>
      <c r="I265" s="605">
        <f>SUM(K265,N265)</f>
        <v>31264</v>
      </c>
      <c r="J265" s="252"/>
      <c r="K265" s="146"/>
      <c r="M265" s="252"/>
      <c r="N265" s="284">
        <f>SUM(R265:Z265)</f>
        <v>31264</v>
      </c>
      <c r="O265" s="252" t="str">
        <f>IF(P265="","※","")</f>
        <v>※</v>
      </c>
      <c r="P265" s="199"/>
      <c r="Q265" s="252" t="str">
        <f>IF(R265="","※","")</f>
        <v/>
      </c>
      <c r="R265" s="199">
        <v>31264</v>
      </c>
      <c r="S265" s="252" t="s">
        <v>432</v>
      </c>
      <c r="T265" s="199">
        <v>0</v>
      </c>
      <c r="U265" s="252" t="s">
        <v>432</v>
      </c>
      <c r="V265" s="199">
        <v>0</v>
      </c>
      <c r="W265" s="252" t="s">
        <v>432</v>
      </c>
      <c r="X265" s="199">
        <v>0</v>
      </c>
      <c r="Y265" s="252" t="s">
        <v>432</v>
      </c>
      <c r="Z265" s="199">
        <v>0</v>
      </c>
      <c r="AC265" s="334"/>
      <c r="AD265" s="334"/>
      <c r="AE265" s="334"/>
      <c r="AF265" s="334"/>
      <c r="AG265" s="334"/>
      <c r="AH265" s="334"/>
      <c r="AI265" s="334"/>
      <c r="AJ265" s="334"/>
      <c r="AK265" s="334"/>
      <c r="AL265" s="334"/>
      <c r="AM265" s="334"/>
      <c r="AN265" s="334"/>
      <c r="AO265" s="1162"/>
      <c r="AP265" s="1162"/>
      <c r="AQ265" s="1162"/>
      <c r="AR265" s="1162"/>
      <c r="AS265" s="1162"/>
      <c r="AT265" s="1162"/>
      <c r="AU265" s="1162"/>
      <c r="AV265" s="1162"/>
      <c r="AW265" s="1162"/>
      <c r="AX265" s="1162"/>
      <c r="AY265" s="1162"/>
    </row>
    <row r="266" spans="2:51">
      <c r="D266" s="593"/>
      <c r="E266" s="593"/>
      <c r="F266" s="593"/>
      <c r="G266" s="593"/>
      <c r="H266" s="541"/>
      <c r="AC266" s="334"/>
      <c r="AD266" s="334"/>
      <c r="AE266" s="334"/>
      <c r="AF266" s="334"/>
      <c r="AG266" s="334"/>
      <c r="AH266" s="334"/>
      <c r="AI266" s="334"/>
      <c r="AJ266" s="334"/>
      <c r="AK266" s="334"/>
      <c r="AL266" s="334"/>
      <c r="AM266" s="334"/>
      <c r="AN266" s="334"/>
      <c r="AO266" s="1162"/>
      <c r="AP266" s="1162"/>
      <c r="AQ266" s="1162"/>
      <c r="AR266" s="1162"/>
      <c r="AS266" s="1162"/>
      <c r="AT266" s="1162"/>
      <c r="AU266" s="1162"/>
      <c r="AV266" s="1162"/>
      <c r="AW266" s="1162"/>
      <c r="AX266" s="1162"/>
      <c r="AY266" s="1162"/>
    </row>
    <row r="267" spans="2:51">
      <c r="B267" s="122"/>
      <c r="C267" s="143" t="s">
        <v>196</v>
      </c>
      <c r="D267" s="147" t="s">
        <v>197</v>
      </c>
      <c r="E267" s="451"/>
      <c r="F267" s="451"/>
      <c r="G267" s="451"/>
      <c r="H267" s="452"/>
      <c r="I267" s="11"/>
      <c r="J267" s="826" t="s">
        <v>432</v>
      </c>
      <c r="M267" s="827" t="s">
        <v>432</v>
      </c>
      <c r="O267" s="827" t="str">
        <f>IF(P268&lt;P269,"(1)は(2)以上を入力","")</f>
        <v/>
      </c>
      <c r="Q267" s="827" t="str">
        <f>IF(R268&lt;R269,"(1)は(2)以上を入力","")</f>
        <v/>
      </c>
      <c r="S267" s="827" t="s">
        <v>432</v>
      </c>
      <c r="U267" s="827" t="s">
        <v>432</v>
      </c>
      <c r="W267" s="827" t="s">
        <v>432</v>
      </c>
      <c r="Y267" s="827" t="s">
        <v>432</v>
      </c>
      <c r="AC267" s="334"/>
      <c r="AD267" s="334"/>
      <c r="AE267" s="334"/>
      <c r="AF267" s="334"/>
      <c r="AG267" s="334"/>
      <c r="AH267" s="334"/>
      <c r="AI267" s="334"/>
      <c r="AJ267" s="334"/>
      <c r="AK267" s="334"/>
      <c r="AL267" s="334"/>
      <c r="AM267" s="334"/>
      <c r="AN267" s="334"/>
      <c r="AO267" s="1162"/>
      <c r="AP267" s="1162"/>
      <c r="AQ267" s="1162"/>
      <c r="AR267" s="1162"/>
      <c r="AS267" s="1162"/>
      <c r="AT267" s="1162"/>
      <c r="AU267" s="1162"/>
      <c r="AV267" s="1162"/>
      <c r="AW267" s="1162"/>
      <c r="AX267" s="1162"/>
      <c r="AY267" s="1162"/>
    </row>
    <row r="268" spans="2:51">
      <c r="C268" s="1015" t="s">
        <v>198</v>
      </c>
      <c r="D268" s="1016" t="s">
        <v>288</v>
      </c>
      <c r="E268" s="1016"/>
      <c r="F268" s="1016"/>
      <c r="G268" s="1016"/>
      <c r="H268" s="974"/>
      <c r="I268" s="1017">
        <f t="shared" ref="I268:I273" si="45">SUM(K268,N268)</f>
        <v>3314</v>
      </c>
      <c r="J268" s="975" t="s">
        <v>432</v>
      </c>
      <c r="K268" s="1018">
        <v>447</v>
      </c>
      <c r="L268" s="1019"/>
      <c r="M268" s="975"/>
      <c r="N268" s="1020">
        <f t="shared" ref="N268:N274" si="46">SUM(R268:Z268)</f>
        <v>2867</v>
      </c>
      <c r="O268" s="984" t="str">
        <f>IF(P268="","※",IF(P268&lt;P269,"E",""))</f>
        <v>※</v>
      </c>
      <c r="P268" s="1018"/>
      <c r="Q268" s="984" t="str">
        <f>IF(R268="","※",IF(R268&lt;R269,"E",""))</f>
        <v/>
      </c>
      <c r="R268" s="1018">
        <v>2537</v>
      </c>
      <c r="S268" s="984" t="s">
        <v>432</v>
      </c>
      <c r="T268" s="1018">
        <v>330</v>
      </c>
      <c r="U268" s="984" t="s">
        <v>432</v>
      </c>
      <c r="V268" s="1018">
        <v>0</v>
      </c>
      <c r="W268" s="984" t="s">
        <v>432</v>
      </c>
      <c r="X268" s="1018">
        <v>0</v>
      </c>
      <c r="Y268" s="984" t="s">
        <v>432</v>
      </c>
      <c r="Z268" s="1018">
        <v>0</v>
      </c>
      <c r="AC268" s="334"/>
      <c r="AD268" s="334"/>
      <c r="AE268" s="334"/>
      <c r="AF268" s="334"/>
      <c r="AG268" s="334"/>
      <c r="AH268" s="334"/>
      <c r="AI268" s="334"/>
      <c r="AJ268" s="334"/>
      <c r="AK268" s="334"/>
      <c r="AL268" s="334"/>
      <c r="AM268" s="334"/>
      <c r="AN268" s="334"/>
      <c r="AO268" s="1162"/>
      <c r="AP268" s="1162"/>
      <c r="AQ268" s="1162"/>
      <c r="AR268" s="1162"/>
      <c r="AS268" s="1162"/>
      <c r="AT268" s="1162"/>
      <c r="AU268" s="1162"/>
      <c r="AV268" s="1162"/>
      <c r="AW268" s="1162"/>
      <c r="AX268" s="1162"/>
      <c r="AY268" s="1162"/>
    </row>
    <row r="269" spans="2:51">
      <c r="C269" s="1021" t="s">
        <v>199</v>
      </c>
      <c r="D269" s="1022" t="s">
        <v>200</v>
      </c>
      <c r="E269" s="1022"/>
      <c r="F269" s="1022"/>
      <c r="G269" s="1022"/>
      <c r="H269" s="1023"/>
      <c r="I269" s="1024">
        <f t="shared" si="45"/>
        <v>1602</v>
      </c>
      <c r="J269" s="977" t="s">
        <v>432</v>
      </c>
      <c r="K269" s="1025">
        <v>447</v>
      </c>
      <c r="L269" s="1019"/>
      <c r="M269" s="977"/>
      <c r="N269" s="1026">
        <f t="shared" si="46"/>
        <v>1155</v>
      </c>
      <c r="O269" s="977" t="str">
        <f>IF(P269="","※",IF(P269&gt;P268,"E",""))</f>
        <v>※</v>
      </c>
      <c r="P269" s="1027"/>
      <c r="Q269" s="977" t="str">
        <f>IF(R269="","※",IF(R269&gt;R268,"E",""))</f>
        <v/>
      </c>
      <c r="R269" s="1027">
        <v>1055</v>
      </c>
      <c r="S269" s="977" t="s">
        <v>432</v>
      </c>
      <c r="T269" s="1027">
        <v>100</v>
      </c>
      <c r="U269" s="977" t="s">
        <v>432</v>
      </c>
      <c r="V269" s="1027">
        <v>0</v>
      </c>
      <c r="W269" s="977" t="s">
        <v>432</v>
      </c>
      <c r="X269" s="1027">
        <v>0</v>
      </c>
      <c r="Y269" s="977" t="s">
        <v>432</v>
      </c>
      <c r="Z269" s="1027">
        <v>0</v>
      </c>
      <c r="AC269" s="334"/>
      <c r="AD269" s="334"/>
      <c r="AE269" s="334"/>
      <c r="AF269" s="334"/>
      <c r="AG269" s="334"/>
      <c r="AH269" s="334"/>
      <c r="AI269" s="334"/>
      <c r="AJ269" s="334"/>
      <c r="AK269" s="334"/>
      <c r="AL269" s="334"/>
      <c r="AM269" s="334"/>
      <c r="AN269" s="334"/>
      <c r="AO269" s="1162"/>
      <c r="AP269" s="1162"/>
      <c r="AQ269" s="1162"/>
      <c r="AR269" s="1162"/>
      <c r="AS269" s="1162"/>
      <c r="AT269" s="1162"/>
      <c r="AU269" s="1162"/>
      <c r="AV269" s="1162"/>
      <c r="AW269" s="1162"/>
      <c r="AX269" s="1162"/>
      <c r="AY269" s="1162"/>
    </row>
    <row r="270" spans="2:51">
      <c r="C270" s="1021" t="s">
        <v>201</v>
      </c>
      <c r="D270" s="1022" t="s">
        <v>1470</v>
      </c>
      <c r="E270" s="1022"/>
      <c r="F270" s="1022"/>
      <c r="G270" s="1022"/>
      <c r="H270" s="1023"/>
      <c r="I270" s="1024">
        <f t="shared" si="45"/>
        <v>50</v>
      </c>
      <c r="J270" s="977" t="s">
        <v>432</v>
      </c>
      <c r="K270" s="1025">
        <v>0</v>
      </c>
      <c r="L270" s="1019"/>
      <c r="M270" s="977"/>
      <c r="N270" s="1026">
        <f t="shared" si="46"/>
        <v>50</v>
      </c>
      <c r="O270" s="977" t="str">
        <f>IF(P270="","※",IF(AND(P102&gt;0,P270=0,P271=0),"E",""))</f>
        <v>※</v>
      </c>
      <c r="P270" s="1027"/>
      <c r="Q270" s="977" t="str">
        <f>IF(R270="","※",IF(AND(R102&gt;0,R270=0,R271=0),"E",""))</f>
        <v/>
      </c>
      <c r="R270" s="1027">
        <v>0</v>
      </c>
      <c r="S270" s="977"/>
      <c r="T270" s="1027">
        <v>0</v>
      </c>
      <c r="U270" s="977"/>
      <c r="V270" s="1027">
        <v>50</v>
      </c>
      <c r="W270" s="977" t="s">
        <v>432</v>
      </c>
      <c r="X270" s="1027">
        <v>0</v>
      </c>
      <c r="Y270" s="977"/>
      <c r="Z270" s="1027">
        <v>0</v>
      </c>
      <c r="AC270" s="334"/>
      <c r="AD270" s="334"/>
      <c r="AE270" s="334"/>
      <c r="AF270" s="334"/>
      <c r="AG270" s="334"/>
      <c r="AH270" s="334"/>
      <c r="AI270" s="334"/>
      <c r="AJ270" s="334"/>
      <c r="AK270" s="334"/>
      <c r="AL270" s="334"/>
      <c r="AM270" s="334"/>
      <c r="AN270" s="334"/>
      <c r="AO270" s="1162"/>
      <c r="AP270" s="1162"/>
      <c r="AQ270" s="1162"/>
      <c r="AR270" s="1162"/>
      <c r="AS270" s="1162"/>
      <c r="AT270" s="1162"/>
      <c r="AU270" s="1162"/>
      <c r="AV270" s="1162"/>
      <c r="AW270" s="1162"/>
      <c r="AX270" s="1162"/>
      <c r="AY270" s="1162"/>
    </row>
    <row r="271" spans="2:51">
      <c r="C271" s="1021" t="s">
        <v>202</v>
      </c>
      <c r="D271" s="1022" t="s">
        <v>1471</v>
      </c>
      <c r="E271" s="1022"/>
      <c r="F271" s="1022"/>
      <c r="G271" s="1022"/>
      <c r="H271" s="1023"/>
      <c r="I271" s="1024">
        <f t="shared" si="45"/>
        <v>100</v>
      </c>
      <c r="J271" s="977" t="s">
        <v>432</v>
      </c>
      <c r="K271" s="1025">
        <v>0</v>
      </c>
      <c r="L271" s="1019"/>
      <c r="M271" s="977"/>
      <c r="N271" s="1026">
        <f t="shared" si="46"/>
        <v>100</v>
      </c>
      <c r="O271" s="977" t="str">
        <f>IF(P270="","※",IF(AND(P102&gt;0,P270=0,P271=0),"E",""))</f>
        <v>※</v>
      </c>
      <c r="P271" s="1027"/>
      <c r="Q271" s="977" t="str">
        <f>IF(R270="","※",IF(AND(R102&gt;0,R270=0,R271=0),"E",""))</f>
        <v/>
      </c>
      <c r="R271" s="1027">
        <v>0</v>
      </c>
      <c r="S271" s="977"/>
      <c r="T271" s="1027">
        <v>0</v>
      </c>
      <c r="U271" s="977"/>
      <c r="V271" s="1027">
        <v>100</v>
      </c>
      <c r="W271" s="977"/>
      <c r="X271" s="1027">
        <v>0</v>
      </c>
      <c r="Y271" s="977"/>
      <c r="Z271" s="1027">
        <v>0</v>
      </c>
      <c r="AC271" s="334"/>
      <c r="AD271" s="334"/>
      <c r="AE271" s="334"/>
      <c r="AF271" s="334"/>
      <c r="AG271" s="334"/>
      <c r="AH271" s="334"/>
      <c r="AI271" s="334"/>
      <c r="AJ271" s="334"/>
      <c r="AK271" s="334"/>
      <c r="AL271" s="334"/>
      <c r="AM271" s="334"/>
      <c r="AN271" s="334"/>
      <c r="AO271" s="1162"/>
      <c r="AP271" s="1162"/>
      <c r="AQ271" s="1162"/>
      <c r="AR271" s="1162"/>
      <c r="AS271" s="1162"/>
      <c r="AT271" s="1162"/>
      <c r="AU271" s="1162"/>
      <c r="AV271" s="1162"/>
      <c r="AW271" s="1162"/>
      <c r="AX271" s="1162"/>
      <c r="AY271" s="1162"/>
    </row>
    <row r="272" spans="2:51">
      <c r="C272" s="1021" t="s">
        <v>203</v>
      </c>
      <c r="D272" s="1022" t="s">
        <v>204</v>
      </c>
      <c r="E272" s="1022"/>
      <c r="F272" s="1022"/>
      <c r="G272" s="1022"/>
      <c r="H272" s="1023"/>
      <c r="I272" s="1024">
        <f t="shared" si="45"/>
        <v>45</v>
      </c>
      <c r="J272" s="977" t="s">
        <v>432</v>
      </c>
      <c r="K272" s="1025">
        <v>0</v>
      </c>
      <c r="L272" s="1019"/>
      <c r="M272" s="977"/>
      <c r="N272" s="1026">
        <f t="shared" si="46"/>
        <v>45</v>
      </c>
      <c r="O272" s="977" t="str">
        <f>IF(P272="","※","")</f>
        <v>※</v>
      </c>
      <c r="P272" s="1027"/>
      <c r="Q272" s="977" t="str">
        <f>IF(R272="","※","")</f>
        <v/>
      </c>
      <c r="R272" s="1027">
        <v>0</v>
      </c>
      <c r="S272" s="977" t="s">
        <v>432</v>
      </c>
      <c r="T272" s="1027">
        <v>0</v>
      </c>
      <c r="U272" s="977" t="s">
        <v>432</v>
      </c>
      <c r="V272" s="1027">
        <v>0</v>
      </c>
      <c r="W272" s="977" t="s">
        <v>432</v>
      </c>
      <c r="X272" s="1027">
        <v>15</v>
      </c>
      <c r="Y272" s="977" t="s">
        <v>432</v>
      </c>
      <c r="Z272" s="1027">
        <v>30</v>
      </c>
      <c r="AC272" s="334"/>
      <c r="AD272" s="334"/>
      <c r="AE272" s="334"/>
      <c r="AF272" s="334"/>
      <c r="AG272" s="334"/>
      <c r="AH272" s="334"/>
      <c r="AI272" s="334"/>
      <c r="AJ272" s="334"/>
      <c r="AK272" s="334"/>
      <c r="AL272" s="334"/>
      <c r="AM272" s="334"/>
      <c r="AN272" s="334"/>
      <c r="AO272" s="1162"/>
      <c r="AP272" s="1162"/>
      <c r="AQ272" s="1162"/>
      <c r="AR272" s="1162"/>
      <c r="AS272" s="1162"/>
      <c r="AT272" s="1162"/>
      <c r="AU272" s="1162"/>
      <c r="AV272" s="1162"/>
      <c r="AW272" s="1162"/>
      <c r="AX272" s="1162"/>
      <c r="AY272" s="1162"/>
    </row>
    <row r="273" spans="3:51">
      <c r="C273" s="1028" t="s">
        <v>205</v>
      </c>
      <c r="D273" s="1029" t="s">
        <v>289</v>
      </c>
      <c r="E273" s="1029"/>
      <c r="F273" s="1029"/>
      <c r="G273" s="1029"/>
      <c r="H273" s="1030"/>
      <c r="I273" s="1031">
        <f t="shared" si="45"/>
        <v>336</v>
      </c>
      <c r="J273" s="1012" t="s">
        <v>432</v>
      </c>
      <c r="K273" s="1032">
        <v>153</v>
      </c>
      <c r="L273" s="1019"/>
      <c r="M273" s="1011"/>
      <c r="N273" s="1033">
        <f t="shared" si="46"/>
        <v>183</v>
      </c>
      <c r="O273" s="1011" t="str">
        <f>IF(P273="","※","")</f>
        <v>※</v>
      </c>
      <c r="P273" s="1034"/>
      <c r="Q273" s="1011" t="str">
        <f>IF(R273="","※","")</f>
        <v/>
      </c>
      <c r="R273" s="1034">
        <v>163</v>
      </c>
      <c r="S273" s="1011" t="s">
        <v>432</v>
      </c>
      <c r="T273" s="1034">
        <v>20</v>
      </c>
      <c r="U273" s="1011" t="s">
        <v>432</v>
      </c>
      <c r="V273" s="1034">
        <v>0</v>
      </c>
      <c r="W273" s="1011" t="s">
        <v>432</v>
      </c>
      <c r="X273" s="1034">
        <v>0</v>
      </c>
      <c r="Y273" s="1011" t="s">
        <v>432</v>
      </c>
      <c r="Z273" s="1034">
        <v>0</v>
      </c>
      <c r="AC273" s="334"/>
      <c r="AD273" s="334"/>
      <c r="AE273" s="334"/>
      <c r="AF273" s="334"/>
      <c r="AG273" s="334"/>
      <c r="AH273" s="334"/>
      <c r="AI273" s="334"/>
      <c r="AJ273" s="334"/>
      <c r="AK273" s="334"/>
      <c r="AL273" s="334"/>
      <c r="AM273" s="334"/>
      <c r="AN273" s="334"/>
      <c r="AO273" s="1162"/>
      <c r="AP273" s="1162"/>
      <c r="AQ273" s="1162"/>
      <c r="AR273" s="1162"/>
      <c r="AS273" s="1162"/>
      <c r="AT273" s="1162"/>
      <c r="AU273" s="1162"/>
      <c r="AV273" s="1162"/>
      <c r="AW273" s="1162"/>
      <c r="AX273" s="1162"/>
      <c r="AY273" s="1162"/>
    </row>
    <row r="274" spans="3:51">
      <c r="C274" s="143" t="s">
        <v>206</v>
      </c>
      <c r="D274" s="451" t="s">
        <v>760</v>
      </c>
      <c r="E274" s="451"/>
      <c r="F274" s="451"/>
      <c r="G274" s="451"/>
      <c r="H274" s="452"/>
      <c r="I274" s="622"/>
      <c r="J274" s="252"/>
      <c r="K274" s="146"/>
      <c r="L274" s="301"/>
      <c r="M274" s="252"/>
      <c r="N274" s="623">
        <f t="shared" si="46"/>
        <v>725</v>
      </c>
      <c r="O274" s="252" t="str">
        <f>IF(P274="","※","")</f>
        <v>※</v>
      </c>
      <c r="P274" s="199"/>
      <c r="Q274" s="252" t="str">
        <f>IF(R274="","※","")</f>
        <v/>
      </c>
      <c r="R274" s="199">
        <v>453</v>
      </c>
      <c r="S274" s="252" t="s">
        <v>432</v>
      </c>
      <c r="T274" s="199">
        <v>30</v>
      </c>
      <c r="U274" s="252" t="s">
        <v>432</v>
      </c>
      <c r="V274" s="199">
        <v>112</v>
      </c>
      <c r="W274" s="252" t="s">
        <v>432</v>
      </c>
      <c r="X274" s="199">
        <v>30</v>
      </c>
      <c r="Y274" s="252" t="s">
        <v>432</v>
      </c>
      <c r="Z274" s="199">
        <v>100</v>
      </c>
      <c r="AC274" s="334"/>
      <c r="AD274" s="334"/>
      <c r="AE274" s="334"/>
      <c r="AF274" s="334"/>
      <c r="AG274" s="334"/>
      <c r="AH274" s="334"/>
      <c r="AI274" s="334"/>
      <c r="AJ274" s="334"/>
      <c r="AK274" s="334"/>
      <c r="AL274" s="334"/>
      <c r="AM274" s="334"/>
      <c r="AN274" s="334"/>
      <c r="AO274" s="1162"/>
      <c r="AP274" s="1194" t="s">
        <v>1309</v>
      </c>
      <c r="AQ274" s="1194" t="s">
        <v>892</v>
      </c>
      <c r="AR274" s="1194" t="s">
        <v>893</v>
      </c>
      <c r="AS274" s="1194" t="s">
        <v>1295</v>
      </c>
      <c r="AT274" s="1194" t="s">
        <v>894</v>
      </c>
      <c r="AU274" s="1194" t="s">
        <v>13</v>
      </c>
      <c r="AV274" s="1194" t="s">
        <v>101</v>
      </c>
      <c r="AW274" s="1194" t="s">
        <v>265</v>
      </c>
      <c r="AX274" s="1369" t="s">
        <v>1254</v>
      </c>
      <c r="AY274" s="1194" t="s">
        <v>110</v>
      </c>
    </row>
    <row r="275" spans="3:51">
      <c r="C275" s="143" t="s">
        <v>57</v>
      </c>
      <c r="D275" s="451" t="s">
        <v>510</v>
      </c>
      <c r="E275" s="451"/>
      <c r="F275" s="451"/>
      <c r="G275" s="451"/>
      <c r="H275" s="452"/>
      <c r="I275" s="1633">
        <f>SUM(K275,N275)</f>
        <v>3845</v>
      </c>
      <c r="J275" s="1634"/>
      <c r="K275" s="1633">
        <f>SUM(K268,K270:K273)</f>
        <v>600</v>
      </c>
      <c r="L275" s="301"/>
      <c r="M275" s="1634"/>
      <c r="N275" s="623">
        <f>SUM(R275:Z275)</f>
        <v>3245</v>
      </c>
      <c r="Q275" s="252"/>
      <c r="R275" s="1633">
        <f>SUM(R268,R270:R273)</f>
        <v>2700</v>
      </c>
      <c r="S275" s="252"/>
      <c r="T275" s="1633">
        <f>SUM(T268,T270:T273)</f>
        <v>350</v>
      </c>
      <c r="U275" s="252"/>
      <c r="V275" s="1633">
        <f>SUM(V268,V270:V273)</f>
        <v>150</v>
      </c>
      <c r="W275" s="252"/>
      <c r="X275" s="1633">
        <f>SUM(X268,X270:X273)</f>
        <v>15</v>
      </c>
      <c r="Y275" s="252"/>
      <c r="Z275" s="1635">
        <f>SUM(Z268,Z270:Z273)</f>
        <v>30</v>
      </c>
      <c r="AC275" s="334"/>
      <c r="AD275" s="334"/>
      <c r="AE275" s="334"/>
      <c r="AF275" s="334"/>
      <c r="AG275" s="334"/>
      <c r="AH275" s="334"/>
      <c r="AI275" s="334"/>
      <c r="AJ275" s="334"/>
      <c r="AK275" s="334"/>
      <c r="AL275" s="334"/>
      <c r="AM275" s="334"/>
      <c r="AN275" s="334"/>
      <c r="AO275" s="1162"/>
      <c r="AP275" s="1195" t="s">
        <v>108</v>
      </c>
      <c r="AQ275" s="1195" t="s">
        <v>108</v>
      </c>
      <c r="AR275" s="1195" t="s">
        <v>108</v>
      </c>
      <c r="AS275" s="1195" t="s">
        <v>108</v>
      </c>
      <c r="AT275" s="1195" t="s">
        <v>108</v>
      </c>
      <c r="AU275" s="1195" t="s">
        <v>108</v>
      </c>
      <c r="AV275" s="1195" t="s">
        <v>108</v>
      </c>
      <c r="AW275" s="1195" t="s">
        <v>108</v>
      </c>
      <c r="AX275" s="1195" t="s">
        <v>512</v>
      </c>
      <c r="AY275" s="1195" t="s">
        <v>108</v>
      </c>
    </row>
    <row r="276" spans="3:51">
      <c r="C276" s="143" t="s">
        <v>58</v>
      </c>
      <c r="D276" s="451" t="s">
        <v>511</v>
      </c>
      <c r="E276" s="451"/>
      <c r="F276" s="451"/>
      <c r="G276" s="451"/>
      <c r="H276" s="452"/>
      <c r="I276" s="1633">
        <f>SUM(K276,N276)</f>
        <v>3845</v>
      </c>
      <c r="J276" s="1634"/>
      <c r="K276" s="1635">
        <f>'11.元請 法定福利費'!L8</f>
        <v>600</v>
      </c>
      <c r="L276" s="301"/>
      <c r="M276" s="1634"/>
      <c r="N276" s="623">
        <f>SUM(R276:Z276)</f>
        <v>3245</v>
      </c>
      <c r="Q276" s="252"/>
      <c r="R276" s="199">
        <f>'20.元請 法定福利費_下請'!S10</f>
        <v>2700</v>
      </c>
      <c r="S276" s="252"/>
      <c r="T276" s="199">
        <f>'20.元請 法定福利費_下請'!U10</f>
        <v>350</v>
      </c>
      <c r="U276" s="252"/>
      <c r="V276" s="199">
        <f>'20.元請 法定福利費_下請'!W10</f>
        <v>150</v>
      </c>
      <c r="W276" s="252"/>
      <c r="X276" s="199">
        <f>'20.元請 法定福利費_下請'!Y10</f>
        <v>15</v>
      </c>
      <c r="Y276" s="252"/>
      <c r="Z276" s="199">
        <f>'20.元請 法定福利費_下請'!AA10</f>
        <v>30</v>
      </c>
      <c r="AO276" s="1162"/>
      <c r="AP276" s="1195" t="s">
        <v>108</v>
      </c>
      <c r="AQ276" s="1195" t="s">
        <v>108</v>
      </c>
      <c r="AR276" s="1195" t="s">
        <v>108</v>
      </c>
      <c r="AS276" s="1195" t="s">
        <v>108</v>
      </c>
      <c r="AT276" s="1195" t="s">
        <v>108</v>
      </c>
      <c r="AU276" s="1195" t="s">
        <v>108</v>
      </c>
      <c r="AV276" s="1195" t="s">
        <v>108</v>
      </c>
      <c r="AW276" s="1195" t="s">
        <v>108</v>
      </c>
      <c r="AX276" s="1203" t="s">
        <v>109</v>
      </c>
      <c r="AY276" s="1195" t="s">
        <v>108</v>
      </c>
    </row>
  </sheetData>
  <sheetProtection algorithmName="SHA-512" hashValue="yiF7/v7yFx9rAjIIILQ/npl3Ps+h5QgBwosHTMY6pTerKaYaTiENCWqV/4Rj8rYz+qw9ZmLPJTWrQaubtFYiJQ==" saltValue="5mUjVP1UPkeevp4qFYAD/A==" spinCount="100000" sheet="1" objects="1" scenarios="1"/>
  <mergeCells count="11">
    <mergeCell ref="AZ250:BD250"/>
    <mergeCell ref="E245:H245"/>
    <mergeCell ref="D250:H250"/>
    <mergeCell ref="G84:H84"/>
    <mergeCell ref="F246:H246"/>
    <mergeCell ref="F247:H247"/>
    <mergeCell ref="F119:F121"/>
    <mergeCell ref="F154:F156"/>
    <mergeCell ref="F157:H157"/>
    <mergeCell ref="E174:E176"/>
    <mergeCell ref="E240:E242"/>
  </mergeCells>
  <phoneticPr fontId="3"/>
  <pageMargins left="0.15748031496062992" right="0.15748031496062992" top="0.35433070866141736" bottom="0.27559055118110237" header="0.23622047244094491" footer="0.15748031496062992"/>
  <pageSetup paperSize="9" scale="5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R26"/>
  <sheetViews>
    <sheetView showGridLines="0" zoomScaleNormal="100" zoomScaleSheetLayoutView="100" workbookViewId="0"/>
  </sheetViews>
  <sheetFormatPr defaultRowHeight="13.5"/>
  <cols>
    <col min="1" max="1" width="1" style="64" customWidth="1"/>
    <col min="2" max="2" width="2.375" style="88" customWidth="1"/>
    <col min="3" max="3" width="2.25" style="88" customWidth="1"/>
    <col min="4" max="4" width="1.25" style="88" customWidth="1"/>
    <col min="5" max="5" width="1.75" style="64" customWidth="1"/>
    <col min="6" max="8" width="2.75" style="64" customWidth="1"/>
    <col min="9" max="9" width="2.75" style="899" customWidth="1"/>
    <col min="10" max="16" width="9" style="64"/>
    <col min="17" max="17" width="9" style="88"/>
    <col min="18" max="18" width="0" style="64" hidden="1" customWidth="1"/>
    <col min="19" max="16384" width="9" style="64"/>
  </cols>
  <sheetData>
    <row r="2" spans="1:18" ht="17.25">
      <c r="A2" s="2331" t="s">
        <v>867</v>
      </c>
      <c r="B2" s="2331"/>
      <c r="C2" s="2331"/>
      <c r="D2" s="2331"/>
      <c r="E2" s="2331"/>
      <c r="F2" s="2331"/>
      <c r="G2" s="2331"/>
      <c r="H2" s="2331"/>
      <c r="I2" s="2331"/>
      <c r="J2" s="2331"/>
      <c r="K2" s="2331"/>
      <c r="L2" s="2331"/>
      <c r="M2" s="2331"/>
      <c r="N2" s="2331"/>
      <c r="O2" s="2331"/>
      <c r="P2" s="2331"/>
      <c r="Q2" s="2331"/>
    </row>
    <row r="3" spans="1:18" ht="17.25">
      <c r="A3" s="898"/>
      <c r="B3" s="898"/>
      <c r="C3" s="898"/>
      <c r="D3" s="898"/>
      <c r="E3" s="898"/>
      <c r="F3" s="898"/>
      <c r="G3" s="898"/>
      <c r="H3" s="898"/>
      <c r="I3" s="898"/>
      <c r="J3" s="898"/>
      <c r="K3" s="898"/>
      <c r="L3" s="898"/>
      <c r="M3" s="898"/>
      <c r="N3" s="898"/>
      <c r="O3" s="898"/>
      <c r="P3" s="898"/>
      <c r="Q3" s="898"/>
    </row>
    <row r="5" spans="1:18" ht="27">
      <c r="B5" s="2329" t="s">
        <v>415</v>
      </c>
      <c r="C5" s="2330"/>
      <c r="D5" s="2330"/>
      <c r="E5" s="2330"/>
      <c r="F5" s="2330"/>
      <c r="G5" s="2330"/>
      <c r="H5" s="2330"/>
      <c r="I5" s="2330"/>
      <c r="J5" s="2330"/>
      <c r="K5" s="2330"/>
      <c r="L5" s="2330"/>
      <c r="M5" s="2330"/>
      <c r="N5" s="2330"/>
      <c r="O5" s="2330"/>
      <c r="P5" s="929"/>
      <c r="Q5" s="930" t="s">
        <v>406</v>
      </c>
      <c r="R5" s="1111"/>
    </row>
    <row r="6" spans="1:18" ht="29.25" customHeight="1">
      <c r="B6" s="900">
        <v>1</v>
      </c>
      <c r="C6" s="902" t="s">
        <v>405</v>
      </c>
      <c r="D6" s="901"/>
      <c r="E6" s="902"/>
      <c r="F6" s="902"/>
      <c r="G6" s="902"/>
      <c r="H6" s="902"/>
      <c r="I6" s="902"/>
      <c r="J6" s="902"/>
      <c r="K6" s="902"/>
      <c r="L6" s="902"/>
      <c r="M6" s="902"/>
      <c r="N6" s="902"/>
      <c r="O6" s="902"/>
      <c r="P6" s="903"/>
      <c r="Q6" s="904">
        <v>1</v>
      </c>
      <c r="R6" s="1111"/>
    </row>
    <row r="7" spans="1:18" ht="29.25" customHeight="1">
      <c r="B7" s="900">
        <v>2</v>
      </c>
      <c r="C7" s="902" t="s">
        <v>407</v>
      </c>
      <c r="D7" s="901"/>
      <c r="E7" s="902"/>
      <c r="F7" s="902"/>
      <c r="G7" s="902"/>
      <c r="H7" s="902"/>
      <c r="I7" s="905"/>
      <c r="J7" s="902"/>
      <c r="K7" s="902"/>
      <c r="L7" s="902"/>
      <c r="M7" s="902"/>
      <c r="N7" s="902"/>
      <c r="O7" s="902"/>
      <c r="P7" s="903"/>
      <c r="Q7" s="891">
        <v>1</v>
      </c>
      <c r="R7" s="1111"/>
    </row>
    <row r="8" spans="1:18" ht="29.25" customHeight="1">
      <c r="B8" s="900">
        <v>3</v>
      </c>
      <c r="C8" s="902" t="s">
        <v>408</v>
      </c>
      <c r="D8" s="901"/>
      <c r="E8" s="902"/>
      <c r="F8" s="902"/>
      <c r="G8" s="902"/>
      <c r="H8" s="902"/>
      <c r="I8" s="905"/>
      <c r="J8" s="902"/>
      <c r="K8" s="902"/>
      <c r="L8" s="902"/>
      <c r="M8" s="902"/>
      <c r="N8" s="902"/>
      <c r="O8" s="902"/>
      <c r="P8" s="903"/>
      <c r="Q8" s="891">
        <v>1</v>
      </c>
      <c r="R8" s="1111"/>
    </row>
    <row r="9" spans="1:18" ht="29.25" hidden="1" customHeight="1">
      <c r="B9" s="900">
        <v>4</v>
      </c>
      <c r="C9" s="906" t="s">
        <v>413</v>
      </c>
      <c r="D9" s="901"/>
      <c r="E9" s="902"/>
      <c r="F9" s="902"/>
      <c r="G9" s="902"/>
      <c r="H9" s="902"/>
      <c r="I9" s="905"/>
      <c r="J9" s="902"/>
      <c r="K9" s="902"/>
      <c r="L9" s="902"/>
      <c r="M9" s="902"/>
      <c r="N9" s="902"/>
      <c r="O9" s="902"/>
      <c r="P9" s="903"/>
      <c r="Q9" s="891">
        <v>2</v>
      </c>
      <c r="R9" s="1113" t="s">
        <v>1309</v>
      </c>
    </row>
    <row r="10" spans="1:18" ht="29.25" hidden="1" customHeight="1">
      <c r="B10" s="900">
        <v>5</v>
      </c>
      <c r="C10" s="906" t="s">
        <v>1208</v>
      </c>
      <c r="D10" s="901"/>
      <c r="E10" s="902"/>
      <c r="F10" s="902"/>
      <c r="G10" s="902"/>
      <c r="H10" s="902"/>
      <c r="I10" s="905"/>
      <c r="J10" s="902"/>
      <c r="K10" s="902"/>
      <c r="L10" s="902"/>
      <c r="M10" s="902"/>
      <c r="N10" s="902"/>
      <c r="O10" s="902"/>
      <c r="P10" s="903"/>
      <c r="Q10" s="891">
        <v>2</v>
      </c>
      <c r="R10" s="1113" t="s">
        <v>1309</v>
      </c>
    </row>
    <row r="11" spans="1:18" ht="29.25" hidden="1" customHeight="1">
      <c r="B11" s="928">
        <v>6</v>
      </c>
      <c r="C11" s="908" t="s">
        <v>416</v>
      </c>
      <c r="D11" s="907"/>
      <c r="E11" s="909"/>
      <c r="F11" s="909"/>
      <c r="G11" s="909"/>
      <c r="H11" s="909"/>
      <c r="I11" s="910"/>
      <c r="J11" s="909"/>
      <c r="K11" s="909"/>
      <c r="L11" s="909"/>
      <c r="M11" s="909"/>
      <c r="N11" s="909"/>
      <c r="O11" s="909"/>
      <c r="P11" s="911"/>
      <c r="Q11" s="934">
        <v>2</v>
      </c>
      <c r="R11" s="1113" t="s">
        <v>1309</v>
      </c>
    </row>
    <row r="12" spans="1:18" ht="29.25" hidden="1" customHeight="1">
      <c r="B12" s="921"/>
      <c r="C12" s="922">
        <v>6</v>
      </c>
      <c r="D12" s="922" t="s">
        <v>402</v>
      </c>
      <c r="E12" s="922">
        <v>1</v>
      </c>
      <c r="F12" s="923" t="s">
        <v>411</v>
      </c>
      <c r="G12" s="924"/>
      <c r="H12" s="924"/>
      <c r="I12" s="925"/>
      <c r="J12" s="924"/>
      <c r="K12" s="924"/>
      <c r="L12" s="924"/>
      <c r="M12" s="924"/>
      <c r="N12" s="924"/>
      <c r="O12" s="924"/>
      <c r="P12" s="926"/>
      <c r="Q12" s="935">
        <v>2</v>
      </c>
      <c r="R12" s="1113" t="s">
        <v>1309</v>
      </c>
    </row>
    <row r="13" spans="1:18" ht="29.25" hidden="1" customHeight="1">
      <c r="B13" s="912"/>
      <c r="C13" s="913">
        <v>6</v>
      </c>
      <c r="D13" s="913" t="s">
        <v>402</v>
      </c>
      <c r="E13" s="913">
        <v>2</v>
      </c>
      <c r="F13" s="914" t="s">
        <v>412</v>
      </c>
      <c r="G13" s="914"/>
      <c r="H13" s="914"/>
      <c r="I13" s="915"/>
      <c r="J13" s="916"/>
      <c r="K13" s="916"/>
      <c r="L13" s="916"/>
      <c r="M13" s="916"/>
      <c r="N13" s="916"/>
      <c r="O13" s="916"/>
      <c r="P13" s="917"/>
      <c r="Q13" s="936">
        <v>2</v>
      </c>
      <c r="R13" s="1113" t="s">
        <v>1309</v>
      </c>
    </row>
    <row r="14" spans="1:18" ht="29.25" hidden="1" customHeight="1">
      <c r="B14" s="900">
        <v>7</v>
      </c>
      <c r="C14" s="906" t="s">
        <v>409</v>
      </c>
      <c r="D14" s="901"/>
      <c r="E14" s="902"/>
      <c r="F14" s="902"/>
      <c r="G14" s="902"/>
      <c r="H14" s="902"/>
      <c r="I14" s="905"/>
      <c r="J14" s="902"/>
      <c r="K14" s="902"/>
      <c r="L14" s="902"/>
      <c r="M14" s="902"/>
      <c r="N14" s="902"/>
      <c r="O14" s="902"/>
      <c r="P14" s="903"/>
      <c r="Q14" s="891">
        <v>3</v>
      </c>
      <c r="R14" s="1113" t="s">
        <v>1309</v>
      </c>
    </row>
    <row r="15" spans="1:18" ht="29.25" hidden="1" customHeight="1">
      <c r="A15" s="331"/>
      <c r="B15" s="928">
        <v>8</v>
      </c>
      <c r="C15" s="908" t="s">
        <v>410</v>
      </c>
      <c r="D15" s="907"/>
      <c r="E15" s="909"/>
      <c r="F15" s="908"/>
      <c r="G15" s="908"/>
      <c r="H15" s="908"/>
      <c r="I15" s="918"/>
      <c r="J15" s="909"/>
      <c r="K15" s="909"/>
      <c r="L15" s="909"/>
      <c r="M15" s="909"/>
      <c r="N15" s="909"/>
      <c r="O15" s="909"/>
      <c r="P15" s="911"/>
      <c r="Q15" s="934">
        <v>25</v>
      </c>
      <c r="R15" s="1113" t="s">
        <v>1309</v>
      </c>
    </row>
    <row r="16" spans="1:18" ht="29.25" hidden="1" customHeight="1">
      <c r="A16" s="331"/>
      <c r="B16" s="1239"/>
      <c r="C16" s="1240">
        <v>8</v>
      </c>
      <c r="D16" s="1240" t="s">
        <v>402</v>
      </c>
      <c r="E16" s="1240">
        <v>1</v>
      </c>
      <c r="F16" s="919" t="s">
        <v>471</v>
      </c>
      <c r="G16" s="919"/>
      <c r="H16" s="919"/>
      <c r="I16" s="920"/>
      <c r="J16" s="919"/>
      <c r="K16" s="919"/>
      <c r="L16" s="919"/>
      <c r="M16" s="919"/>
      <c r="N16" s="919"/>
      <c r="O16" s="919"/>
      <c r="P16" s="1241"/>
      <c r="Q16" s="937">
        <v>26</v>
      </c>
      <c r="R16" s="1113" t="s">
        <v>1309</v>
      </c>
    </row>
    <row r="17" spans="1:18" ht="29.25" hidden="1" customHeight="1">
      <c r="A17" s="331"/>
      <c r="B17" s="1242"/>
      <c r="C17" s="1243">
        <v>8</v>
      </c>
      <c r="D17" s="1243" t="s">
        <v>402</v>
      </c>
      <c r="E17" s="1243">
        <v>2</v>
      </c>
      <c r="F17" s="923" t="s">
        <v>414</v>
      </c>
      <c r="G17" s="923"/>
      <c r="H17" s="923"/>
      <c r="I17" s="927"/>
      <c r="J17" s="923"/>
      <c r="K17" s="923"/>
      <c r="L17" s="923"/>
      <c r="M17" s="923"/>
      <c r="N17" s="923"/>
      <c r="O17" s="923"/>
      <c r="P17" s="1244"/>
      <c r="Q17" s="935">
        <v>27</v>
      </c>
      <c r="R17" s="1113" t="s">
        <v>1309</v>
      </c>
    </row>
    <row r="18" spans="1:18" ht="29.25" hidden="1" customHeight="1">
      <c r="A18" s="331"/>
      <c r="B18" s="1245"/>
      <c r="C18" s="1240">
        <v>8</v>
      </c>
      <c r="D18" s="1240" t="s">
        <v>402</v>
      </c>
      <c r="E18" s="1240">
        <v>3</v>
      </c>
      <c r="F18" s="919" t="s">
        <v>490</v>
      </c>
      <c r="G18" s="919"/>
      <c r="H18" s="919"/>
      <c r="I18" s="920"/>
      <c r="J18" s="919"/>
      <c r="K18" s="919"/>
      <c r="L18" s="919"/>
      <c r="M18" s="919"/>
      <c r="N18" s="919"/>
      <c r="O18" s="919"/>
      <c r="P18" s="1241"/>
      <c r="Q18" s="937">
        <v>28</v>
      </c>
      <c r="R18" s="1113" t="s">
        <v>1309</v>
      </c>
    </row>
    <row r="19" spans="1:18" ht="29.25" hidden="1" customHeight="1">
      <c r="A19" s="331"/>
      <c r="B19" s="1246"/>
      <c r="C19" s="1247">
        <v>8</v>
      </c>
      <c r="D19" s="1247" t="s">
        <v>402</v>
      </c>
      <c r="E19" s="1247">
        <v>4</v>
      </c>
      <c r="F19" s="914" t="s">
        <v>491</v>
      </c>
      <c r="G19" s="914"/>
      <c r="H19" s="914"/>
      <c r="I19" s="915"/>
      <c r="J19" s="914"/>
      <c r="K19" s="914"/>
      <c r="L19" s="914"/>
      <c r="M19" s="914"/>
      <c r="N19" s="914"/>
      <c r="O19" s="914"/>
      <c r="P19" s="1248"/>
      <c r="Q19" s="936">
        <v>31</v>
      </c>
      <c r="R19" s="1113" t="s">
        <v>1309</v>
      </c>
    </row>
    <row r="20" spans="1:18" ht="29.25" customHeight="1">
      <c r="B20" s="1249">
        <v>4</v>
      </c>
      <c r="C20" s="906" t="s">
        <v>1208</v>
      </c>
      <c r="D20" s="1250"/>
      <c r="E20" s="906"/>
      <c r="F20" s="906"/>
      <c r="G20" s="906"/>
      <c r="H20" s="906"/>
      <c r="I20" s="1251"/>
      <c r="J20" s="906"/>
      <c r="K20" s="906"/>
      <c r="L20" s="906"/>
      <c r="M20" s="906"/>
      <c r="N20" s="906"/>
      <c r="O20" s="906"/>
      <c r="P20" s="1252"/>
      <c r="Q20" s="891">
        <v>2</v>
      </c>
      <c r="R20" s="1115" t="s">
        <v>418</v>
      </c>
    </row>
    <row r="21" spans="1:18" ht="29.25" customHeight="1">
      <c r="B21" s="1253">
        <v>5</v>
      </c>
      <c r="C21" s="908" t="s">
        <v>416</v>
      </c>
      <c r="D21" s="1254"/>
      <c r="E21" s="908"/>
      <c r="F21" s="908"/>
      <c r="G21" s="908"/>
      <c r="H21" s="908"/>
      <c r="I21" s="918"/>
      <c r="J21" s="908"/>
      <c r="K21" s="908"/>
      <c r="L21" s="908"/>
      <c r="M21" s="908"/>
      <c r="N21" s="908"/>
      <c r="O21" s="908"/>
      <c r="P21" s="1255"/>
      <c r="Q21" s="934">
        <v>2</v>
      </c>
      <c r="R21" s="1115" t="s">
        <v>418</v>
      </c>
    </row>
    <row r="22" spans="1:18" ht="29.25" customHeight="1">
      <c r="B22" s="1242"/>
      <c r="C22" s="1243">
        <v>5</v>
      </c>
      <c r="D22" s="1243" t="s">
        <v>402</v>
      </c>
      <c r="E22" s="1243">
        <v>1</v>
      </c>
      <c r="F22" s="923" t="s">
        <v>411</v>
      </c>
      <c r="G22" s="923"/>
      <c r="H22" s="923"/>
      <c r="I22" s="927"/>
      <c r="J22" s="923"/>
      <c r="K22" s="923"/>
      <c r="L22" s="923"/>
      <c r="M22" s="923"/>
      <c r="N22" s="923"/>
      <c r="O22" s="923"/>
      <c r="P22" s="1244"/>
      <c r="Q22" s="935">
        <v>2</v>
      </c>
      <c r="R22" s="1115" t="s">
        <v>418</v>
      </c>
    </row>
    <row r="23" spans="1:18" ht="29.25" customHeight="1">
      <c r="B23" s="1256"/>
      <c r="C23" s="1247">
        <v>5</v>
      </c>
      <c r="D23" s="1247" t="s">
        <v>402</v>
      </c>
      <c r="E23" s="1247">
        <v>2</v>
      </c>
      <c r="F23" s="914" t="s">
        <v>412</v>
      </c>
      <c r="G23" s="914"/>
      <c r="H23" s="914"/>
      <c r="I23" s="915"/>
      <c r="J23" s="914"/>
      <c r="K23" s="914"/>
      <c r="L23" s="914"/>
      <c r="M23" s="914"/>
      <c r="N23" s="914"/>
      <c r="O23" s="914"/>
      <c r="P23" s="1248"/>
      <c r="Q23" s="936">
        <v>2</v>
      </c>
      <c r="R23" s="1115" t="s">
        <v>418</v>
      </c>
    </row>
    <row r="24" spans="1:18" ht="29.25" customHeight="1">
      <c r="B24" s="1249">
        <v>6</v>
      </c>
      <c r="C24" s="906" t="s">
        <v>409</v>
      </c>
      <c r="D24" s="1250"/>
      <c r="E24" s="906"/>
      <c r="F24" s="906"/>
      <c r="G24" s="906"/>
      <c r="H24" s="906"/>
      <c r="I24" s="1251"/>
      <c r="J24" s="906"/>
      <c r="K24" s="906"/>
      <c r="L24" s="906"/>
      <c r="M24" s="906"/>
      <c r="N24" s="906"/>
      <c r="O24" s="906"/>
      <c r="P24" s="1252"/>
      <c r="Q24" s="891">
        <v>3</v>
      </c>
      <c r="R24" s="1115" t="s">
        <v>418</v>
      </c>
    </row>
    <row r="25" spans="1:18" ht="29.25" customHeight="1">
      <c r="A25" s="331"/>
      <c r="B25" s="1253">
        <v>7</v>
      </c>
      <c r="C25" s="908" t="s">
        <v>410</v>
      </c>
      <c r="D25" s="1254"/>
      <c r="E25" s="908"/>
      <c r="F25" s="908"/>
      <c r="G25" s="908"/>
      <c r="H25" s="908"/>
      <c r="I25" s="918"/>
      <c r="J25" s="908"/>
      <c r="K25" s="908"/>
      <c r="L25" s="908"/>
      <c r="M25" s="908"/>
      <c r="N25" s="908"/>
      <c r="O25" s="908"/>
      <c r="P25" s="1255"/>
      <c r="Q25" s="934">
        <v>25</v>
      </c>
      <c r="R25" s="1115" t="s">
        <v>418</v>
      </c>
    </row>
    <row r="26" spans="1:18" ht="29.25" customHeight="1">
      <c r="A26" s="331"/>
      <c r="B26" s="1246"/>
      <c r="C26" s="1972" t="s">
        <v>471</v>
      </c>
      <c r="D26" s="1247"/>
      <c r="E26" s="1247"/>
      <c r="F26" s="914"/>
      <c r="G26" s="914"/>
      <c r="H26" s="914"/>
      <c r="I26" s="915"/>
      <c r="J26" s="914"/>
      <c r="K26" s="914"/>
      <c r="L26" s="914"/>
      <c r="M26" s="914"/>
      <c r="N26" s="914"/>
      <c r="O26" s="914"/>
      <c r="P26" s="1248"/>
      <c r="Q26" s="936">
        <v>26</v>
      </c>
      <c r="R26" s="1115" t="s">
        <v>418</v>
      </c>
    </row>
  </sheetData>
  <sheetProtection password="D8D3" sheet="1" objects="1" scenarios="1"/>
  <mergeCells count="2">
    <mergeCell ref="B5:O5"/>
    <mergeCell ref="A2:Q2"/>
  </mergeCells>
  <phoneticPr fontId="3"/>
  <pageMargins left="0.66" right="0.18" top="0.7"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23"/>
  <sheetViews>
    <sheetView showGridLines="0" zoomScaleNormal="100" zoomScaleSheetLayoutView="100" workbookViewId="0"/>
  </sheetViews>
  <sheetFormatPr defaultColWidth="3.625" defaultRowHeight="24.95" customHeight="1"/>
  <cols>
    <col min="1" max="1" width="2.875" style="2019" customWidth="1"/>
    <col min="2" max="2" width="7.125" style="2019" customWidth="1"/>
    <col min="3" max="3" width="7.25" style="2019" customWidth="1"/>
    <col min="4" max="4" width="5.5" style="2019" hidden="1" customWidth="1"/>
    <col min="5" max="5" width="2.625" style="2019" hidden="1" customWidth="1"/>
    <col min="6" max="6" width="3.125" style="2019" hidden="1" customWidth="1"/>
    <col min="7" max="7" width="2.625" style="2019" hidden="1" customWidth="1"/>
    <col min="8" max="8" width="15.625" style="2019" hidden="1" customWidth="1"/>
    <col min="9" max="9" width="1.875" style="2019" hidden="1" customWidth="1"/>
    <col min="10" max="10" width="2.625" style="2019" hidden="1" customWidth="1"/>
    <col min="11" max="11" width="8.625" style="2019" hidden="1" customWidth="1"/>
    <col min="12" max="12" width="8.75" style="2019" hidden="1" customWidth="1"/>
    <col min="13" max="13" width="1.625" style="2019" hidden="1" customWidth="1"/>
    <col min="14" max="14" width="3.125" style="2019" customWidth="1"/>
    <col min="15" max="15" width="15.625" style="2019" customWidth="1"/>
    <col min="16" max="16" width="2.625" style="2019" customWidth="1"/>
    <col min="17" max="18" width="15.625" style="2019" customWidth="1"/>
    <col min="19" max="19" width="3.625" style="2019" customWidth="1"/>
    <col min="20" max="20" width="3.125" style="2019" customWidth="1"/>
    <col min="21" max="21" width="15.625" style="2019" customWidth="1"/>
    <col min="22" max="22" width="2.625" style="2019" customWidth="1"/>
    <col min="23" max="24" width="15.625" style="2019" customWidth="1"/>
    <col min="25" max="25" width="3.625" style="2019" customWidth="1"/>
    <col min="26" max="26" width="3.125" style="2019" customWidth="1"/>
    <col min="27" max="27" width="15.625" style="2019" customWidth="1"/>
    <col min="28" max="28" width="2.625" style="2019" customWidth="1"/>
    <col min="29" max="30" width="15.625" style="2019" customWidth="1"/>
    <col min="31" max="31" width="3.625" style="2019"/>
    <col min="32" max="32" width="3.125" style="2019" customWidth="1"/>
    <col min="33" max="33" width="15.625" style="2019" customWidth="1"/>
    <col min="34" max="34" width="2.625" style="2019" customWidth="1"/>
    <col min="35" max="36" width="15.625" style="2019" customWidth="1"/>
    <col min="37" max="16384" width="3.625" style="2019"/>
  </cols>
  <sheetData>
    <row r="1" spans="1:36" ht="24.95" customHeight="1">
      <c r="A1" s="2017"/>
    </row>
    <row r="2" spans="1:36" s="1794" customFormat="1" ht="7.5" customHeight="1">
      <c r="B2" s="2167"/>
      <c r="F2" s="2167" t="s">
        <v>1001</v>
      </c>
      <c r="G2" s="2167">
        <v>1</v>
      </c>
      <c r="H2" s="1794" t="s">
        <v>1002</v>
      </c>
      <c r="J2" s="2167">
        <v>1</v>
      </c>
      <c r="M2" s="1961"/>
      <c r="N2" s="2167"/>
      <c r="O2" s="2167"/>
      <c r="R2" s="2167"/>
      <c r="U2" s="1961"/>
      <c r="W2" s="2167"/>
      <c r="X2" s="2167"/>
      <c r="Y2" s="1794" t="s">
        <v>1002</v>
      </c>
      <c r="AA2" s="2167">
        <v>0</v>
      </c>
      <c r="AD2" s="1961"/>
    </row>
    <row r="3" spans="1:36" s="1794" customFormat="1" ht="30.75" customHeight="1">
      <c r="A3" s="1507" t="s">
        <v>1715</v>
      </c>
      <c r="F3" s="2167"/>
      <c r="G3" s="2167"/>
      <c r="J3" s="2167"/>
      <c r="M3" s="1961"/>
      <c r="N3" s="2167"/>
      <c r="O3" s="2167"/>
      <c r="R3" s="2167"/>
      <c r="U3" s="1961"/>
      <c r="W3" s="2167"/>
      <c r="X3" s="2167"/>
      <c r="AA3" s="2167"/>
      <c r="AD3" s="1961"/>
    </row>
    <row r="4" spans="1:36" s="1794" customFormat="1" ht="6.75" customHeight="1">
      <c r="A4" s="541"/>
      <c r="B4" s="2167"/>
      <c r="M4" s="1961"/>
      <c r="U4" s="1961"/>
      <c r="AD4" s="1961"/>
    </row>
    <row r="5" spans="1:36" s="1794" customFormat="1" ht="24.95" customHeight="1">
      <c r="A5" s="1949" t="s">
        <v>588</v>
      </c>
      <c r="B5" s="2055"/>
      <c r="C5" s="2168"/>
      <c r="F5" s="1793"/>
      <c r="H5" s="1793"/>
      <c r="M5" s="1961"/>
      <c r="N5" s="1793"/>
      <c r="O5" s="2636" t="s">
        <v>1665</v>
      </c>
      <c r="P5" s="2637"/>
      <c r="Q5" s="2169" t="s">
        <v>73</v>
      </c>
      <c r="R5" s="2008"/>
      <c r="S5" s="2008"/>
      <c r="T5" s="2008"/>
      <c r="U5" s="1987"/>
      <c r="W5" s="1793"/>
      <c r="Y5" s="1793"/>
      <c r="AD5" s="1961"/>
    </row>
    <row r="6" spans="1:36" s="1794" customFormat="1" ht="24.95" customHeight="1">
      <c r="A6" s="2170" t="s">
        <v>143</v>
      </c>
      <c r="B6" s="2055"/>
      <c r="C6" s="2168"/>
      <c r="F6" s="1793"/>
      <c r="M6" s="1961"/>
      <c r="N6" s="1793"/>
      <c r="U6" s="1961"/>
      <c r="W6" s="1793"/>
      <c r="AD6" s="1961"/>
    </row>
    <row r="7" spans="1:36" s="1794" customFormat="1" ht="24.95" customHeight="1">
      <c r="A7" s="2167"/>
      <c r="B7" s="2167"/>
      <c r="M7" s="1961"/>
      <c r="U7" s="1961"/>
      <c r="AD7" s="1961"/>
    </row>
    <row r="8" spans="1:36" s="1794" customFormat="1" ht="24.95" customHeight="1">
      <c r="A8" s="2171"/>
      <c r="B8" s="2009"/>
      <c r="E8" s="2172"/>
      <c r="F8" s="2173" t="s">
        <v>591</v>
      </c>
      <c r="G8" s="2174"/>
      <c r="H8" s="2175"/>
      <c r="I8" s="2063"/>
      <c r="J8" s="2174" t="s">
        <v>886</v>
      </c>
      <c r="K8" s="2175"/>
      <c r="L8" s="2156" t="s">
        <v>887</v>
      </c>
      <c r="M8" s="2007"/>
      <c r="N8" s="2173" t="s">
        <v>591</v>
      </c>
      <c r="O8" s="2156" t="s">
        <v>594</v>
      </c>
      <c r="P8" s="2638" t="s">
        <v>1716</v>
      </c>
      <c r="Q8" s="2639"/>
      <c r="R8" s="2156" t="s">
        <v>1003</v>
      </c>
      <c r="S8" s="1507"/>
      <c r="T8" s="2173" t="s">
        <v>591</v>
      </c>
      <c r="U8" s="2175" t="s">
        <v>1717</v>
      </c>
      <c r="V8" s="2638" t="s">
        <v>1716</v>
      </c>
      <c r="W8" s="2639"/>
      <c r="X8" s="2156" t="s">
        <v>1718</v>
      </c>
      <c r="Y8" s="1507"/>
      <c r="Z8" s="2173" t="s">
        <v>591</v>
      </c>
      <c r="AA8" s="2175" t="s">
        <v>1719</v>
      </c>
      <c r="AB8" s="2638" t="s">
        <v>1716</v>
      </c>
      <c r="AC8" s="2639"/>
      <c r="AD8" s="2156" t="s">
        <v>1720</v>
      </c>
      <c r="AE8" s="1507"/>
      <c r="AF8" s="2173" t="s">
        <v>591</v>
      </c>
      <c r="AG8" s="2175" t="s">
        <v>851</v>
      </c>
      <c r="AH8" s="2638" t="s">
        <v>1716</v>
      </c>
      <c r="AI8" s="2639"/>
      <c r="AJ8" s="2156" t="s">
        <v>1721</v>
      </c>
    </row>
    <row r="9" spans="1:36" ht="24.95" customHeight="1">
      <c r="A9" s="2176"/>
      <c r="B9" s="2171"/>
      <c r="D9" s="2177">
        <v>2</v>
      </c>
      <c r="N9" s="539">
        <f>IF(O9="","",1)</f>
        <v>1</v>
      </c>
      <c r="O9" s="2178" t="s">
        <v>1722</v>
      </c>
      <c r="P9" s="2179" t="str">
        <f>IF(O9&lt;&gt;"",IF(Q9="","※",""),"")</f>
        <v/>
      </c>
      <c r="Q9" s="2178" t="s">
        <v>1723</v>
      </c>
      <c r="R9" s="2052" t="str">
        <f t="shared" ref="R9:R15" si="0">IF(O9="","",$A$5)</f>
        <v>元請企業名</v>
      </c>
      <c r="S9" s="1507"/>
      <c r="T9" s="539">
        <f>IF(U9="","",1)</f>
        <v>1</v>
      </c>
      <c r="U9" s="2178" t="s">
        <v>1724</v>
      </c>
      <c r="V9" s="2179" t="str">
        <f>IF(U9&lt;&gt;"",IF(OR(W9="",X9=""),"※",""),"")</f>
        <v/>
      </c>
      <c r="W9" s="2178" t="s">
        <v>1725</v>
      </c>
      <c r="X9" s="2180" t="s">
        <v>1722</v>
      </c>
      <c r="Y9" s="1507"/>
      <c r="Z9" s="539" t="str">
        <f>IF(AA9="","",1)</f>
        <v/>
      </c>
      <c r="AA9" s="2181"/>
      <c r="AB9" s="2179" t="str">
        <f>IF(AA9&lt;&gt;"",IF(OR(AC9="",AD9=""),"※",""),"")</f>
        <v/>
      </c>
      <c r="AC9" s="2181"/>
      <c r="AD9" s="2182"/>
      <c r="AE9" s="1507"/>
      <c r="AF9" s="539" t="str">
        <f>IF(AG9="","",1)</f>
        <v/>
      </c>
      <c r="AG9" s="2181"/>
      <c r="AH9" s="2179" t="str">
        <f>IF(AG9&lt;&gt;"",IF(OR(AI9="",AJ9=""),"※",""),"")</f>
        <v/>
      </c>
      <c r="AI9" s="2181"/>
      <c r="AJ9" s="2182"/>
    </row>
    <row r="10" spans="1:36" ht="24.95" customHeight="1">
      <c r="A10" s="2176"/>
      <c r="B10" s="2171"/>
      <c r="N10" s="539">
        <f t="shared" ref="N10:N15" si="1">IF(O10="","",N9+1)</f>
        <v>2</v>
      </c>
      <c r="O10" s="2178" t="s">
        <v>1726</v>
      </c>
      <c r="P10" s="2179" t="str">
        <f t="shared" ref="P10:P15" si="2">IF(O10&lt;&gt;"",IF(Q10="","※",""),"")</f>
        <v/>
      </c>
      <c r="Q10" s="2178" t="s">
        <v>147</v>
      </c>
      <c r="R10" s="2052" t="str">
        <f t="shared" si="0"/>
        <v>元請企業名</v>
      </c>
      <c r="S10" s="2010"/>
      <c r="T10" s="539">
        <f t="shared" ref="T10:T15" si="3">IF(U10="","",T9+1)</f>
        <v>2</v>
      </c>
      <c r="U10" s="2178" t="s">
        <v>1727</v>
      </c>
      <c r="V10" s="2179" t="str">
        <f t="shared" ref="V10:V15" si="4">IF(U10&lt;&gt;"",IF(OR(W10="",X10=""),"※",""),"")</f>
        <v/>
      </c>
      <c r="W10" s="2178" t="s">
        <v>1728</v>
      </c>
      <c r="X10" s="2180" t="s">
        <v>1722</v>
      </c>
      <c r="Y10" s="2010"/>
      <c r="Z10" s="539" t="str">
        <f t="shared" ref="Z10:Z15" si="5">IF(AA10="","",Z9+1)</f>
        <v/>
      </c>
      <c r="AA10" s="2181"/>
      <c r="AB10" s="2179" t="str">
        <f t="shared" ref="AB10:AB15" si="6">IF(AA10&lt;&gt;"",IF(OR(AC10="",AD10=""),"※",""),"")</f>
        <v/>
      </c>
      <c r="AC10" s="2181"/>
      <c r="AD10" s="2182"/>
      <c r="AE10" s="2010"/>
      <c r="AF10" s="539" t="str">
        <f t="shared" ref="AF10:AF15" si="7">IF(AG10="","",AF9+1)</f>
        <v/>
      </c>
      <c r="AG10" s="2181"/>
      <c r="AH10" s="2179" t="str">
        <f t="shared" ref="AH10:AH15" si="8">IF(AG10&lt;&gt;"",IF(OR(AI10="",AJ10=""),"※",""),"")</f>
        <v/>
      </c>
      <c r="AI10" s="2181"/>
      <c r="AJ10" s="2182"/>
    </row>
    <row r="11" spans="1:36" ht="24.95" customHeight="1">
      <c r="N11" s="539">
        <f t="shared" si="1"/>
        <v>3</v>
      </c>
      <c r="O11" s="2178" t="s">
        <v>1729</v>
      </c>
      <c r="P11" s="2179" t="str">
        <f t="shared" si="2"/>
        <v/>
      </c>
      <c r="Q11" s="2178" t="s">
        <v>1730</v>
      </c>
      <c r="R11" s="2052" t="str">
        <f t="shared" si="0"/>
        <v>元請企業名</v>
      </c>
      <c r="S11" s="2010"/>
      <c r="T11" s="539" t="str">
        <f t="shared" si="3"/>
        <v/>
      </c>
      <c r="U11" s="2181"/>
      <c r="V11" s="2179" t="str">
        <f t="shared" si="4"/>
        <v/>
      </c>
      <c r="W11" s="2181"/>
      <c r="X11" s="2182"/>
      <c r="Y11" s="2010"/>
      <c r="Z11" s="539" t="str">
        <f t="shared" si="5"/>
        <v/>
      </c>
      <c r="AA11" s="2181"/>
      <c r="AB11" s="2179" t="str">
        <f t="shared" si="6"/>
        <v/>
      </c>
      <c r="AC11" s="2181"/>
      <c r="AD11" s="2182"/>
      <c r="AE11" s="2010"/>
      <c r="AF11" s="539" t="str">
        <f t="shared" si="7"/>
        <v/>
      </c>
      <c r="AG11" s="2181"/>
      <c r="AH11" s="2179" t="str">
        <f t="shared" si="8"/>
        <v/>
      </c>
      <c r="AI11" s="2181"/>
      <c r="AJ11" s="2182"/>
    </row>
    <row r="12" spans="1:36" ht="24.95" customHeight="1">
      <c r="N12" s="539">
        <f t="shared" si="1"/>
        <v>4</v>
      </c>
      <c r="O12" s="2178" t="s">
        <v>1731</v>
      </c>
      <c r="P12" s="2179" t="str">
        <f t="shared" si="2"/>
        <v/>
      </c>
      <c r="Q12" s="2178" t="s">
        <v>148</v>
      </c>
      <c r="R12" s="2052" t="str">
        <f t="shared" si="0"/>
        <v>元請企業名</v>
      </c>
      <c r="S12" s="2010"/>
      <c r="T12" s="539" t="str">
        <f t="shared" si="3"/>
        <v/>
      </c>
      <c r="U12" s="2181"/>
      <c r="V12" s="2179" t="str">
        <f t="shared" si="4"/>
        <v/>
      </c>
      <c r="W12" s="2181"/>
      <c r="X12" s="2182"/>
      <c r="Y12" s="2010"/>
      <c r="Z12" s="539" t="str">
        <f t="shared" si="5"/>
        <v/>
      </c>
      <c r="AA12" s="2181"/>
      <c r="AB12" s="2179" t="str">
        <f t="shared" si="6"/>
        <v/>
      </c>
      <c r="AC12" s="2181"/>
      <c r="AD12" s="2182"/>
      <c r="AE12" s="2010"/>
      <c r="AF12" s="539" t="str">
        <f t="shared" si="7"/>
        <v/>
      </c>
      <c r="AG12" s="2181"/>
      <c r="AH12" s="2179" t="str">
        <f t="shared" si="8"/>
        <v/>
      </c>
      <c r="AI12" s="2181"/>
      <c r="AJ12" s="2182"/>
    </row>
    <row r="13" spans="1:36" ht="24.95" customHeight="1">
      <c r="N13" s="539">
        <f t="shared" si="1"/>
        <v>5</v>
      </c>
      <c r="O13" s="2178" t="s">
        <v>1732</v>
      </c>
      <c r="P13" s="2179" t="str">
        <f t="shared" si="2"/>
        <v/>
      </c>
      <c r="Q13" s="2178" t="s">
        <v>149</v>
      </c>
      <c r="R13" s="2052" t="str">
        <f t="shared" si="0"/>
        <v>元請企業名</v>
      </c>
      <c r="S13" s="2010"/>
      <c r="T13" s="539" t="str">
        <f t="shared" si="3"/>
        <v/>
      </c>
      <c r="U13" s="2181"/>
      <c r="V13" s="2179" t="str">
        <f t="shared" si="4"/>
        <v/>
      </c>
      <c r="W13" s="2181"/>
      <c r="X13" s="2182"/>
      <c r="Y13" s="2010"/>
      <c r="Z13" s="539" t="str">
        <f t="shared" si="5"/>
        <v/>
      </c>
      <c r="AA13" s="2181"/>
      <c r="AB13" s="2179" t="str">
        <f t="shared" si="6"/>
        <v/>
      </c>
      <c r="AC13" s="2181"/>
      <c r="AD13" s="2182"/>
      <c r="AE13" s="2010"/>
      <c r="AF13" s="539" t="str">
        <f t="shared" si="7"/>
        <v/>
      </c>
      <c r="AG13" s="2181"/>
      <c r="AH13" s="2179" t="str">
        <f t="shared" si="8"/>
        <v/>
      </c>
      <c r="AI13" s="2181"/>
      <c r="AJ13" s="2182"/>
    </row>
    <row r="14" spans="1:36" ht="24.95" customHeight="1">
      <c r="A14" s="2642"/>
      <c r="B14" s="2643"/>
      <c r="N14" s="539" t="str">
        <f t="shared" si="1"/>
        <v/>
      </c>
      <c r="O14" s="2181"/>
      <c r="P14" s="2179" t="str">
        <f t="shared" si="2"/>
        <v/>
      </c>
      <c r="Q14" s="2181"/>
      <c r="R14" s="2052" t="str">
        <f t="shared" si="0"/>
        <v/>
      </c>
      <c r="S14" s="2010"/>
      <c r="T14" s="539" t="str">
        <f t="shared" si="3"/>
        <v/>
      </c>
      <c r="U14" s="2181"/>
      <c r="V14" s="2179" t="str">
        <f t="shared" si="4"/>
        <v/>
      </c>
      <c r="W14" s="2181"/>
      <c r="X14" s="2182"/>
      <c r="Y14" s="2010"/>
      <c r="Z14" s="539" t="str">
        <f t="shared" si="5"/>
        <v/>
      </c>
      <c r="AA14" s="2181"/>
      <c r="AB14" s="2179" t="str">
        <f t="shared" si="6"/>
        <v/>
      </c>
      <c r="AC14" s="2181"/>
      <c r="AD14" s="2182"/>
      <c r="AE14" s="2010"/>
      <c r="AF14" s="539" t="str">
        <f t="shared" si="7"/>
        <v/>
      </c>
      <c r="AG14" s="2181"/>
      <c r="AH14" s="2179" t="str">
        <f t="shared" si="8"/>
        <v/>
      </c>
      <c r="AI14" s="2181"/>
      <c r="AJ14" s="2182"/>
    </row>
    <row r="15" spans="1:36" ht="24.95" customHeight="1">
      <c r="A15" s="2644"/>
      <c r="B15" s="2644"/>
      <c r="C15" s="897"/>
      <c r="N15" s="539" t="str">
        <f t="shared" si="1"/>
        <v/>
      </c>
      <c r="O15" s="2181"/>
      <c r="P15" s="2179" t="str">
        <f t="shared" si="2"/>
        <v/>
      </c>
      <c r="Q15" s="2181"/>
      <c r="R15" s="2052" t="str">
        <f t="shared" si="0"/>
        <v/>
      </c>
      <c r="S15" s="2010"/>
      <c r="T15" s="539" t="str">
        <f t="shared" si="3"/>
        <v/>
      </c>
      <c r="U15" s="2181"/>
      <c r="V15" s="2179" t="str">
        <f t="shared" si="4"/>
        <v/>
      </c>
      <c r="W15" s="2181"/>
      <c r="X15" s="2182"/>
      <c r="Y15" s="2010"/>
      <c r="Z15" s="539" t="str">
        <f t="shared" si="5"/>
        <v/>
      </c>
      <c r="AA15" s="2181"/>
      <c r="AB15" s="2179" t="str">
        <f t="shared" si="6"/>
        <v/>
      </c>
      <c r="AC15" s="2181"/>
      <c r="AD15" s="2182"/>
      <c r="AE15" s="2010"/>
      <c r="AF15" s="539" t="str">
        <f t="shared" si="7"/>
        <v/>
      </c>
      <c r="AG15" s="2181"/>
      <c r="AH15" s="2179" t="str">
        <f t="shared" si="8"/>
        <v/>
      </c>
      <c r="AI15" s="2181"/>
      <c r="AJ15" s="2182"/>
    </row>
    <row r="16" spans="1:36" ht="24.95" customHeight="1">
      <c r="C16" s="2167"/>
      <c r="D16" s="1465"/>
      <c r="E16" s="1465"/>
    </row>
    <row r="17" spans="1:5" ht="24.95" customHeight="1">
      <c r="A17" s="2645"/>
      <c r="B17" s="2646"/>
      <c r="C17" s="2183"/>
      <c r="D17" s="2014"/>
    </row>
    <row r="18" spans="1:5" ht="24.95" customHeight="1">
      <c r="A18" s="2646"/>
      <c r="B18" s="2646"/>
      <c r="C18" s="2183"/>
      <c r="D18" s="1465"/>
      <c r="E18" s="1465"/>
    </row>
    <row r="19" spans="1:5" ht="24.95" customHeight="1">
      <c r="A19" s="2646"/>
      <c r="B19" s="2646"/>
      <c r="C19" s="541"/>
      <c r="E19" s="541"/>
    </row>
    <row r="20" spans="1:5" ht="24.95" customHeight="1">
      <c r="B20" s="2184"/>
      <c r="C20" s="853"/>
      <c r="D20" s="541"/>
      <c r="E20" s="541"/>
    </row>
    <row r="21" spans="1:5" ht="24.95" customHeight="1">
      <c r="A21" s="1794"/>
      <c r="B21" s="1996"/>
      <c r="C21" s="2640"/>
      <c r="D21" s="2641"/>
      <c r="E21" s="2641"/>
    </row>
    <row r="22" spans="1:5" ht="24.95" customHeight="1">
      <c r="A22" s="1996"/>
      <c r="B22" s="1996"/>
      <c r="C22" s="541"/>
      <c r="D22" s="1465"/>
      <c r="E22" s="2014"/>
    </row>
    <row r="23" spans="1:5" ht="24.95" customHeight="1">
      <c r="D23" s="2014"/>
    </row>
  </sheetData>
  <sheetProtection algorithmName="SHA-512" hashValue="gRWSZ769oMfPNWgQaIf26ItfER9EvOUoRbNSLt4IitWn1KeMzqA3KB2zRQ9MxRJfscrdmZOyBaTf2nRfO1p+kg==" saltValue="PRzWUK101S0h5Aet4UgSiA==" spinCount="100000" sheet="1" objects="1" scenarios="1"/>
  <mergeCells count="8">
    <mergeCell ref="AH8:AI8"/>
    <mergeCell ref="A14:B15"/>
    <mergeCell ref="A17:B19"/>
    <mergeCell ref="O5:P5"/>
    <mergeCell ref="P8:Q8"/>
    <mergeCell ref="C21:E21"/>
    <mergeCell ref="V8:W8"/>
    <mergeCell ref="AB8:AC8"/>
  </mergeCells>
  <phoneticPr fontId="3"/>
  <dataValidations count="4">
    <dataValidation type="custom" allowBlank="1" showInputMessage="1" showErrorMessage="1" sqref="W9:W15 U9:U15 Q9:Q15 AG9:AG15 AC9:AC15 AA9:AA15 AI9:AI15 O9:O15" xr:uid="{A067C5D1-E2C2-4225-96E5-3E240A483139}">
      <formula1>TRIM(O9)&lt;&gt;""</formula1>
    </dataValidation>
    <dataValidation type="list" allowBlank="1" showInputMessage="1" showErrorMessage="1" sqref="X9:X15" xr:uid="{CA0DF060-7B3E-4E02-B2A9-053E364D45BD}">
      <formula1>$F$8:$F$58</formula1>
    </dataValidation>
    <dataValidation type="list" allowBlank="1" showInputMessage="1" showErrorMessage="1" sqref="AD9:AD15" xr:uid="{4C9A297D-5548-4575-8713-1D3C21D667FD}">
      <formula1>$L$9:$L$58</formula1>
    </dataValidation>
    <dataValidation type="list" allowBlank="1" showInputMessage="1" showErrorMessage="1" sqref="AJ9:AJ15" xr:uid="{3DDD3E88-1986-48FD-AE31-B11B3E031823}">
      <formula1>$R$9:$R$58</formula1>
    </dataValidation>
  </dataValidations>
  <pageMargins left="0.75" right="0.25" top="1" bottom="1" header="0.51200000000000001" footer="0.16"/>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P16"/>
  <sheetViews>
    <sheetView showGridLines="0" zoomScaleNormal="100" zoomScaleSheetLayoutView="100" workbookViewId="0">
      <selection activeCell="E405" sqref="E405"/>
    </sheetView>
  </sheetViews>
  <sheetFormatPr defaultColWidth="7.625" defaultRowHeight="15" customHeight="1"/>
  <cols>
    <col min="1" max="1" width="13.625" style="307" customWidth="1"/>
    <col min="2" max="2" width="2.625" style="314" customWidth="1"/>
    <col min="3" max="16384" width="7.625" style="307"/>
  </cols>
  <sheetData>
    <row r="1" spans="1:16" s="368" customFormat="1" ht="15" customHeight="1">
      <c r="A1" s="200"/>
      <c r="B1" s="384"/>
    </row>
    <row r="2" spans="1:16" s="368" customFormat="1" ht="7.5" customHeight="1">
      <c r="B2" s="384"/>
    </row>
    <row r="3" spans="1:16" s="368" customFormat="1" ht="15" customHeight="1">
      <c r="A3" s="368" t="s">
        <v>1300</v>
      </c>
      <c r="B3" s="384"/>
    </row>
    <row r="4" spans="1:16" s="384" customFormat="1" ht="48" customHeight="1">
      <c r="A4" s="11"/>
      <c r="B4" s="334"/>
      <c r="C4" s="334"/>
      <c r="D4" s="334"/>
    </row>
    <row r="5" spans="1:16" s="384" customFormat="1" ht="15" customHeight="1">
      <c r="A5" s="334" t="s">
        <v>888</v>
      </c>
      <c r="B5" s="41"/>
      <c r="C5" s="334"/>
      <c r="D5" s="334"/>
    </row>
    <row r="6" spans="1:16" s="384" customFormat="1" ht="15" customHeight="1">
      <c r="A6" s="334"/>
      <c r="B6" s="334"/>
      <c r="C6" s="334"/>
      <c r="D6" s="334"/>
      <c r="H6" s="36"/>
      <c r="I6" s="302"/>
      <c r="J6" s="385"/>
      <c r="K6" s="16"/>
      <c r="L6" s="386"/>
      <c r="M6" s="16"/>
      <c r="N6" s="386"/>
      <c r="O6" s="13"/>
      <c r="P6" s="386"/>
    </row>
    <row r="7" spans="1:16" s="384" customFormat="1" ht="15" customHeight="1">
      <c r="A7" s="334" t="s">
        <v>1117</v>
      </c>
      <c r="B7" s="334"/>
      <c r="C7" s="1095" t="s">
        <v>143</v>
      </c>
      <c r="D7" s="1096"/>
      <c r="E7" s="314"/>
      <c r="F7" s="387"/>
      <c r="G7" s="387"/>
      <c r="H7" s="2647"/>
      <c r="I7" s="2648"/>
      <c r="J7" s="15"/>
      <c r="K7" s="385"/>
      <c r="L7" s="15"/>
      <c r="M7" s="32"/>
      <c r="N7" s="388"/>
      <c r="O7" s="388"/>
      <c r="P7" s="388"/>
    </row>
    <row r="8" spans="1:16" s="384" customFormat="1" ht="15" customHeight="1">
      <c r="A8" s="334"/>
      <c r="B8" s="334"/>
      <c r="C8" s="1097"/>
      <c r="D8" s="1098"/>
      <c r="E8" s="314"/>
      <c r="F8" s="387"/>
      <c r="G8" s="387"/>
      <c r="H8" s="2648"/>
      <c r="I8" s="2648"/>
      <c r="J8" s="388"/>
      <c r="K8" s="385"/>
      <c r="L8" s="389"/>
      <c r="M8" s="32"/>
      <c r="N8" s="388"/>
      <c r="O8" s="385"/>
      <c r="P8" s="385"/>
    </row>
    <row r="9" spans="1:16" s="384" customFormat="1" ht="15" customHeight="1">
      <c r="A9" s="334"/>
      <c r="B9" s="334"/>
      <c r="D9" s="390"/>
      <c r="F9" s="385"/>
      <c r="G9" s="385"/>
      <c r="H9" s="385"/>
      <c r="I9" s="385"/>
      <c r="J9" s="385"/>
      <c r="K9" s="385"/>
      <c r="L9" s="385"/>
      <c r="M9" s="385"/>
      <c r="N9" s="385"/>
    </row>
    <row r="10" spans="1:16" s="384" customFormat="1" ht="15" customHeight="1">
      <c r="A10" s="338"/>
      <c r="B10" s="334"/>
      <c r="D10" s="391"/>
    </row>
    <row r="11" spans="1:16" ht="15" customHeight="1">
      <c r="A11" s="368" t="s">
        <v>998</v>
      </c>
      <c r="B11" s="384"/>
      <c r="C11" s="1095" t="s">
        <v>144</v>
      </c>
      <c r="D11" s="1096"/>
      <c r="F11" s="1095" t="s">
        <v>150</v>
      </c>
      <c r="G11" s="1096"/>
      <c r="I11" s="1095" t="s">
        <v>290</v>
      </c>
      <c r="J11" s="1096"/>
      <c r="L11" s="1095" t="s">
        <v>291</v>
      </c>
      <c r="M11" s="1096"/>
      <c r="O11" s="1095" t="s">
        <v>151</v>
      </c>
      <c r="P11" s="1096"/>
    </row>
    <row r="12" spans="1:16" ht="15" customHeight="1">
      <c r="C12" s="1099" t="s">
        <v>999</v>
      </c>
      <c r="D12" s="1098"/>
      <c r="F12" s="1097" t="s">
        <v>595</v>
      </c>
      <c r="G12" s="1098"/>
      <c r="I12" s="1097" t="s">
        <v>293</v>
      </c>
      <c r="J12" s="1098"/>
      <c r="L12" s="1097" t="s">
        <v>294</v>
      </c>
      <c r="M12" s="1098"/>
      <c r="O12" s="1097" t="s">
        <v>292</v>
      </c>
      <c r="P12" s="1098"/>
    </row>
    <row r="13" spans="1:16" ht="15" customHeight="1">
      <c r="D13" s="308"/>
    </row>
    <row r="14" spans="1:16" ht="15" customHeight="1">
      <c r="D14" s="310"/>
    </row>
    <row r="15" spans="1:16" ht="15" customHeight="1">
      <c r="A15" s="307" t="s">
        <v>1000</v>
      </c>
      <c r="C15" s="1095" t="s">
        <v>152</v>
      </c>
      <c r="D15" s="1096"/>
      <c r="F15" s="1095" t="s">
        <v>153</v>
      </c>
      <c r="G15" s="1096"/>
    </row>
    <row r="16" spans="1:16" ht="15" customHeight="1">
      <c r="C16" s="1097" t="s">
        <v>154</v>
      </c>
      <c r="D16" s="1098"/>
      <c r="F16" s="1097" t="s">
        <v>155</v>
      </c>
      <c r="G16" s="1098"/>
    </row>
  </sheetData>
  <sheetProtection algorithmName="SHA-512" hashValue="wxZDfVBA91CIH/swpSJ3jBilPS9Ld3jH0crGbLg95VgrYTfImhtGh2K9sLSi3rQnzq6TKrytRCpG784JrHjARg==" saltValue="BI6BhJCQsXV6TsLx4GQaFA==" spinCount="100000" sheet="1" objects="1" scenarios="1"/>
  <mergeCells count="1">
    <mergeCell ref="H7:I8"/>
  </mergeCells>
  <phoneticPr fontId="3"/>
  <pageMargins left="0.75" right="0.75" top="1" bottom="1" header="0.51200000000000001" footer="0.16"/>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F33"/>
  <sheetViews>
    <sheetView showGridLines="0" topLeftCell="A2" zoomScaleNormal="100" zoomScaleSheetLayoutView="100" workbookViewId="0"/>
  </sheetViews>
  <sheetFormatPr defaultRowHeight="13.5"/>
  <cols>
    <col min="1" max="1" width="5.125" style="335" customWidth="1"/>
    <col min="2" max="2" width="3.875" style="335" customWidth="1"/>
    <col min="3" max="3" width="4.125" style="335" customWidth="1"/>
    <col min="4" max="4" width="3.25" style="335" customWidth="1"/>
    <col min="5" max="5" width="3.5" style="335" customWidth="1"/>
    <col min="6" max="6" width="3" style="335" customWidth="1"/>
    <col min="7" max="7" width="3.375" style="335" customWidth="1"/>
    <col min="8" max="8" width="5.875" style="335" customWidth="1"/>
    <col min="9" max="9" width="8.375" style="335" hidden="1" customWidth="1"/>
    <col min="10" max="10" width="10.5" style="335" hidden="1" customWidth="1"/>
    <col min="11" max="11" width="0.125" style="335" hidden="1" customWidth="1"/>
    <col min="12" max="12" width="1.625" style="335" customWidth="1"/>
    <col min="13" max="13" width="2.125" style="335" customWidth="1"/>
    <col min="14" max="14" width="19.5" style="335" customWidth="1"/>
    <col min="15" max="15" width="7.625" style="334" customWidth="1"/>
    <col min="16" max="16" width="4.5" style="334" customWidth="1"/>
    <col min="17" max="17" width="2.875" style="250" hidden="1" customWidth="1"/>
    <col min="18" max="18" width="9.25" style="30" hidden="1" customWidth="1"/>
    <col min="19" max="19" width="5.375" style="335" hidden="1" customWidth="1"/>
    <col min="20" max="20" width="5.75" style="335" hidden="1" customWidth="1"/>
    <col min="21" max="21" width="2.875" style="250" customWidth="1"/>
    <col min="22" max="22" width="9.25" style="30" customWidth="1"/>
    <col min="23" max="23" width="2.875" style="250" customWidth="1"/>
    <col min="24" max="24" width="9.25" style="30" customWidth="1"/>
    <col min="25" max="25" width="2.875" style="250" customWidth="1"/>
    <col min="26" max="26" width="9.25" style="30" customWidth="1"/>
    <col min="27" max="27" width="2.875" style="250" customWidth="1"/>
    <col min="28" max="28" width="9.25" style="30" customWidth="1"/>
    <col min="29" max="29" width="2.875" style="250" customWidth="1"/>
    <col min="30" max="30" width="9.25" style="30" customWidth="1"/>
    <col min="31" max="31" width="15.625" style="335" customWidth="1"/>
    <col min="32" max="32" width="15.625" style="335" hidden="1" customWidth="1"/>
    <col min="33" max="16384" width="9" style="335"/>
  </cols>
  <sheetData>
    <row r="1" spans="1:32" ht="17.25" hidden="1">
      <c r="A1" s="200"/>
      <c r="AE1" s="1295" t="s">
        <v>1185</v>
      </c>
      <c r="AF1" s="1296" t="s">
        <v>1295</v>
      </c>
    </row>
    <row r="2" spans="1:32" ht="7.5" customHeight="1"/>
    <row r="3" spans="1:32" ht="13.5" customHeight="1">
      <c r="B3" s="1732" t="s">
        <v>1428</v>
      </c>
    </row>
    <row r="4" spans="1:32" ht="6.75" customHeight="1">
      <c r="B4" s="336"/>
      <c r="C4" s="176"/>
      <c r="E4" s="30"/>
    </row>
    <row r="5" spans="1:32" ht="17.25" customHeight="1">
      <c r="A5" s="339"/>
      <c r="B5" s="339"/>
      <c r="C5" s="150"/>
      <c r="E5" s="339"/>
      <c r="F5" s="339"/>
      <c r="G5" s="339"/>
      <c r="H5" s="339"/>
      <c r="I5" s="339"/>
      <c r="J5" s="339"/>
      <c r="K5" s="339"/>
      <c r="L5" s="339"/>
      <c r="R5" s="14"/>
      <c r="V5" s="14"/>
      <c r="X5" s="14"/>
      <c r="Z5" s="14"/>
      <c r="AB5" s="14"/>
      <c r="AD5" s="14"/>
    </row>
    <row r="6" spans="1:32" ht="20.100000000000001" customHeight="1">
      <c r="B6" s="2558" t="s">
        <v>655</v>
      </c>
      <c r="C6" s="2559"/>
      <c r="D6" s="2559"/>
      <c r="E6" s="2559"/>
      <c r="F6" s="2559"/>
      <c r="G6" s="2560"/>
      <c r="H6" s="1794"/>
      <c r="I6" s="334"/>
      <c r="J6" s="334"/>
      <c r="M6" s="219"/>
      <c r="N6" s="220"/>
      <c r="O6" s="372"/>
      <c r="P6" s="372"/>
    </row>
    <row r="7" spans="1:32" s="29" customFormat="1" ht="24" customHeight="1">
      <c r="A7" s="335"/>
      <c r="B7" s="2561">
        <f>SUM(V15:AD15)</f>
        <v>5925</v>
      </c>
      <c r="C7" s="2562"/>
      <c r="D7" s="2562"/>
      <c r="E7" s="2562"/>
      <c r="F7" s="2562"/>
      <c r="G7" s="2563"/>
      <c r="H7" s="1794"/>
      <c r="I7" s="334"/>
      <c r="J7" s="373" t="s">
        <v>227</v>
      </c>
      <c r="K7" s="373">
        <v>1</v>
      </c>
      <c r="L7" s="335"/>
      <c r="M7" s="12" t="s">
        <v>1038</v>
      </c>
      <c r="N7" s="221" t="s">
        <v>661</v>
      </c>
      <c r="O7" s="374"/>
      <c r="P7" s="345"/>
      <c r="Q7" s="192"/>
      <c r="R7" s="126"/>
      <c r="U7" s="192">
        <v>1</v>
      </c>
      <c r="V7" s="126" t="s">
        <v>207</v>
      </c>
      <c r="W7" s="192">
        <v>2</v>
      </c>
      <c r="X7" s="126" t="s">
        <v>208</v>
      </c>
      <c r="Y7" s="192">
        <v>3</v>
      </c>
      <c r="Z7" s="126" t="s">
        <v>209</v>
      </c>
      <c r="AA7" s="192">
        <v>4</v>
      </c>
      <c r="AB7" s="126" t="s">
        <v>210</v>
      </c>
      <c r="AC7" s="192">
        <v>5</v>
      </c>
      <c r="AD7" s="126" t="s">
        <v>211</v>
      </c>
    </row>
    <row r="8" spans="1:32" ht="15" customHeight="1">
      <c r="A8" s="29"/>
      <c r="B8" s="1794"/>
      <c r="C8" s="1794"/>
      <c r="D8" s="1794"/>
      <c r="E8" s="1794"/>
      <c r="F8" s="1794"/>
      <c r="G8" s="1794"/>
      <c r="H8" s="1794"/>
      <c r="I8" s="29"/>
      <c r="J8" s="96" t="s">
        <v>229</v>
      </c>
      <c r="K8" s="96">
        <v>2</v>
      </c>
      <c r="L8" s="29"/>
      <c r="M8" s="222" t="s">
        <v>26</v>
      </c>
      <c r="N8" s="55" t="s">
        <v>662</v>
      </c>
      <c r="O8" s="374"/>
      <c r="P8" s="345"/>
      <c r="Q8" s="252"/>
      <c r="R8" s="166"/>
      <c r="U8" s="252"/>
      <c r="V8" s="166"/>
      <c r="W8" s="252"/>
      <c r="X8" s="166"/>
      <c r="Y8" s="252"/>
      <c r="Z8" s="166"/>
      <c r="AA8" s="252"/>
      <c r="AB8" s="166"/>
      <c r="AC8" s="252"/>
      <c r="AD8" s="166"/>
    </row>
    <row r="9" spans="1:32" ht="15" customHeight="1">
      <c r="B9" s="1794"/>
      <c r="C9" s="1794"/>
      <c r="D9" s="1794"/>
      <c r="E9" s="1794"/>
      <c r="F9" s="1794"/>
      <c r="G9" s="1794"/>
      <c r="H9" s="1794"/>
      <c r="I9" s="375" t="s">
        <v>228</v>
      </c>
      <c r="J9" s="376" t="s">
        <v>851</v>
      </c>
      <c r="K9" s="373">
        <v>3</v>
      </c>
      <c r="M9" s="222" t="s">
        <v>1043</v>
      </c>
      <c r="N9" s="55" t="s">
        <v>27</v>
      </c>
      <c r="O9" s="374"/>
      <c r="P9" s="345"/>
      <c r="Q9" s="252"/>
      <c r="R9" s="166"/>
      <c r="U9" s="252"/>
      <c r="V9" s="166"/>
      <c r="W9" s="252"/>
      <c r="X9" s="166"/>
      <c r="Y9" s="252"/>
      <c r="Z9" s="166"/>
      <c r="AA9" s="252"/>
      <c r="AB9" s="166"/>
      <c r="AC9" s="252"/>
      <c r="AD9" s="166"/>
    </row>
    <row r="10" spans="1:32" ht="15" customHeight="1">
      <c r="B10" s="1949" t="s">
        <v>850</v>
      </c>
      <c r="C10" s="1950"/>
      <c r="D10" s="1950"/>
      <c r="E10" s="1950"/>
      <c r="F10" s="1951"/>
      <c r="G10" s="1951"/>
      <c r="H10" s="1794"/>
      <c r="I10" s="377">
        <v>5</v>
      </c>
      <c r="J10" s="334"/>
      <c r="K10" s="338"/>
      <c r="M10" s="222" t="s">
        <v>28</v>
      </c>
      <c r="N10" s="55" t="s">
        <v>29</v>
      </c>
      <c r="O10" s="374"/>
      <c r="P10" s="345"/>
      <c r="Q10" s="252"/>
      <c r="R10" s="166"/>
      <c r="U10" s="252"/>
      <c r="V10" s="166"/>
      <c r="W10" s="252"/>
      <c r="X10" s="166"/>
      <c r="Y10" s="252"/>
      <c r="Z10" s="166"/>
      <c r="AA10" s="252"/>
      <c r="AB10" s="166"/>
      <c r="AC10" s="252"/>
      <c r="AD10" s="166"/>
    </row>
    <row r="11" spans="1:32" ht="15" customHeight="1">
      <c r="B11" s="1952" t="s">
        <v>852</v>
      </c>
      <c r="C11" s="1953" t="s">
        <v>1733</v>
      </c>
      <c r="D11" s="1954"/>
      <c r="E11" s="2564" t="s">
        <v>1652</v>
      </c>
      <c r="F11" s="2565"/>
      <c r="G11" s="1955" t="s">
        <v>1586</v>
      </c>
      <c r="H11" s="1794"/>
      <c r="I11" s="379">
        <v>14</v>
      </c>
      <c r="M11" s="222" t="s">
        <v>1317</v>
      </c>
      <c r="N11" s="55" t="s">
        <v>1318</v>
      </c>
      <c r="O11" s="125" t="s">
        <v>1319</v>
      </c>
      <c r="P11" s="120"/>
      <c r="Q11" s="252"/>
      <c r="R11" s="168"/>
      <c r="U11" s="252"/>
      <c r="V11" s="168"/>
      <c r="W11" s="252"/>
      <c r="X11" s="168"/>
      <c r="Y11" s="252"/>
      <c r="Z11" s="168"/>
      <c r="AA11" s="252"/>
      <c r="AB11" s="168"/>
      <c r="AC11" s="252"/>
      <c r="AD11" s="168"/>
    </row>
    <row r="12" spans="1:32" ht="15" customHeight="1">
      <c r="B12" s="1956" t="s">
        <v>338</v>
      </c>
      <c r="C12" s="1957"/>
      <c r="D12" s="1958"/>
      <c r="E12" s="2556">
        <v>2</v>
      </c>
      <c r="F12" s="2557"/>
      <c r="G12" s="1959" t="s">
        <v>1587</v>
      </c>
      <c r="H12" s="1794"/>
      <c r="I12" s="379">
        <v>8</v>
      </c>
      <c r="J12" s="338"/>
      <c r="M12" s="12" t="s">
        <v>1320</v>
      </c>
      <c r="N12" s="55" t="s">
        <v>1321</v>
      </c>
      <c r="O12" s="125" t="s">
        <v>1322</v>
      </c>
      <c r="P12" s="120"/>
      <c r="Q12" s="252"/>
      <c r="R12" s="168"/>
      <c r="U12" s="252"/>
      <c r="V12" s="168"/>
      <c r="W12" s="252"/>
      <c r="X12" s="168"/>
      <c r="Y12" s="252"/>
      <c r="Z12" s="168"/>
      <c r="AA12" s="252"/>
      <c r="AB12" s="168"/>
      <c r="AC12" s="252"/>
      <c r="AD12" s="168"/>
    </row>
    <row r="13" spans="1:32" ht="15" customHeight="1">
      <c r="B13" s="1960" t="s">
        <v>853</v>
      </c>
      <c r="C13" s="1953" t="s">
        <v>1733</v>
      </c>
      <c r="D13" s="1954"/>
      <c r="E13" s="2564" t="s">
        <v>1654</v>
      </c>
      <c r="F13" s="2565"/>
      <c r="G13" s="1955" t="s">
        <v>1586</v>
      </c>
      <c r="H13" s="1794"/>
      <c r="I13" s="379">
        <v>15</v>
      </c>
      <c r="J13" s="338"/>
      <c r="M13" s="12" t="s">
        <v>1323</v>
      </c>
      <c r="N13" s="55" t="s">
        <v>1324</v>
      </c>
      <c r="O13" s="125" t="s">
        <v>1325</v>
      </c>
      <c r="P13" s="120"/>
      <c r="Q13" s="252"/>
      <c r="R13" s="168"/>
      <c r="U13" s="252"/>
      <c r="V13" s="168"/>
      <c r="W13" s="252"/>
      <c r="X13" s="168"/>
      <c r="Y13" s="252"/>
      <c r="Z13" s="168"/>
      <c r="AA13" s="252"/>
      <c r="AB13" s="168"/>
      <c r="AC13" s="252"/>
      <c r="AD13" s="168"/>
    </row>
    <row r="14" spans="1:32" ht="15" customHeight="1">
      <c r="B14" s="1956" t="s">
        <v>1326</v>
      </c>
      <c r="C14" s="1957"/>
      <c r="D14" s="1958"/>
      <c r="E14" s="2556">
        <v>3</v>
      </c>
      <c r="F14" s="2557"/>
      <c r="G14" s="1959" t="s">
        <v>1587</v>
      </c>
      <c r="H14" s="1794"/>
      <c r="I14" s="379">
        <v>10</v>
      </c>
      <c r="J14" s="338"/>
      <c r="M14" s="12" t="s">
        <v>1328</v>
      </c>
      <c r="N14" s="123" t="s">
        <v>1329</v>
      </c>
      <c r="O14" s="125" t="s">
        <v>1322</v>
      </c>
      <c r="P14" s="97"/>
      <c r="Q14" s="341"/>
      <c r="R14" s="168"/>
      <c r="S14" s="356"/>
      <c r="U14" s="341"/>
      <c r="V14" s="168"/>
      <c r="W14" s="341"/>
      <c r="X14" s="168"/>
      <c r="Y14" s="341"/>
      <c r="Z14" s="168"/>
      <c r="AA14" s="341"/>
      <c r="AB14" s="168"/>
      <c r="AC14" s="341"/>
      <c r="AD14" s="168"/>
    </row>
    <row r="15" spans="1:32" ht="15" customHeight="1">
      <c r="B15" s="1794"/>
      <c r="C15" s="1794"/>
      <c r="D15" s="1794"/>
      <c r="E15" s="1794"/>
      <c r="F15" s="1794"/>
      <c r="G15" s="1794"/>
      <c r="H15" s="1794"/>
      <c r="I15" s="51" t="s">
        <v>854</v>
      </c>
      <c r="J15" s="42"/>
      <c r="K15" s="29"/>
      <c r="L15" s="29"/>
      <c r="M15" s="12" t="s">
        <v>1331</v>
      </c>
      <c r="N15" s="978" t="s">
        <v>1332</v>
      </c>
      <c r="O15" s="982" t="s">
        <v>1333</v>
      </c>
      <c r="P15" s="980"/>
      <c r="Q15" s="973" t="s">
        <v>436</v>
      </c>
      <c r="R15" s="986"/>
      <c r="S15" s="1100"/>
      <c r="T15" s="1101"/>
      <c r="U15" s="973" t="s">
        <v>432</v>
      </c>
      <c r="V15" s="986">
        <v>5475</v>
      </c>
      <c r="W15" s="973" t="s">
        <v>432</v>
      </c>
      <c r="X15" s="986">
        <v>450</v>
      </c>
      <c r="Y15" s="973" t="s">
        <v>432</v>
      </c>
      <c r="Z15" s="986">
        <v>0</v>
      </c>
      <c r="AA15" s="973" t="s">
        <v>432</v>
      </c>
      <c r="AB15" s="986">
        <v>0</v>
      </c>
      <c r="AC15" s="973" t="s">
        <v>432</v>
      </c>
      <c r="AD15" s="986">
        <v>0</v>
      </c>
    </row>
    <row r="16" spans="1:32" ht="15" hidden="1" customHeight="1">
      <c r="I16" s="377">
        <v>2</v>
      </c>
      <c r="J16" s="338"/>
      <c r="M16" s="105"/>
      <c r="N16" s="1043"/>
      <c r="O16" s="1102"/>
      <c r="P16" s="1103"/>
      <c r="Q16" s="1008"/>
      <c r="R16" s="1089"/>
      <c r="S16" s="1104"/>
      <c r="T16" s="1104"/>
      <c r="U16" s="1008"/>
      <c r="V16" s="1089"/>
      <c r="W16" s="1008"/>
      <c r="X16" s="1089"/>
      <c r="Y16" s="1008"/>
      <c r="Z16" s="1089"/>
      <c r="AA16" s="1008"/>
      <c r="AB16" s="1089"/>
      <c r="AC16" s="1008"/>
      <c r="AD16" s="1089"/>
    </row>
    <row r="17" spans="3:30" ht="15" customHeight="1">
      <c r="C17" s="30"/>
      <c r="F17" s="338"/>
      <c r="G17" s="338"/>
      <c r="H17" s="338"/>
      <c r="I17" s="375" t="s">
        <v>855</v>
      </c>
      <c r="J17" s="338"/>
      <c r="L17" s="334"/>
      <c r="M17" s="12" t="s">
        <v>30</v>
      </c>
      <c r="N17" s="1105" t="s">
        <v>1172</v>
      </c>
      <c r="O17" s="979" t="s">
        <v>31</v>
      </c>
      <c r="P17" s="1103"/>
      <c r="Q17" s="973" t="s">
        <v>432</v>
      </c>
      <c r="R17" s="972">
        <v>0</v>
      </c>
      <c r="S17" s="1104"/>
      <c r="T17" s="1104"/>
      <c r="U17" s="973" t="s">
        <v>432</v>
      </c>
      <c r="V17" s="972">
        <f>SUM(V19:V32)</f>
        <v>16</v>
      </c>
      <c r="W17" s="973" t="s">
        <v>432</v>
      </c>
      <c r="X17" s="972">
        <f>SUM(X19:X32)</f>
        <v>1.8</v>
      </c>
      <c r="Y17" s="973" t="s">
        <v>432</v>
      </c>
      <c r="Z17" s="972">
        <f>SUM(Z19:Z32)</f>
        <v>0</v>
      </c>
      <c r="AA17" s="973" t="s">
        <v>432</v>
      </c>
      <c r="AB17" s="972">
        <f>SUM(AB19:AB32)</f>
        <v>0</v>
      </c>
      <c r="AC17" s="973" t="s">
        <v>432</v>
      </c>
      <c r="AD17" s="972">
        <f>SUM(AD19:AD32)</f>
        <v>0</v>
      </c>
    </row>
    <row r="18" spans="3:30">
      <c r="F18" s="338"/>
      <c r="G18" s="338"/>
      <c r="H18" s="338"/>
      <c r="I18" s="377">
        <v>15</v>
      </c>
      <c r="J18" s="338"/>
      <c r="L18" s="381"/>
      <c r="M18" s="12" t="s">
        <v>32</v>
      </c>
      <c r="N18" s="225" t="s">
        <v>33</v>
      </c>
      <c r="O18" s="110"/>
      <c r="P18" s="170"/>
      <c r="Q18" s="211"/>
      <c r="R18" s="112"/>
      <c r="U18" s="211"/>
      <c r="V18" s="112"/>
      <c r="W18" s="211"/>
      <c r="X18" s="112"/>
      <c r="Y18" s="211"/>
      <c r="Z18" s="112"/>
      <c r="AA18" s="211"/>
      <c r="AB18" s="112"/>
      <c r="AC18" s="211"/>
      <c r="AD18" s="112"/>
    </row>
    <row r="19" spans="3:30">
      <c r="C19" s="155"/>
      <c r="D19" s="29"/>
      <c r="E19" s="29"/>
      <c r="F19" s="29"/>
      <c r="G19" s="29"/>
      <c r="H19" s="29"/>
      <c r="I19" s="42"/>
      <c r="J19" s="29"/>
      <c r="K19" s="29"/>
      <c r="L19" s="29"/>
      <c r="M19" s="171"/>
      <c r="N19" s="226"/>
      <c r="O19" s="2185" t="s">
        <v>1652</v>
      </c>
      <c r="P19" s="810" t="s">
        <v>1334</v>
      </c>
      <c r="Q19" s="258" t="s">
        <v>436</v>
      </c>
      <c r="R19" s="227"/>
      <c r="U19" s="258" t="s">
        <v>432</v>
      </c>
      <c r="V19" s="976">
        <v>0.5</v>
      </c>
      <c r="W19" s="977" t="s">
        <v>432</v>
      </c>
      <c r="X19" s="976">
        <v>0</v>
      </c>
      <c r="Y19" s="977" t="s">
        <v>432</v>
      </c>
      <c r="Z19" s="976">
        <v>0</v>
      </c>
      <c r="AA19" s="977" t="s">
        <v>432</v>
      </c>
      <c r="AB19" s="976">
        <v>0</v>
      </c>
      <c r="AC19" s="977" t="s">
        <v>432</v>
      </c>
      <c r="AD19" s="976">
        <v>0</v>
      </c>
    </row>
    <row r="20" spans="3:30">
      <c r="C20" s="155"/>
      <c r="D20" s="29"/>
      <c r="E20" s="29"/>
      <c r="F20" s="29"/>
      <c r="G20" s="29"/>
      <c r="H20" s="29"/>
      <c r="I20" s="29"/>
      <c r="J20" s="29"/>
      <c r="K20" s="29"/>
      <c r="L20" s="29"/>
      <c r="M20" s="171"/>
      <c r="N20" s="226"/>
      <c r="O20" s="2186">
        <v>2017</v>
      </c>
      <c r="P20" s="810" t="s">
        <v>1335</v>
      </c>
      <c r="Q20" s="258" t="s">
        <v>436</v>
      </c>
      <c r="R20" s="227"/>
      <c r="U20" s="258" t="s">
        <v>432</v>
      </c>
      <c r="V20" s="976">
        <v>0.7</v>
      </c>
      <c r="W20" s="977" t="s">
        <v>432</v>
      </c>
      <c r="X20" s="976">
        <v>0</v>
      </c>
      <c r="Y20" s="977" t="s">
        <v>432</v>
      </c>
      <c r="Z20" s="976">
        <v>0</v>
      </c>
      <c r="AA20" s="977" t="s">
        <v>432</v>
      </c>
      <c r="AB20" s="976">
        <v>0</v>
      </c>
      <c r="AC20" s="977" t="s">
        <v>432</v>
      </c>
      <c r="AD20" s="976">
        <v>0</v>
      </c>
    </row>
    <row r="21" spans="3:30">
      <c r="C21" s="155"/>
      <c r="D21" s="29"/>
      <c r="E21" s="29"/>
      <c r="F21" s="29"/>
      <c r="G21" s="29"/>
      <c r="H21" s="29"/>
      <c r="I21" s="29"/>
      <c r="J21" s="29"/>
      <c r="K21" s="29"/>
      <c r="L21" s="29"/>
      <c r="M21" s="171"/>
      <c r="N21" s="226"/>
      <c r="O21" s="2186">
        <v>2017</v>
      </c>
      <c r="P21" s="810" t="s">
        <v>1336</v>
      </c>
      <c r="Q21" s="258" t="s">
        <v>436</v>
      </c>
      <c r="R21" s="227"/>
      <c r="U21" s="258" t="s">
        <v>432</v>
      </c>
      <c r="V21" s="976">
        <v>0.7</v>
      </c>
      <c r="W21" s="977" t="s">
        <v>432</v>
      </c>
      <c r="X21" s="976">
        <v>0</v>
      </c>
      <c r="Y21" s="977" t="s">
        <v>432</v>
      </c>
      <c r="Z21" s="976">
        <v>0</v>
      </c>
      <c r="AA21" s="977" t="s">
        <v>432</v>
      </c>
      <c r="AB21" s="976">
        <v>0</v>
      </c>
      <c r="AC21" s="977" t="s">
        <v>432</v>
      </c>
      <c r="AD21" s="976">
        <v>0</v>
      </c>
    </row>
    <row r="22" spans="3:30">
      <c r="M22" s="382"/>
      <c r="N22" s="226"/>
      <c r="O22" s="2186">
        <v>2017</v>
      </c>
      <c r="P22" s="810" t="s">
        <v>1337</v>
      </c>
      <c r="Q22" s="258" t="s">
        <v>436</v>
      </c>
      <c r="R22" s="227"/>
      <c r="U22" s="258" t="s">
        <v>432</v>
      </c>
      <c r="V22" s="976">
        <v>0.7</v>
      </c>
      <c r="W22" s="977" t="s">
        <v>432</v>
      </c>
      <c r="X22" s="976">
        <v>0</v>
      </c>
      <c r="Y22" s="977" t="s">
        <v>432</v>
      </c>
      <c r="Z22" s="976">
        <v>0</v>
      </c>
      <c r="AA22" s="977" t="s">
        <v>432</v>
      </c>
      <c r="AB22" s="976">
        <v>0</v>
      </c>
      <c r="AC22" s="977" t="s">
        <v>432</v>
      </c>
      <c r="AD22" s="976">
        <v>0</v>
      </c>
    </row>
    <row r="23" spans="3:30">
      <c r="C23" s="5"/>
      <c r="D23" s="5"/>
      <c r="E23" s="5"/>
      <c r="M23" s="382"/>
      <c r="N23" s="226"/>
      <c r="O23" s="2186">
        <v>2017</v>
      </c>
      <c r="P23" s="810" t="s">
        <v>1338</v>
      </c>
      <c r="Q23" s="258" t="s">
        <v>436</v>
      </c>
      <c r="R23" s="227"/>
      <c r="U23" s="258" t="s">
        <v>432</v>
      </c>
      <c r="V23" s="976">
        <v>0.7</v>
      </c>
      <c r="W23" s="977" t="s">
        <v>432</v>
      </c>
      <c r="X23" s="976">
        <v>0</v>
      </c>
      <c r="Y23" s="977" t="s">
        <v>432</v>
      </c>
      <c r="Z23" s="976">
        <v>0</v>
      </c>
      <c r="AA23" s="977" t="s">
        <v>432</v>
      </c>
      <c r="AB23" s="976">
        <v>0</v>
      </c>
      <c r="AC23" s="977" t="s">
        <v>432</v>
      </c>
      <c r="AD23" s="976">
        <v>0</v>
      </c>
    </row>
    <row r="24" spans="3:30">
      <c r="C24" s="30"/>
      <c r="M24" s="382"/>
      <c r="N24" s="226"/>
      <c r="O24" s="2186">
        <v>2017</v>
      </c>
      <c r="P24" s="810" t="s">
        <v>1339</v>
      </c>
      <c r="Q24" s="258" t="s">
        <v>436</v>
      </c>
      <c r="R24" s="227"/>
      <c r="U24" s="258" t="s">
        <v>432</v>
      </c>
      <c r="V24" s="976">
        <v>0.9</v>
      </c>
      <c r="W24" s="977" t="s">
        <v>432</v>
      </c>
      <c r="X24" s="976">
        <v>0</v>
      </c>
      <c r="Y24" s="977" t="s">
        <v>432</v>
      </c>
      <c r="Z24" s="976">
        <v>0</v>
      </c>
      <c r="AA24" s="977" t="s">
        <v>432</v>
      </c>
      <c r="AB24" s="976">
        <v>0</v>
      </c>
      <c r="AC24" s="977" t="s">
        <v>432</v>
      </c>
      <c r="AD24" s="976">
        <v>0</v>
      </c>
    </row>
    <row r="25" spans="3:30">
      <c r="C25" s="16"/>
      <c r="D25" s="16"/>
      <c r="E25" s="16"/>
      <c r="F25" s="16"/>
      <c r="G25" s="16"/>
      <c r="H25" s="16"/>
      <c r="M25" s="382"/>
      <c r="N25" s="226"/>
      <c r="O25" s="2186">
        <v>2017</v>
      </c>
      <c r="P25" s="810" t="s">
        <v>1340</v>
      </c>
      <c r="Q25" s="258" t="s">
        <v>436</v>
      </c>
      <c r="R25" s="227"/>
      <c r="U25" s="258" t="s">
        <v>432</v>
      </c>
      <c r="V25" s="976">
        <v>1.3</v>
      </c>
      <c r="W25" s="977" t="s">
        <v>432</v>
      </c>
      <c r="X25" s="976">
        <v>0</v>
      </c>
      <c r="Y25" s="977" t="s">
        <v>432</v>
      </c>
      <c r="Z25" s="976">
        <v>0</v>
      </c>
      <c r="AA25" s="977" t="s">
        <v>432</v>
      </c>
      <c r="AB25" s="976">
        <v>0</v>
      </c>
      <c r="AC25" s="977" t="s">
        <v>432</v>
      </c>
      <c r="AD25" s="976">
        <v>0</v>
      </c>
    </row>
    <row r="26" spans="3:30">
      <c r="C26" s="15"/>
      <c r="D26" s="11"/>
      <c r="E26" s="11"/>
      <c r="F26" s="11"/>
      <c r="G26" s="11"/>
      <c r="H26" s="11"/>
      <c r="M26" s="382"/>
      <c r="N26" s="226"/>
      <c r="O26" s="2186">
        <v>2017</v>
      </c>
      <c r="P26" s="810" t="s">
        <v>1341</v>
      </c>
      <c r="Q26" s="258" t="s">
        <v>436</v>
      </c>
      <c r="R26" s="227"/>
      <c r="U26" s="258" t="s">
        <v>432</v>
      </c>
      <c r="V26" s="976">
        <v>1.3</v>
      </c>
      <c r="W26" s="977" t="s">
        <v>432</v>
      </c>
      <c r="X26" s="976">
        <v>0</v>
      </c>
      <c r="Y26" s="977" t="s">
        <v>432</v>
      </c>
      <c r="Z26" s="976">
        <v>0</v>
      </c>
      <c r="AA26" s="977" t="s">
        <v>432</v>
      </c>
      <c r="AB26" s="976">
        <v>0</v>
      </c>
      <c r="AC26" s="977" t="s">
        <v>432</v>
      </c>
      <c r="AD26" s="976">
        <v>0</v>
      </c>
    </row>
    <row r="27" spans="3:30">
      <c r="C27" s="11"/>
      <c r="D27" s="11"/>
      <c r="E27" s="11"/>
      <c r="F27" s="11"/>
      <c r="G27" s="11"/>
      <c r="H27" s="11"/>
      <c r="M27" s="382"/>
      <c r="N27" s="226"/>
      <c r="O27" s="2186">
        <v>2017</v>
      </c>
      <c r="P27" s="810" t="s">
        <v>1342</v>
      </c>
      <c r="Q27" s="258" t="s">
        <v>436</v>
      </c>
      <c r="R27" s="227"/>
      <c r="U27" s="258" t="s">
        <v>432</v>
      </c>
      <c r="V27" s="976">
        <v>1.5</v>
      </c>
      <c r="W27" s="977" t="s">
        <v>432</v>
      </c>
      <c r="X27" s="976">
        <v>0.3</v>
      </c>
      <c r="Y27" s="977" t="s">
        <v>432</v>
      </c>
      <c r="Z27" s="976">
        <v>0</v>
      </c>
      <c r="AA27" s="977" t="s">
        <v>432</v>
      </c>
      <c r="AB27" s="976">
        <v>0</v>
      </c>
      <c r="AC27" s="977" t="s">
        <v>432</v>
      </c>
      <c r="AD27" s="976">
        <v>0</v>
      </c>
    </row>
    <row r="28" spans="3:30">
      <c r="C28" s="16"/>
      <c r="D28" s="16"/>
      <c r="E28" s="16"/>
      <c r="F28" s="16"/>
      <c r="G28" s="16"/>
      <c r="H28" s="16"/>
      <c r="M28" s="382"/>
      <c r="N28" s="226"/>
      <c r="O28" s="2186">
        <v>2017</v>
      </c>
      <c r="P28" s="810" t="s">
        <v>1343</v>
      </c>
      <c r="Q28" s="258" t="s">
        <v>436</v>
      </c>
      <c r="R28" s="227"/>
      <c r="U28" s="258" t="s">
        <v>432</v>
      </c>
      <c r="V28" s="976">
        <v>1.5</v>
      </c>
      <c r="W28" s="977" t="s">
        <v>432</v>
      </c>
      <c r="X28" s="976">
        <v>0.3</v>
      </c>
      <c r="Y28" s="977" t="s">
        <v>432</v>
      </c>
      <c r="Z28" s="976">
        <v>0</v>
      </c>
      <c r="AA28" s="977" t="s">
        <v>432</v>
      </c>
      <c r="AB28" s="976">
        <v>0</v>
      </c>
      <c r="AC28" s="977" t="s">
        <v>432</v>
      </c>
      <c r="AD28" s="976">
        <v>0</v>
      </c>
    </row>
    <row r="29" spans="3:30">
      <c r="C29" s="15"/>
      <c r="D29" s="11"/>
      <c r="E29" s="11"/>
      <c r="F29" s="11"/>
      <c r="G29" s="11"/>
      <c r="H29" s="11"/>
      <c r="M29" s="382"/>
      <c r="N29" s="226"/>
      <c r="O29" s="2186">
        <v>2017</v>
      </c>
      <c r="P29" s="810" t="s">
        <v>1344</v>
      </c>
      <c r="Q29" s="258" t="s">
        <v>436</v>
      </c>
      <c r="R29" s="227"/>
      <c r="U29" s="258" t="s">
        <v>432</v>
      </c>
      <c r="V29" s="976">
        <v>1.5</v>
      </c>
      <c r="W29" s="977" t="s">
        <v>432</v>
      </c>
      <c r="X29" s="976">
        <v>0.3</v>
      </c>
      <c r="Y29" s="977" t="s">
        <v>432</v>
      </c>
      <c r="Z29" s="976">
        <v>0</v>
      </c>
      <c r="AA29" s="977" t="s">
        <v>432</v>
      </c>
      <c r="AB29" s="976">
        <v>0</v>
      </c>
      <c r="AC29" s="977" t="s">
        <v>432</v>
      </c>
      <c r="AD29" s="976">
        <v>0</v>
      </c>
    </row>
    <row r="30" spans="3:30">
      <c r="C30" s="11"/>
      <c r="D30" s="11"/>
      <c r="E30" s="11"/>
      <c r="F30" s="11"/>
      <c r="G30" s="11"/>
      <c r="H30" s="11"/>
      <c r="M30" s="382"/>
      <c r="N30" s="226"/>
      <c r="O30" s="2187" t="s">
        <v>1653</v>
      </c>
      <c r="P30" s="810" t="s">
        <v>1345</v>
      </c>
      <c r="Q30" s="258" t="s">
        <v>436</v>
      </c>
      <c r="R30" s="227"/>
      <c r="U30" s="258" t="s">
        <v>432</v>
      </c>
      <c r="V30" s="976">
        <v>1.5</v>
      </c>
      <c r="W30" s="977" t="s">
        <v>432</v>
      </c>
      <c r="X30" s="976">
        <v>0.3</v>
      </c>
      <c r="Y30" s="977" t="s">
        <v>432</v>
      </c>
      <c r="Z30" s="976">
        <v>0</v>
      </c>
      <c r="AA30" s="977" t="s">
        <v>432</v>
      </c>
      <c r="AB30" s="976">
        <v>0</v>
      </c>
      <c r="AC30" s="977" t="s">
        <v>432</v>
      </c>
      <c r="AD30" s="976">
        <v>0</v>
      </c>
    </row>
    <row r="31" spans="3:30">
      <c r="C31" s="13"/>
      <c r="D31" s="16"/>
      <c r="E31" s="16"/>
      <c r="F31" s="16"/>
      <c r="G31" s="16"/>
      <c r="H31" s="16"/>
      <c r="M31" s="382"/>
      <c r="N31" s="226"/>
      <c r="O31" s="2188"/>
      <c r="P31" s="810" t="s">
        <v>1334</v>
      </c>
      <c r="Q31" s="258" t="s">
        <v>436</v>
      </c>
      <c r="R31" s="227"/>
      <c r="U31" s="258" t="s">
        <v>432</v>
      </c>
      <c r="V31" s="976">
        <v>1.5</v>
      </c>
      <c r="W31" s="977" t="s">
        <v>432</v>
      </c>
      <c r="X31" s="976">
        <v>0.3</v>
      </c>
      <c r="Y31" s="977" t="s">
        <v>432</v>
      </c>
      <c r="Z31" s="976">
        <v>0</v>
      </c>
      <c r="AA31" s="977" t="s">
        <v>432</v>
      </c>
      <c r="AB31" s="976">
        <v>0</v>
      </c>
      <c r="AC31" s="977" t="s">
        <v>432</v>
      </c>
      <c r="AD31" s="976">
        <v>0</v>
      </c>
    </row>
    <row r="32" spans="3:30">
      <c r="C32" s="15"/>
      <c r="D32" s="18"/>
      <c r="E32" s="18"/>
      <c r="F32" s="18"/>
      <c r="G32" s="18"/>
      <c r="H32" s="18"/>
      <c r="M32" s="382"/>
      <c r="N32" s="226"/>
      <c r="O32" s="108"/>
      <c r="P32" s="810" t="s">
        <v>1335</v>
      </c>
      <c r="Q32" s="258" t="s">
        <v>436</v>
      </c>
      <c r="R32" s="227"/>
      <c r="U32" s="258" t="s">
        <v>432</v>
      </c>
      <c r="V32" s="976">
        <v>1.7</v>
      </c>
      <c r="W32" s="977" t="s">
        <v>432</v>
      </c>
      <c r="X32" s="976">
        <v>0.3</v>
      </c>
      <c r="Y32" s="977" t="s">
        <v>432</v>
      </c>
      <c r="Z32" s="976">
        <v>0</v>
      </c>
      <c r="AA32" s="977" t="s">
        <v>432</v>
      </c>
      <c r="AB32" s="976">
        <v>0</v>
      </c>
      <c r="AC32" s="977" t="s">
        <v>432</v>
      </c>
      <c r="AD32" s="976">
        <v>0</v>
      </c>
    </row>
    <row r="33" spans="13:30">
      <c r="M33" s="383"/>
      <c r="N33" s="59"/>
      <c r="O33" s="89"/>
      <c r="P33" s="178"/>
      <c r="Q33" s="213"/>
      <c r="R33" s="179"/>
      <c r="U33" s="213"/>
      <c r="V33" s="179"/>
      <c r="W33" s="213"/>
      <c r="X33" s="179"/>
      <c r="Y33" s="213"/>
      <c r="Z33" s="179"/>
      <c r="AA33" s="213"/>
      <c r="AB33" s="179"/>
      <c r="AC33" s="213"/>
      <c r="AD33" s="179"/>
    </row>
  </sheetData>
  <sheetProtection algorithmName="SHA-512" hashValue="cJhb2ZLOAfjPyVszn8VNxevWC3FzRiimxuKzLJLJLjuhmEEeGxkRDwo6Tied4clavprDvAlDxYqQJ8/SKOv0gg==" saltValue="bx7HQIECvV+hMOYyogbaXw==" spinCount="100000" sheet="1" objects="1" scenarios="1"/>
  <mergeCells count="6">
    <mergeCell ref="E14:F14"/>
    <mergeCell ref="B6:G6"/>
    <mergeCell ref="B7:G7"/>
    <mergeCell ref="E11:F11"/>
    <mergeCell ref="E12:F12"/>
    <mergeCell ref="E13:F13"/>
  </mergeCells>
  <phoneticPr fontId="3"/>
  <conditionalFormatting sqref="O19:O30">
    <cfRule type="expression" dxfId="4" priority="1">
      <formula>$N19=12</formula>
    </cfRule>
  </conditionalFormatting>
  <dataValidations count="4">
    <dataValidation type="whole" allowBlank="1" showInputMessage="1" showErrorMessage="1" sqref="E12 E14" xr:uid="{12C26071-A4EA-496F-9D41-0F713756A94B}">
      <formula1>1</formula1>
      <formula2>12</formula2>
    </dataValidation>
    <dataValidation type="decimal" operator="greaterThanOrEqual" allowBlank="1" showInputMessage="1" showErrorMessage="1" sqref="AD19:AD32 AB19:AB32 Z19:Z32 X19:X32 V19:V32 R19:R32" xr:uid="{00000000-0002-0000-1500-000001000000}">
      <formula1>0</formula1>
    </dataValidation>
    <dataValidation type="decimal" operator="greaterThanOrEqual" allowBlank="1" showInputMessage="1" showErrorMessage="1" promptTitle="二次下請がある場合の入力" prompt="二次下請があり、一次下請とまとめている場合のみ金額を入力_x000a_その際、項目e～gには０を入力して下さい_x000a_上記以外の場合、０を入力" sqref="R16 V16 X16 Z16 AB16 AD16" xr:uid="{00000000-0002-0000-1500-000002000000}">
      <formula1>0</formula1>
    </dataValidation>
    <dataValidation type="whole" operator="greaterThanOrEqual" allowBlank="1" showInputMessage="1" showErrorMessage="1" sqref="R15 V15 X15 Z15 AB15 AD15" xr:uid="{00000000-0002-0000-1500-000003000000}">
      <formula1>0</formula1>
    </dataValidation>
  </dataValidations>
  <pageMargins left="0.26" right="0.17" top="1" bottom="1" header="0.51200000000000001" footer="0.2"/>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M72"/>
  <sheetViews>
    <sheetView showGridLines="0" topLeftCell="B1" zoomScale="70" zoomScaleNormal="70" workbookViewId="0"/>
  </sheetViews>
  <sheetFormatPr defaultRowHeight="13.5"/>
  <cols>
    <col min="1" max="1" width="5.125" style="29" hidden="1" customWidth="1"/>
    <col min="2" max="2" width="6.625" style="29" customWidth="1"/>
    <col min="3" max="3" width="6.625" style="33" customWidth="1"/>
    <col min="4" max="4" width="6.625" style="504" customWidth="1"/>
    <col min="5" max="5" width="1.875" style="504" customWidth="1"/>
    <col min="6" max="6" width="2.5" style="504" hidden="1" customWidth="1"/>
    <col min="7" max="7" width="15.125" style="541" hidden="1" customWidth="1"/>
    <col min="8" max="8" width="52.625" style="541" hidden="1" customWidth="1"/>
    <col min="9" max="9" width="12.5" style="1463" hidden="1" customWidth="1"/>
    <col min="10" max="10" width="12.25" style="541" hidden="1" customWidth="1"/>
    <col min="11" max="12" width="3.25" style="504" hidden="1" customWidth="1"/>
    <col min="13" max="13" width="2.125" style="504" customWidth="1"/>
    <col min="14" max="14" width="30" style="504" customWidth="1"/>
    <col min="15" max="15" width="7" style="504" customWidth="1"/>
    <col min="16" max="16" width="4.125" style="504" hidden="1" customWidth="1"/>
    <col min="17" max="17" width="36.375" style="504" hidden="1" customWidth="1"/>
    <col min="18" max="18" width="4.125" style="335" customWidth="1"/>
    <col min="19" max="19" width="36.375" style="335" customWidth="1"/>
    <col min="20" max="20" width="4.125" style="335" customWidth="1"/>
    <col min="21" max="21" width="36.375" style="335" customWidth="1"/>
    <col min="22" max="22" width="4.125" style="335" customWidth="1"/>
    <col min="23" max="23" width="36.375" style="335" customWidth="1"/>
    <col min="24" max="24" width="4.125" style="335" customWidth="1"/>
    <col min="25" max="25" width="36.375" style="335" customWidth="1"/>
    <col min="26" max="26" width="4.125" style="335" customWidth="1"/>
    <col min="27" max="27" width="36.375" style="335" customWidth="1"/>
    <col min="28" max="28" width="9" style="504"/>
    <col min="29" max="39" width="0" style="504" hidden="1" customWidth="1"/>
    <col min="40" max="16384" width="9" style="504"/>
  </cols>
  <sheetData>
    <row r="1" spans="1:27" ht="0.75" customHeight="1">
      <c r="A1" s="1175"/>
      <c r="B1" s="35"/>
      <c r="F1" s="1175"/>
      <c r="G1" s="493"/>
      <c r="H1" s="493"/>
      <c r="I1" s="1461"/>
      <c r="J1" s="493"/>
      <c r="K1" s="1175"/>
      <c r="L1" s="1175"/>
      <c r="P1" s="1175"/>
      <c r="Q1" s="1175"/>
      <c r="R1" s="29"/>
      <c r="S1" s="29"/>
      <c r="T1" s="29"/>
      <c r="U1" s="29"/>
      <c r="V1" s="29"/>
      <c r="W1" s="29"/>
      <c r="X1" s="29"/>
      <c r="Y1" s="29"/>
      <c r="Z1" s="29"/>
      <c r="AA1" s="29"/>
    </row>
    <row r="2" spans="1:27" ht="15" customHeight="1">
      <c r="B2" s="1734" t="s">
        <v>1429</v>
      </c>
      <c r="C2" s="1462"/>
      <c r="E2" s="541"/>
      <c r="R2" s="29"/>
      <c r="S2" s="29"/>
      <c r="T2" s="29"/>
      <c r="U2" s="29"/>
      <c r="V2" s="29"/>
      <c r="W2" s="29"/>
      <c r="X2" s="29"/>
      <c r="Y2" s="29"/>
      <c r="Z2" s="29"/>
      <c r="AA2" s="29"/>
    </row>
    <row r="3" spans="1:27" ht="30" customHeight="1">
      <c r="A3" s="50"/>
      <c r="B3" s="1464"/>
      <c r="E3" s="1464"/>
      <c r="F3" s="50"/>
      <c r="G3" s="1465"/>
      <c r="J3" s="1466"/>
      <c r="R3" s="29"/>
      <c r="S3" s="29"/>
      <c r="T3" s="29"/>
      <c r="U3" s="29"/>
      <c r="V3" s="29"/>
      <c r="W3" s="29"/>
      <c r="X3" s="29"/>
      <c r="Y3" s="29"/>
      <c r="Z3" s="29"/>
      <c r="AA3" s="29"/>
    </row>
    <row r="4" spans="1:27" ht="13.5" customHeight="1">
      <c r="B4" s="504"/>
      <c r="C4" s="504"/>
      <c r="G4" s="11"/>
      <c r="H4" s="57"/>
      <c r="I4" s="1467"/>
      <c r="J4" s="1329"/>
      <c r="N4" s="1548"/>
      <c r="R4" s="29"/>
      <c r="S4" s="29"/>
      <c r="T4" s="29"/>
      <c r="U4" s="29"/>
      <c r="V4" s="29"/>
      <c r="W4" s="29"/>
      <c r="X4" s="29"/>
      <c r="Y4" s="29"/>
      <c r="Z4" s="29"/>
      <c r="AA4" s="29"/>
    </row>
    <row r="5" spans="1:27" ht="27" customHeight="1">
      <c r="B5" s="1468" t="s">
        <v>515</v>
      </c>
      <c r="C5" s="1469"/>
      <c r="D5" s="1470"/>
      <c r="G5" s="1383"/>
      <c r="H5" s="1383"/>
      <c r="I5" s="1383"/>
      <c r="J5" s="1383"/>
      <c r="K5" s="1383"/>
      <c r="L5" s="1383"/>
      <c r="M5" s="1471"/>
      <c r="O5" s="1472"/>
      <c r="P5" s="1473"/>
      <c r="Q5" s="1473"/>
      <c r="R5" s="1473"/>
      <c r="S5" s="1473"/>
      <c r="T5" s="1473"/>
      <c r="U5" s="1473"/>
      <c r="V5" s="1473"/>
      <c r="W5" s="1473"/>
      <c r="X5" s="1473"/>
      <c r="Y5" s="1473"/>
      <c r="Z5" s="1473"/>
      <c r="AA5" s="1473"/>
    </row>
    <row r="6" spans="1:27" ht="27" customHeight="1">
      <c r="B6" s="210">
        <f>SUM($Q$70:$IV$70)</f>
        <v>17638</v>
      </c>
      <c r="C6" s="1474"/>
      <c r="D6" s="1475"/>
      <c r="G6" s="1385" t="s">
        <v>1086</v>
      </c>
      <c r="H6" s="1387" t="s">
        <v>1087</v>
      </c>
      <c r="I6" s="1385"/>
      <c r="J6" s="1385"/>
      <c r="K6" s="1383"/>
      <c r="L6" s="1383"/>
      <c r="M6" s="2653" t="s">
        <v>516</v>
      </c>
      <c r="N6" s="2654"/>
      <c r="O6" s="2655"/>
      <c r="P6" s="1477"/>
      <c r="Q6" s="1478"/>
      <c r="R6" s="211">
        <v>1</v>
      </c>
      <c r="S6" s="212" t="s">
        <v>988</v>
      </c>
      <c r="T6" s="211">
        <v>2</v>
      </c>
      <c r="U6" s="212" t="s">
        <v>989</v>
      </c>
      <c r="V6" s="211">
        <v>3</v>
      </c>
      <c r="W6" s="212" t="s">
        <v>990</v>
      </c>
      <c r="X6" s="211">
        <v>4</v>
      </c>
      <c r="Y6" s="212" t="s">
        <v>991</v>
      </c>
      <c r="Z6" s="211">
        <v>5</v>
      </c>
      <c r="AA6" s="212" t="s">
        <v>992</v>
      </c>
    </row>
    <row r="7" spans="1:27" ht="27" customHeight="1">
      <c r="B7" s="504"/>
      <c r="C7" s="504"/>
      <c r="G7" s="1389" t="s">
        <v>1090</v>
      </c>
      <c r="H7" s="1390" t="s">
        <v>1091</v>
      </c>
      <c r="I7" s="1389" t="s">
        <v>517</v>
      </c>
      <c r="J7" s="1389" t="s">
        <v>1093</v>
      </c>
      <c r="K7" s="1383"/>
      <c r="L7" s="1383"/>
      <c r="M7" s="2568" t="s">
        <v>518</v>
      </c>
      <c r="N7" s="2569"/>
      <c r="O7" s="2656"/>
      <c r="P7" s="1480"/>
      <c r="Q7" s="1481"/>
      <c r="R7" s="213"/>
      <c r="S7" s="214" t="s">
        <v>993</v>
      </c>
      <c r="T7" s="213"/>
      <c r="U7" s="214" t="s">
        <v>994</v>
      </c>
      <c r="V7" s="213"/>
      <c r="W7" s="214" t="s">
        <v>995</v>
      </c>
      <c r="X7" s="213"/>
      <c r="Y7" s="214" t="s">
        <v>996</v>
      </c>
      <c r="Z7" s="213"/>
      <c r="AA7" s="214" t="s">
        <v>997</v>
      </c>
    </row>
    <row r="8" spans="1:27" s="1482" customFormat="1" ht="27" customHeight="1">
      <c r="A8" s="53"/>
      <c r="B8" s="2652"/>
      <c r="C8" s="2652"/>
      <c r="D8" s="2652"/>
      <c r="G8" s="1392" t="s">
        <v>1094</v>
      </c>
      <c r="H8" s="1390"/>
      <c r="I8" s="1389"/>
      <c r="J8" s="1393"/>
      <c r="K8" s="1383"/>
      <c r="L8" s="1383"/>
      <c r="M8" s="1483" t="s">
        <v>1095</v>
      </c>
      <c r="N8" s="1395"/>
      <c r="O8" s="1484"/>
      <c r="P8" s="1485"/>
      <c r="Q8" s="1486"/>
      <c r="R8" s="1485"/>
      <c r="S8" s="1486"/>
      <c r="T8" s="1485"/>
      <c r="U8" s="1486"/>
      <c r="V8" s="1485"/>
      <c r="W8" s="1486"/>
      <c r="X8" s="1485"/>
      <c r="Y8" s="1486"/>
      <c r="Z8" s="1485"/>
      <c r="AA8" s="1486"/>
    </row>
    <row r="9" spans="1:27" ht="27" customHeight="1">
      <c r="B9" s="2652"/>
      <c r="C9" s="2652"/>
      <c r="D9" s="2652"/>
      <c r="G9" s="1396"/>
      <c r="H9" s="1390" t="s">
        <v>1096</v>
      </c>
      <c r="I9" s="1397">
        <v>0.19</v>
      </c>
      <c r="J9" s="1393">
        <v>103</v>
      </c>
      <c r="K9" s="1383"/>
      <c r="L9" s="1383"/>
      <c r="M9" s="1394"/>
      <c r="N9" s="1398" t="s">
        <v>1120</v>
      </c>
      <c r="O9" s="1487"/>
      <c r="P9" s="1488" t="str">
        <f>IF(Q9="","※","")</f>
        <v>※</v>
      </c>
      <c r="Q9" s="1489"/>
      <c r="R9" s="1595" t="str">
        <f>IF(S9="","※","")</f>
        <v/>
      </c>
      <c r="S9" s="1552">
        <v>94000</v>
      </c>
      <c r="T9" s="1595" t="str">
        <f>IF(U9="","※","")</f>
        <v/>
      </c>
      <c r="U9" s="1552">
        <v>11000</v>
      </c>
      <c r="V9" s="1595" t="str">
        <f>IF(W9="","※","")</f>
        <v/>
      </c>
      <c r="W9" s="1552">
        <v>4200</v>
      </c>
      <c r="X9" s="1595" t="str">
        <f>IF(Y9="","※","")</f>
        <v/>
      </c>
      <c r="Y9" s="1552">
        <v>500</v>
      </c>
      <c r="Z9" s="1595" t="str">
        <f>IF(AA9="","※","")</f>
        <v/>
      </c>
      <c r="AA9" s="1552">
        <v>1000</v>
      </c>
    </row>
    <row r="10" spans="1:27" ht="27" customHeight="1">
      <c r="B10" s="2652"/>
      <c r="C10" s="2652"/>
      <c r="D10" s="2652"/>
      <c r="G10" s="1400"/>
      <c r="H10" s="1390" t="s">
        <v>1121</v>
      </c>
      <c r="I10" s="1397">
        <v>0.21</v>
      </c>
      <c r="J10" s="1393">
        <v>15</v>
      </c>
      <c r="K10" s="1383"/>
      <c r="L10" s="1383"/>
      <c r="M10" s="1394"/>
      <c r="N10" s="1401" t="s">
        <v>1122</v>
      </c>
      <c r="O10" s="732"/>
      <c r="P10" s="1490" t="str">
        <f>IF(Q10="","※","")</f>
        <v>※</v>
      </c>
      <c r="Q10" s="1491"/>
      <c r="R10" s="1596" t="str">
        <f>IF(S10="","※","")</f>
        <v/>
      </c>
      <c r="S10" s="1553">
        <v>2700</v>
      </c>
      <c r="T10" s="1596" t="str">
        <f>IF(U10="","※","")</f>
        <v/>
      </c>
      <c r="U10" s="1553">
        <v>350</v>
      </c>
      <c r="V10" s="1596" t="str">
        <f>IF(W10="","※","")</f>
        <v/>
      </c>
      <c r="W10" s="1553">
        <v>150</v>
      </c>
      <c r="X10" s="1596" t="str">
        <f>IF(Y10="","※","")</f>
        <v/>
      </c>
      <c r="Y10" s="1553">
        <v>15</v>
      </c>
      <c r="Z10" s="1596" t="str">
        <f>IF(AA10="","※","")</f>
        <v/>
      </c>
      <c r="AA10" s="1553">
        <v>30</v>
      </c>
    </row>
    <row r="11" spans="1:27" ht="27" customHeight="1">
      <c r="B11" s="2652"/>
      <c r="C11" s="2652"/>
      <c r="D11" s="2652"/>
      <c r="G11" s="1400"/>
      <c r="H11" s="1390" t="s">
        <v>1123</v>
      </c>
      <c r="I11" s="1397">
        <v>0.19</v>
      </c>
      <c r="J11" s="1393">
        <v>11</v>
      </c>
      <c r="K11" s="1383"/>
      <c r="L11" s="1383"/>
      <c r="M11" s="1394"/>
      <c r="N11" s="1402" t="s">
        <v>1124</v>
      </c>
      <c r="O11" s="1492"/>
      <c r="P11" s="1490"/>
      <c r="Q11" s="1493" t="str">
        <f>IF(OR(Q9="",Q10=""),"",ROUND(Q9/Q10,0))</f>
        <v/>
      </c>
      <c r="R11" s="1596"/>
      <c r="S11" s="1554">
        <v>35</v>
      </c>
      <c r="T11" s="1596"/>
      <c r="U11" s="1554">
        <v>31</v>
      </c>
      <c r="V11" s="1596"/>
      <c r="W11" s="1554">
        <v>28</v>
      </c>
      <c r="X11" s="1596"/>
      <c r="Y11" s="1554">
        <v>33</v>
      </c>
      <c r="Z11" s="1596"/>
      <c r="AA11" s="1554">
        <v>33</v>
      </c>
    </row>
    <row r="12" spans="1:27" ht="42" customHeight="1">
      <c r="B12" s="2652"/>
      <c r="C12" s="2652"/>
      <c r="D12" s="2652"/>
      <c r="G12" s="1400"/>
      <c r="H12" s="1390" t="s">
        <v>1125</v>
      </c>
      <c r="I12" s="1397">
        <v>0.24</v>
      </c>
      <c r="J12" s="1393">
        <v>18</v>
      </c>
      <c r="K12" s="1383"/>
      <c r="L12" s="1383"/>
      <c r="M12" s="1394"/>
      <c r="N12" s="1404" t="s">
        <v>1126</v>
      </c>
      <c r="O12" s="1492"/>
      <c r="P12" s="1490"/>
      <c r="Q12" s="1405" t="str">
        <f>IF(Q11="","",IF(Q11&lt;=5,"一人一日当たりの賃金が過小になっていると思われます。「支払い賃金総額」「従事者延べ人数」に間違いがないか確認してください。",IF(Q11&gt;=50,"一人一日当たりの賃金が過大になっていると思われます。「支払い賃金総額」「従事者延べ人数」に間違いがないか確認してください。","ＯＫ")))</f>
        <v/>
      </c>
      <c r="R12" s="1596"/>
      <c r="S12" s="1597" t="str">
        <f>IF(S11="","",IF(S11&lt;=5,"一人一日当たりの賃金が過小になっていると思われます。「支払い賃金総額」「従事者延べ人数」に間違いがないか確認してください。",IF(S11&gt;=50,"一人一日当たりの賃金が過大になっていると思われます。「支払い賃金総額」「従事者延べ人数」に間違いがないか確認してください。","ＯＫ")))</f>
        <v>ＯＫ</v>
      </c>
      <c r="T12" s="1596"/>
      <c r="U12" s="1597" t="str">
        <f>IF(U11="","",IF(U11&lt;=5,"一人一日当たりの賃金が過小になっていると思われます。「支払い賃金総額」「従事者延べ人数」に間違いがないか確認してください。",IF(U11&gt;=50,"一人一日当たりの賃金が過大になっていると思われます。「支払い賃金総額」「従事者延べ人数」に間違いがないか確認してください。","ＯＫ")))</f>
        <v>ＯＫ</v>
      </c>
      <c r="V12" s="1596"/>
      <c r="W12" s="1597" t="str">
        <f>IF(W11="","",IF(W11&lt;=5,"一人一日当たりの賃金が過小になっていると思われます。「支払い賃金総額」「従事者延べ人数」に間違いがないか確認してください。",IF(W11&gt;=50,"一人一日当たりの賃金が過大になっていると思われます。「支払い賃金総額」「従事者延べ人数」に間違いがないか確認してください。","ＯＫ")))</f>
        <v>ＯＫ</v>
      </c>
      <c r="X12" s="1596"/>
      <c r="Y12" s="1597" t="str">
        <f>IF(Y11="","",IF(Y11&lt;=5,"一人一日当たりの賃金が過小になっていると思われます。「支払い賃金総額」「従事者延べ人数」に間違いがないか確認してください。",IF(Y11&gt;=50,"一人一日当たりの賃金が過大になっていると思われます。「支払い賃金総額」「従事者延べ人数」に間違いがないか確認してください。","ＯＫ")))</f>
        <v>ＯＫ</v>
      </c>
      <c r="Z12" s="1596"/>
      <c r="AA12" s="1597" t="str">
        <f>IF(AA11="","",IF(AA11&lt;=5,"一人一日当たりの賃金が過小になっていると思われます。「支払い賃金総額」「従事者延べ人数」に間違いがないか確認してください。",IF(AA11&gt;=50,"一人一日当たりの賃金が過大になっていると思われます。「支払い賃金総額」「従事者延べ人数」に間違いがないか確認してください。","ＯＫ")))</f>
        <v>ＯＫ</v>
      </c>
    </row>
    <row r="13" spans="1:27" ht="57" customHeight="1">
      <c r="B13" s="2652"/>
      <c r="C13" s="2652"/>
      <c r="D13" s="2652"/>
      <c r="G13" s="1400"/>
      <c r="H13" s="1390" t="s">
        <v>1127</v>
      </c>
      <c r="I13" s="1397">
        <v>0.21</v>
      </c>
      <c r="J13" s="1393">
        <v>13</v>
      </c>
      <c r="K13" s="1383"/>
      <c r="L13" s="1383"/>
      <c r="M13" s="1394"/>
      <c r="N13" s="1406" t="s">
        <v>1128</v>
      </c>
      <c r="O13" s="1479"/>
      <c r="P13" s="1494" t="str">
        <f>IF(Q12="","",IF(AND(Q12&lt;&gt;"ＯＫ",Q13=""),"※",""))</f>
        <v/>
      </c>
      <c r="Q13" s="1495"/>
      <c r="R13" s="1598" t="str">
        <f>IF(S12="","",IF(AND(S12&lt;&gt;"ＯＫ",S13=""),"※",""))</f>
        <v/>
      </c>
      <c r="S13" s="1555"/>
      <c r="T13" s="1598" t="str">
        <f>IF(U12="","",IF(AND(U12&lt;&gt;"ＯＫ",U13=""),"※",""))</f>
        <v/>
      </c>
      <c r="U13" s="1555"/>
      <c r="V13" s="1598" t="str">
        <f>IF(W12="","",IF(AND(W12&lt;&gt;"ＯＫ",W13=""),"※",""))</f>
        <v/>
      </c>
      <c r="W13" s="1555"/>
      <c r="X13" s="1598" t="str">
        <f>IF(Y12="","",IF(AND(Y12&lt;&gt;"ＯＫ",Y13=""),"※",""))</f>
        <v/>
      </c>
      <c r="Y13" s="1555"/>
      <c r="Z13" s="1598" t="str">
        <f>IF(AA12="","",IF(AND(AA12&lt;&gt;"ＯＫ",AA13=""),"※",""))</f>
        <v/>
      </c>
      <c r="AA13" s="1555"/>
    </row>
    <row r="14" spans="1:27" ht="27" customHeight="1">
      <c r="B14" s="1496"/>
      <c r="C14" s="35"/>
      <c r="D14" s="1497"/>
      <c r="G14" s="1400"/>
      <c r="H14" s="1390" t="s">
        <v>1131</v>
      </c>
      <c r="I14" s="1397">
        <v>0.22</v>
      </c>
      <c r="J14" s="1393">
        <v>14</v>
      </c>
      <c r="K14" s="1383"/>
      <c r="L14" s="1383"/>
      <c r="M14" s="1407" t="s">
        <v>1132</v>
      </c>
      <c r="N14" s="1408"/>
      <c r="O14" s="1498"/>
      <c r="P14" s="1410"/>
      <c r="Q14" s="1411"/>
      <c r="R14" s="1556"/>
      <c r="S14" s="1411"/>
      <c r="T14" s="1556"/>
      <c r="U14" s="1411"/>
      <c r="V14" s="1556"/>
      <c r="W14" s="1411"/>
      <c r="X14" s="1556"/>
      <c r="Y14" s="1411"/>
      <c r="Z14" s="1556"/>
      <c r="AA14" s="1411"/>
    </row>
    <row r="15" spans="1:27" ht="27" customHeight="1">
      <c r="B15" s="33"/>
      <c r="D15" s="1499"/>
      <c r="E15" s="1500"/>
      <c r="G15" s="1400"/>
      <c r="H15" s="1390" t="s">
        <v>1133</v>
      </c>
      <c r="I15" s="1397">
        <v>0.4</v>
      </c>
      <c r="J15" s="1393">
        <v>9</v>
      </c>
      <c r="K15" s="1383"/>
      <c r="L15" s="1383"/>
      <c r="M15" s="1396"/>
      <c r="N15" s="1412" t="s">
        <v>1134</v>
      </c>
      <c r="O15" s="1501"/>
      <c r="P15" s="1502" t="str">
        <f>IF(Q15="","※","")</f>
        <v>※</v>
      </c>
      <c r="Q15" s="1503"/>
      <c r="R15" s="1609" t="str">
        <f>IF(S15="","※","")</f>
        <v/>
      </c>
      <c r="S15" s="1576">
        <v>0</v>
      </c>
      <c r="T15" s="1609" t="str">
        <f>IF(U15="","※","")</f>
        <v/>
      </c>
      <c r="U15" s="1576">
        <v>0</v>
      </c>
      <c r="V15" s="1609" t="str">
        <f>IF(W15="","※","")</f>
        <v/>
      </c>
      <c r="W15" s="1576">
        <v>0</v>
      </c>
      <c r="X15" s="1609" t="str">
        <f>IF(Y15="","※","")</f>
        <v/>
      </c>
      <c r="Y15" s="1576">
        <v>0</v>
      </c>
      <c r="Z15" s="1609" t="str">
        <f>IF(AA15="","※","")</f>
        <v/>
      </c>
      <c r="AA15" s="1576">
        <v>0</v>
      </c>
    </row>
    <row r="16" spans="1:27" ht="27" customHeight="1">
      <c r="B16" s="2657"/>
      <c r="C16" s="2657"/>
      <c r="D16" s="2657"/>
      <c r="E16" s="1549"/>
      <c r="G16" s="1400"/>
      <c r="H16" s="1390" t="s">
        <v>1135</v>
      </c>
      <c r="I16" s="1397">
        <v>0.22</v>
      </c>
      <c r="J16" s="1393">
        <v>9</v>
      </c>
      <c r="K16" s="1383"/>
      <c r="L16" s="1383"/>
      <c r="M16" s="1396"/>
      <c r="N16" s="1414" t="s">
        <v>1136</v>
      </c>
      <c r="O16" s="1504"/>
      <c r="P16" s="1505" t="str">
        <f>IF(Q15="","",IF(Q15=0,"入力不要→",IF(Q16="","※","")))</f>
        <v/>
      </c>
      <c r="Q16" s="1506"/>
      <c r="R16" s="1599" t="str">
        <f>IF(S15="","",IF(S15=0,"入力不要→",IF(S16="","※","")))</f>
        <v>入力不要→</v>
      </c>
      <c r="S16" s="1593"/>
      <c r="T16" s="1599" t="str">
        <f>IF(U15="","",IF(U15=0,"入力不要→",IF(U16="","※","")))</f>
        <v>入力不要→</v>
      </c>
      <c r="U16" s="1593"/>
      <c r="V16" s="1599" t="str">
        <f>IF(W15="","",IF(W15=0,"入力不要→",IF(W16="","※","")))</f>
        <v>入力不要→</v>
      </c>
      <c r="W16" s="1593"/>
      <c r="X16" s="1599" t="str">
        <f>IF(Y15="","",IF(Y15=0,"入力不要→",IF(Y16="","※","")))</f>
        <v>入力不要→</v>
      </c>
      <c r="Y16" s="1593"/>
      <c r="Z16" s="1599" t="str">
        <f>IF(AA15="","",IF(AA15=0,"入力不要→",IF(AA16="","※","")))</f>
        <v>入力不要→</v>
      </c>
      <c r="AA16" s="1593"/>
    </row>
    <row r="17" spans="2:27" ht="27" customHeight="1">
      <c r="B17" s="2658"/>
      <c r="C17" s="2658"/>
      <c r="D17" s="2658"/>
      <c r="E17" s="1549"/>
      <c r="F17" s="1507"/>
      <c r="G17" s="1400"/>
      <c r="H17" s="1390" t="s">
        <v>1137</v>
      </c>
      <c r="I17" s="1397">
        <v>0.24</v>
      </c>
      <c r="J17" s="1393">
        <v>19</v>
      </c>
      <c r="K17" s="1383"/>
      <c r="L17" s="1383"/>
      <c r="M17" s="1416"/>
      <c r="N17" s="1414" t="s">
        <v>1138</v>
      </c>
      <c r="O17" s="1504"/>
      <c r="P17" s="1505" t="str">
        <f>IF(Q15="","",IF(Q15=0,"入力不要→",IF(Q17="","※","")))</f>
        <v/>
      </c>
      <c r="Q17" s="1508"/>
      <c r="R17" s="1599" t="str">
        <f>IF(S15="","",IF(S15=0,"入力不要→",IF(S17="","※","")))</f>
        <v>入力不要→</v>
      </c>
      <c r="S17" s="1594"/>
      <c r="T17" s="1599" t="str">
        <f>IF(U15="","",IF(U15=0,"入力不要→",IF(U17="","※","")))</f>
        <v>入力不要→</v>
      </c>
      <c r="U17" s="1594"/>
      <c r="V17" s="1599" t="str">
        <f>IF(W15="","",IF(W15=0,"入力不要→",IF(W17="","※","")))</f>
        <v>入力不要→</v>
      </c>
      <c r="W17" s="1594"/>
      <c r="X17" s="1599" t="str">
        <f>IF(Y15="","",IF(Y15=0,"入力不要→",IF(Y17="","※","")))</f>
        <v>入力不要→</v>
      </c>
      <c r="Y17" s="1594"/>
      <c r="Z17" s="1599" t="str">
        <f>IF(AA15="","",IF(AA15=0,"入力不要→",IF(AA17="","※","")))</f>
        <v>入力不要→</v>
      </c>
      <c r="AA17" s="1594"/>
    </row>
    <row r="18" spans="2:27" ht="27" customHeight="1">
      <c r="B18" s="2658"/>
      <c r="C18" s="2658"/>
      <c r="D18" s="2658"/>
      <c r="E18" s="1549"/>
      <c r="F18" s="1507"/>
      <c r="G18" s="1417"/>
      <c r="H18" s="1390"/>
      <c r="I18" s="1418"/>
      <c r="J18" s="1418"/>
      <c r="K18" s="1383"/>
      <c r="L18" s="1383"/>
      <c r="M18" s="1396"/>
      <c r="N18" s="1419" t="s">
        <v>1139</v>
      </c>
      <c r="O18" s="1509"/>
      <c r="P18" s="1505" t="str">
        <f>IF(AND(Q17=$G$24,Q18=""),"※",IF(Q17=$G$25,"入力不要→",IF(P17="入力不要→","入力不要→","")))</f>
        <v/>
      </c>
      <c r="Q18" s="1491"/>
      <c r="R18" s="1599" t="str">
        <f>IF(AND(S17=$G$24,S18=""),"※",IF(S17=$G$25,"入力不要→",IF(R17="入力不要→","入力不要→","")))</f>
        <v>入力不要→</v>
      </c>
      <c r="S18" s="1553"/>
      <c r="T18" s="1599" t="str">
        <f>IF(AND(U17=$G$24,U18=""),"※",IF(U17=$G$25,"入力不要→",IF(T17="入力不要→","入力不要→","")))</f>
        <v>入力不要→</v>
      </c>
      <c r="U18" s="1553"/>
      <c r="V18" s="1599" t="str">
        <f>IF(AND(W17=$G$24,W18=""),"※",IF(W17=$G$25,"入力不要→",IF(V17="入力不要→","入力不要→","")))</f>
        <v>入力不要→</v>
      </c>
      <c r="W18" s="1553"/>
      <c r="X18" s="1599" t="str">
        <f>IF(AND(Y17=$G$24,Y18=""),"※",IF(Y17=$G$25,"入力不要→",IF(X17="入力不要→","入力不要→","")))</f>
        <v>入力不要→</v>
      </c>
      <c r="Y18" s="1553"/>
      <c r="Z18" s="1599" t="str">
        <f>IF(AND(AA17=$G$24,AA18=""),"※",IF(AA17=$G$25,"入力不要→",IF(Z17="入力不要→","入力不要→","")))</f>
        <v>入力不要→</v>
      </c>
      <c r="AA18" s="1553"/>
    </row>
    <row r="19" spans="2:27" ht="27" customHeight="1">
      <c r="B19" s="2658"/>
      <c r="C19" s="2658"/>
      <c r="D19" s="2658"/>
      <c r="E19" s="1549"/>
      <c r="G19" s="1421"/>
      <c r="H19" s="687"/>
      <c r="I19" s="1421"/>
      <c r="J19" s="1421"/>
      <c r="K19" s="1383"/>
      <c r="L19" s="1383"/>
      <c r="M19" s="1396"/>
      <c r="N19" s="1422" t="s">
        <v>1140</v>
      </c>
      <c r="O19" s="1510"/>
      <c r="P19" s="1505" t="str">
        <f>IF(AND(Q17=$G$25,Q19=""),"※",IF(Q17=$G$24,"入力不要→",IF(P17="入力不要→","入力不要→","")))</f>
        <v/>
      </c>
      <c r="Q19" s="1491"/>
      <c r="R19" s="1599" t="str">
        <f>IF(AND(S17=$G$25,S19=""),"※",IF(S17=$G$24,"入力不要→",IF(R17="入力不要→","入力不要→","")))</f>
        <v>入力不要→</v>
      </c>
      <c r="S19" s="1553"/>
      <c r="T19" s="1599" t="str">
        <f>IF(AND(U17=$G$25,U19=""),"※",IF(U17=$G$24,"入力不要→",IF(T17="入力不要→","入力不要→","")))</f>
        <v>入力不要→</v>
      </c>
      <c r="U19" s="1553"/>
      <c r="V19" s="1599" t="str">
        <f>IF(AND(W17=$G$25,W19=""),"※",IF(W17=$G$24,"入力不要→",IF(V17="入力不要→","入力不要→","")))</f>
        <v>入力不要→</v>
      </c>
      <c r="W19" s="1553"/>
      <c r="X19" s="1599" t="str">
        <f>IF(AND(Y17=$G$25,Y19=""),"※",IF(Y17=$G$24,"入力不要→",IF(X17="入力不要→","入力不要→","")))</f>
        <v>入力不要→</v>
      </c>
      <c r="Y19" s="1553"/>
      <c r="Z19" s="1599" t="str">
        <f>IF(AND(AA17=$G$25,AA19=""),"※",IF(AA17=$G$24,"入力不要→",IF(Z17="入力不要→","入力不要→","")))</f>
        <v>入力不要→</v>
      </c>
      <c r="AA19" s="1553"/>
    </row>
    <row r="20" spans="2:27" ht="27" hidden="1" customHeight="1">
      <c r="B20" s="654"/>
      <c r="C20" s="654"/>
      <c r="D20" s="654"/>
      <c r="G20" s="1383"/>
      <c r="H20" s="1383"/>
      <c r="I20" s="1383"/>
      <c r="J20" s="1383"/>
      <c r="K20" s="1383"/>
      <c r="L20" s="1383"/>
      <c r="M20" s="1511"/>
      <c r="N20" s="1512" t="s">
        <v>1141</v>
      </c>
      <c r="O20" s="1513"/>
      <c r="P20" s="1514"/>
      <c r="Q20" s="1515"/>
      <c r="R20" s="1600"/>
      <c r="S20" s="1557"/>
      <c r="T20" s="1600"/>
      <c r="U20" s="1557"/>
      <c r="V20" s="1600"/>
      <c r="W20" s="1557"/>
      <c r="X20" s="1600"/>
      <c r="Y20" s="1557"/>
      <c r="Z20" s="1600"/>
      <c r="AA20" s="1557"/>
    </row>
    <row r="21" spans="2:27" ht="27" customHeight="1">
      <c r="G21" s="1383"/>
      <c r="H21" s="1383"/>
      <c r="I21" s="1383"/>
      <c r="J21" s="1383"/>
      <c r="K21" s="1383"/>
      <c r="L21" s="1383"/>
      <c r="M21" s="1396"/>
      <c r="N21" s="1425" t="s">
        <v>519</v>
      </c>
      <c r="O21" s="1516"/>
      <c r="P21" s="1517"/>
      <c r="Q21" s="1518" t="str">
        <f>IF(Q16="","",VLOOKUP(Q16,$H$8:$J$18,2,FALSE))</f>
        <v/>
      </c>
      <c r="R21" s="1596"/>
      <c r="S21" s="1558" t="str">
        <f>IF(S16="","",VLOOKUP(S16,$H$8:$J$18,2,FALSE))</f>
        <v/>
      </c>
      <c r="T21" s="1596"/>
      <c r="U21" s="1558" t="str">
        <f>IF(U16="","",VLOOKUP(U16,$H$8:$J$18,2,FALSE))</f>
        <v/>
      </c>
      <c r="V21" s="1596"/>
      <c r="W21" s="1558" t="str">
        <f>IF(W16="","",VLOOKUP(W16,$H$8:$J$18,2,FALSE))</f>
        <v/>
      </c>
      <c r="X21" s="1596"/>
      <c r="Y21" s="1558" t="str">
        <f>IF(Y16="","",VLOOKUP(Y16,$H$8:$J$18,2,FALSE))</f>
        <v/>
      </c>
      <c r="Z21" s="1596"/>
      <c r="AA21" s="1558" t="str">
        <f>IF(AA16="","",VLOOKUP(AA16,$H$8:$J$18,2,FALSE))</f>
        <v/>
      </c>
    </row>
    <row r="22" spans="2:27" ht="27" customHeight="1">
      <c r="G22" s="1387" t="s">
        <v>1143</v>
      </c>
      <c r="H22" s="1383"/>
      <c r="I22" s="1383"/>
      <c r="J22" s="1383"/>
      <c r="K22" s="1383"/>
      <c r="L22" s="1383"/>
      <c r="M22" s="1396"/>
      <c r="N22" s="1425" t="s">
        <v>520</v>
      </c>
      <c r="O22" s="1516"/>
      <c r="P22" s="1517"/>
      <c r="Q22" s="1519" t="str">
        <f>IF(Q16="","",VLOOKUP(Q16,$H$8:$J$18,3,FALSE))</f>
        <v/>
      </c>
      <c r="R22" s="1596"/>
      <c r="S22" s="1559" t="str">
        <f>IF(S16="","",VLOOKUP(S16,$H$8:$J$18,3,FALSE))</f>
        <v/>
      </c>
      <c r="T22" s="1596"/>
      <c r="U22" s="1559" t="str">
        <f>IF(U16="","",VLOOKUP(U16,$H$8:$J$18,3,FALSE))</f>
        <v/>
      </c>
      <c r="V22" s="1596"/>
      <c r="W22" s="1559" t="str">
        <f>IF(W16="","",VLOOKUP(W16,$H$8:$J$18,3,FALSE))</f>
        <v/>
      </c>
      <c r="X22" s="1596"/>
      <c r="Y22" s="1559" t="str">
        <f>IF(Y16="","",VLOOKUP(Y16,$H$8:$J$18,3,FALSE))</f>
        <v/>
      </c>
      <c r="Z22" s="1596"/>
      <c r="AA22" s="1559" t="str">
        <f>IF(AA16="","",VLOOKUP(AA16,$H$8:$J$18,3,FALSE))</f>
        <v/>
      </c>
    </row>
    <row r="23" spans="2:27" ht="27" customHeight="1">
      <c r="G23" s="1427"/>
      <c r="H23" s="1428"/>
      <c r="I23" s="1383"/>
      <c r="J23" s="1383"/>
      <c r="K23" s="1383"/>
      <c r="L23" s="1383"/>
      <c r="M23" s="1396"/>
      <c r="N23" s="1429" t="s">
        <v>521</v>
      </c>
      <c r="O23" s="1492"/>
      <c r="P23" s="1517"/>
      <c r="Q23" s="1520" t="str">
        <f>IF(OR(Q16="",Q17="",AND(Q18="",Q19="")),"",IF(Q17=$G$24,ROUND(Q18*Q22/1000,0),ROUND((Q19*Q21)*Q22/1000,0)))</f>
        <v/>
      </c>
      <c r="R23" s="1596"/>
      <c r="S23" s="1560" t="str">
        <f>IF(OR(S16="",S17="",AND(S18="",S19="")),"",IF(S17=$G$24,ROUND(S18*S22/1000,0),ROUND((S19*S21)*S22/1000,0)))</f>
        <v/>
      </c>
      <c r="T23" s="1596"/>
      <c r="U23" s="1560" t="str">
        <f>IF(OR(U16="",U17="",AND(U18="",U19="")),"",IF(U17=$G$24,ROUND(U18*U22/1000,0),ROUND((U19*U21)*U22/1000,0)))</f>
        <v/>
      </c>
      <c r="V23" s="1596"/>
      <c r="W23" s="1560" t="str">
        <f>IF(OR(W16="",W17="",AND(W18="",W19="")),"",IF(W17=$G$24,ROUND(W18*W22/1000,0),ROUND((W19*W21)*W22/1000,0)))</f>
        <v/>
      </c>
      <c r="X23" s="1596"/>
      <c r="Y23" s="1560" t="str">
        <f>IF(OR(Y16="",Y17="",AND(Y18="",Y19="")),"",IF(Y17=$G$24,ROUND(Y18*Y22/1000,0),ROUND((Y19*Y21)*Y22/1000,0)))</f>
        <v/>
      </c>
      <c r="Z23" s="1596"/>
      <c r="AA23" s="1560" t="str">
        <f>IF(OR(AA16="",AA17="",AND(AA18="",AA19="")),"",IF(AA17=$G$24,ROUND(AA18*AA22/1000,0),ROUND((AA19*AA21)*AA22/1000,0)))</f>
        <v/>
      </c>
    </row>
    <row r="24" spans="2:27" ht="42" customHeight="1">
      <c r="G24" s="1430" t="s">
        <v>1146</v>
      </c>
      <c r="H24" s="1431"/>
      <c r="I24" s="1383"/>
      <c r="J24" s="1383"/>
      <c r="K24" s="1383"/>
      <c r="L24" s="1383"/>
      <c r="M24" s="1396"/>
      <c r="N24" s="1422" t="s">
        <v>522</v>
      </c>
      <c r="O24" s="1521"/>
      <c r="P24" s="1522"/>
      <c r="Q24" s="1432" t="str">
        <f>IF(AND(Q23="",P16&lt;&gt;"入力不要→"),"",IF(AND(P6&lt;&gt;"元請業者名",Q15=0),"",IF(AND(P6="元請業者名",Q15=0),"事業主負担額が0になっています。入力値を確認してください。",IF(OR(Q23*1.1&lt;=Q15,Q23*0.9&gt;=Q15),"事業主負担額の入力値"&amp;"「"&amp;Q15&amp;"」"&amp;"は自動計算値"&amp;"「"&amp;Q23&amp;"」"&amp;"に比べて乖離が大きくなっています。黄色セルの各入力値に間違いがないか確認してください。","ＯＫ"))))</f>
        <v/>
      </c>
      <c r="R24" s="1600"/>
      <c r="S24" s="1601" t="str">
        <f>IF(AND(S23="",R16&lt;&gt;"入力不要→"),"",IF(AND(R6&lt;&gt;"元請業者名",S15=0),"",IF(AND(R6="元請業者名",S15=0),"事業主負担額が0になっています。入力値を確認してください。",IF(OR(S23*1.1&lt;=S15,S23*0.9&gt;=S15),"事業主負担額の入力値"&amp;"「"&amp;S15&amp;"」"&amp;"は自動計算値"&amp;"「"&amp;S23&amp;"」"&amp;"に比べて乖離が大きくなっています。黄色セルの各入力値に間違いがないか確認してください。","ＯＫ"))))</f>
        <v/>
      </c>
      <c r="T24" s="1600"/>
      <c r="U24" s="1601" t="str">
        <f>IF(AND(U23="",T16&lt;&gt;"入力不要→"),"",IF(AND(T6&lt;&gt;"元請業者名",U15=0),"",IF(AND(T6="元請業者名",U15=0),"事業主負担額が0になっています。入力値を確認してください。",IF(OR(U23*1.1&lt;=U15,U23*0.9&gt;=U15),"事業主負担額の入力値"&amp;"「"&amp;U15&amp;"」"&amp;"は自動計算値"&amp;"「"&amp;U23&amp;"」"&amp;"に比べて乖離が大きくなっています。黄色セルの各入力値に間違いがないか確認してください。","ＯＫ"))))</f>
        <v/>
      </c>
      <c r="V24" s="1600"/>
      <c r="W24" s="1601" t="str">
        <f>IF(AND(W23="",V16&lt;&gt;"入力不要→"),"",IF(AND(V6&lt;&gt;"元請業者名",W15=0),"",IF(AND(V6="元請業者名",W15=0),"事業主負担額が0になっています。入力値を確認してください。",IF(OR(W23*1.1&lt;=W15,W23*0.9&gt;=W15),"事業主負担額の入力値"&amp;"「"&amp;W15&amp;"」"&amp;"は自動計算値"&amp;"「"&amp;W23&amp;"」"&amp;"に比べて乖離が大きくなっています。黄色セルの各入力値に間違いがないか確認してください。","ＯＫ"))))</f>
        <v/>
      </c>
      <c r="X24" s="1600"/>
      <c r="Y24" s="1601" t="str">
        <f>IF(AND(Y23="",X16&lt;&gt;"入力不要→"),"",IF(AND(X6&lt;&gt;"元請業者名",Y15=0),"",IF(AND(X6="元請業者名",Y15=0),"事業主負担額が0になっています。入力値を確認してください。",IF(OR(Y23*1.1&lt;=Y15,Y23*0.9&gt;=Y15),"事業主負担額の入力値"&amp;"「"&amp;Y15&amp;"」"&amp;"は自動計算値"&amp;"「"&amp;Y23&amp;"」"&amp;"に比べて乖離が大きくなっています。黄色セルの各入力値に間違いがないか確認してください。","ＯＫ"))))</f>
        <v/>
      </c>
      <c r="Z24" s="1600"/>
      <c r="AA24" s="1601" t="str">
        <f>IF(AND(AA23="",Z16&lt;&gt;"入力不要→"),"",IF(AND(Z6&lt;&gt;"元請業者名",AA15=0),"",IF(AND(Z6="元請業者名",AA15=0),"事業主負担額が0になっています。入力値を確認してください。",IF(OR(AA23*1.1&lt;=AA15,AA23*0.9&gt;=AA15),"事業主負担額の入力値"&amp;"「"&amp;AA15&amp;"」"&amp;"は自動計算値"&amp;"「"&amp;AA23&amp;"」"&amp;"に比べて乖離が大きくなっています。黄色セルの各入力値に間違いがないか確認してください。","ＯＫ"))))</f>
        <v/>
      </c>
    </row>
    <row r="25" spans="2:27" ht="42" customHeight="1">
      <c r="G25" s="1433" t="s">
        <v>1148</v>
      </c>
      <c r="H25" s="1434"/>
      <c r="I25" s="1383" t="s">
        <v>1149</v>
      </c>
      <c r="J25" s="1383"/>
      <c r="K25" s="1383"/>
      <c r="L25" s="1383"/>
      <c r="M25" s="1396"/>
      <c r="N25" s="1429" t="s">
        <v>1150</v>
      </c>
      <c r="O25" s="1523"/>
      <c r="P25" s="1490"/>
      <c r="Q25" s="1436" t="str">
        <f>IF(Q23="","",IF(AND(Q17=$G$24,Q18&lt;&gt;Q9),"4支払い賃金合計"&amp;"「"&amp;Q18&amp;"」"&amp;"は基本情報の支払い賃金総額"&amp;"「"&amp;Q9&amp;"」"&amp;"と整合していません。入力値を確認してください。","ＯＫ"))</f>
        <v/>
      </c>
      <c r="R25" s="1596"/>
      <c r="S25" s="1602" t="str">
        <f>IF(S23="","",IF(AND(S17=$G$24,S18&lt;&gt;S9),"4支払い賃金合計"&amp;"「"&amp;S18&amp;"」"&amp;"は基本情報の支払い賃金総額"&amp;"「"&amp;S9&amp;"」"&amp;"と整合していません。入力値を確認してください。","ＯＫ"))</f>
        <v/>
      </c>
      <c r="T25" s="1596"/>
      <c r="U25" s="1602" t="str">
        <f>IF(U23="","",IF(AND(U17=$G$24,U18&lt;&gt;U9),"4支払い賃金合計"&amp;"「"&amp;U18&amp;"」"&amp;"は基本情報の支払い賃金総額"&amp;"「"&amp;U9&amp;"」"&amp;"と整合していません。入力値を確認してください。","ＯＫ"))</f>
        <v/>
      </c>
      <c r="V25" s="1596"/>
      <c r="W25" s="1602" t="str">
        <f>IF(W23="","",IF(AND(W17=$G$24,W18&lt;&gt;W9),"4支払い賃金合計"&amp;"「"&amp;W18&amp;"」"&amp;"は基本情報の支払い賃金総額"&amp;"「"&amp;W9&amp;"」"&amp;"と整合していません。入力値を確認してください。","ＯＫ"))</f>
        <v/>
      </c>
      <c r="X25" s="1596"/>
      <c r="Y25" s="1602" t="str">
        <f>IF(Y23="","",IF(AND(Y17=$G$24,Y18&lt;&gt;Y9),"4支払い賃金合計"&amp;"「"&amp;Y18&amp;"」"&amp;"は基本情報の支払い賃金総額"&amp;"「"&amp;Y9&amp;"」"&amp;"と整合していません。入力値を確認してください。","ＯＫ"))</f>
        <v/>
      </c>
      <c r="Z25" s="1596"/>
      <c r="AA25" s="1602" t="str">
        <f>IF(AA23="","",IF(AND(AA17=$G$24,AA18&lt;&gt;AA9),"4支払い賃金合計"&amp;"「"&amp;AA18&amp;"」"&amp;"は基本情報の支払い賃金総額"&amp;"「"&amp;AA9&amp;"」"&amp;"と整合していません。入力値を確認してください。","ＯＫ"))</f>
        <v/>
      </c>
    </row>
    <row r="26" spans="2:27" ht="42" hidden="1" customHeight="1">
      <c r="G26" s="1437"/>
      <c r="H26" s="1437"/>
      <c r="I26" s="1383"/>
      <c r="J26" s="1383"/>
      <c r="K26" s="1383"/>
      <c r="L26" s="1383"/>
      <c r="M26" s="1511"/>
      <c r="N26" s="1524" t="s">
        <v>1151</v>
      </c>
      <c r="O26" s="1525"/>
      <c r="P26" s="1526"/>
      <c r="Q26" s="1527"/>
      <c r="R26" s="1603"/>
      <c r="S26" s="1604"/>
      <c r="T26" s="1603"/>
      <c r="U26" s="1604"/>
      <c r="V26" s="1603"/>
      <c r="W26" s="1604"/>
      <c r="X26" s="1603"/>
      <c r="Y26" s="1604"/>
      <c r="Z26" s="1603"/>
      <c r="AA26" s="1604"/>
    </row>
    <row r="27" spans="2:27" ht="57" customHeight="1">
      <c r="G27" s="687"/>
      <c r="H27" s="1439"/>
      <c r="I27" s="1383"/>
      <c r="J27" s="1383"/>
      <c r="K27" s="1383"/>
      <c r="L27" s="1383"/>
      <c r="M27" s="1440"/>
      <c r="N27" s="1406" t="s">
        <v>523</v>
      </c>
      <c r="O27" s="1479"/>
      <c r="P27" s="1494" t="str">
        <f>IF(Q24="","",IF(AND(OR(Q24&lt;&gt;"ＯＫ",Q25&lt;&gt;"ＯＫ"),Q27=""),"※",""))</f>
        <v/>
      </c>
      <c r="Q27" s="1495"/>
      <c r="R27" s="1598" t="str">
        <f>IF(S24="","",IF(AND(OR(S24&lt;&gt;"ＯＫ",S25&lt;&gt;"ＯＫ"),S27=""),"※",""))</f>
        <v/>
      </c>
      <c r="S27" s="1555"/>
      <c r="T27" s="1598" t="str">
        <f>IF(U24="","",IF(AND(OR(U24&lt;&gt;"ＯＫ",U25&lt;&gt;"ＯＫ"),U27=""),"※",""))</f>
        <v/>
      </c>
      <c r="U27" s="1555"/>
      <c r="V27" s="1598" t="str">
        <f>IF(W24="","",IF(AND(OR(W24&lt;&gt;"ＯＫ",W25&lt;&gt;"ＯＫ"),W27=""),"※",""))</f>
        <v/>
      </c>
      <c r="W27" s="1555"/>
      <c r="X27" s="1598" t="str">
        <f>IF(Y24="","",IF(AND(OR(Y24&lt;&gt;"ＯＫ",Y25&lt;&gt;"ＯＫ"),Y27=""),"※",""))</f>
        <v/>
      </c>
      <c r="Y27" s="1555"/>
      <c r="Z27" s="1598" t="str">
        <f>IF(AA24="","",IF(AND(OR(AA24&lt;&gt;"ＯＫ",AA25&lt;&gt;"ＯＫ"),AA27=""),"※",""))</f>
        <v/>
      </c>
      <c r="AA27" s="1555"/>
    </row>
    <row r="28" spans="2:27" ht="27" customHeight="1">
      <c r="G28" s="1421"/>
      <c r="H28" s="1421"/>
      <c r="I28" s="1383"/>
      <c r="J28" s="1383"/>
      <c r="K28" s="1383"/>
      <c r="L28" s="1383"/>
      <c r="M28" s="1407" t="s">
        <v>1153</v>
      </c>
      <c r="N28" s="1408"/>
      <c r="O28" s="1498"/>
      <c r="P28" s="1410"/>
      <c r="Q28" s="1411"/>
      <c r="R28" s="1556"/>
      <c r="S28" s="1411"/>
      <c r="T28" s="1556"/>
      <c r="U28" s="1411"/>
      <c r="V28" s="1556"/>
      <c r="W28" s="1411"/>
      <c r="X28" s="1556"/>
      <c r="Y28" s="1411"/>
      <c r="Z28" s="1556"/>
      <c r="AA28" s="1411"/>
    </row>
    <row r="29" spans="2:27" ht="27" customHeight="1">
      <c r="G29" s="3"/>
      <c r="H29" s="3"/>
      <c r="I29" s="1383"/>
      <c r="J29" s="1383"/>
      <c r="K29" s="1383"/>
      <c r="L29" s="1383"/>
      <c r="M29" s="1396"/>
      <c r="N29" s="1412" t="s">
        <v>1134</v>
      </c>
      <c r="O29" s="1476"/>
      <c r="P29" s="1528" t="str">
        <f>IF(Q29="","※","")</f>
        <v>※</v>
      </c>
      <c r="Q29" s="1503"/>
      <c r="R29" s="1610" t="str">
        <f>IF(S29="","※","")</f>
        <v/>
      </c>
      <c r="S29" s="1576">
        <v>752</v>
      </c>
      <c r="T29" s="1610" t="s">
        <v>432</v>
      </c>
      <c r="U29" s="1576">
        <v>88</v>
      </c>
      <c r="V29" s="1610" t="s">
        <v>432</v>
      </c>
      <c r="W29" s="1576">
        <v>34</v>
      </c>
      <c r="X29" s="1610" t="s">
        <v>432</v>
      </c>
      <c r="Y29" s="1576">
        <v>4</v>
      </c>
      <c r="Z29" s="1610" t="s">
        <v>432</v>
      </c>
      <c r="AA29" s="1576">
        <v>8</v>
      </c>
    </row>
    <row r="30" spans="2:27" ht="27" customHeight="1">
      <c r="G30" s="3"/>
      <c r="H30" s="3"/>
      <c r="I30" s="1383"/>
      <c r="J30" s="1383"/>
      <c r="K30" s="1383"/>
      <c r="L30" s="1383"/>
      <c r="M30" s="1396"/>
      <c r="N30" s="1442" t="s">
        <v>1154</v>
      </c>
      <c r="O30" s="1529"/>
      <c r="P30" s="1517" t="str">
        <f>IF(Q30="","※","")</f>
        <v>※</v>
      </c>
      <c r="Q30" s="1491"/>
      <c r="R30" s="1596" t="str">
        <f>IF(S30="","※","")</f>
        <v/>
      </c>
      <c r="S30" s="1553">
        <v>94000</v>
      </c>
      <c r="T30" s="1596" t="s">
        <v>432</v>
      </c>
      <c r="U30" s="1553">
        <v>11000</v>
      </c>
      <c r="V30" s="1596" t="s">
        <v>432</v>
      </c>
      <c r="W30" s="1553">
        <v>4200</v>
      </c>
      <c r="X30" s="1596" t="s">
        <v>432</v>
      </c>
      <c r="Y30" s="1553">
        <v>500</v>
      </c>
      <c r="Z30" s="1596" t="s">
        <v>432</v>
      </c>
      <c r="AA30" s="1553">
        <v>1000</v>
      </c>
    </row>
    <row r="31" spans="2:27" ht="27" customHeight="1">
      <c r="G31" s="3"/>
      <c r="H31" s="3"/>
      <c r="I31" s="1383"/>
      <c r="J31" s="1383"/>
      <c r="K31" s="1383"/>
      <c r="L31" s="1383"/>
      <c r="M31" s="1396"/>
      <c r="N31" s="1429" t="s">
        <v>1155</v>
      </c>
      <c r="O31" s="1523"/>
      <c r="P31" s="1517" t="str">
        <f>IF(Q31="","※","")</f>
        <v>※</v>
      </c>
      <c r="Q31" s="1491"/>
      <c r="R31" s="1596" t="str">
        <f>IF(S31="","※","")</f>
        <v/>
      </c>
      <c r="S31" s="1553">
        <v>2700</v>
      </c>
      <c r="T31" s="1596" t="s">
        <v>432</v>
      </c>
      <c r="U31" s="1553">
        <v>350</v>
      </c>
      <c r="V31" s="1596" t="s">
        <v>432</v>
      </c>
      <c r="W31" s="1553">
        <v>150</v>
      </c>
      <c r="X31" s="1596" t="s">
        <v>432</v>
      </c>
      <c r="Y31" s="1553">
        <v>15</v>
      </c>
      <c r="Z31" s="1596" t="s">
        <v>432</v>
      </c>
      <c r="AA31" s="1553">
        <v>30</v>
      </c>
    </row>
    <row r="32" spans="2:27" ht="27" customHeight="1">
      <c r="G32" s="3"/>
      <c r="H32" s="3"/>
      <c r="I32" s="1383"/>
      <c r="J32" s="1383"/>
      <c r="K32" s="1383"/>
      <c r="L32" s="1383"/>
      <c r="M32" s="1396"/>
      <c r="N32" s="1429" t="s">
        <v>1156</v>
      </c>
      <c r="O32" s="1530">
        <v>8</v>
      </c>
      <c r="P32" s="1517"/>
      <c r="Q32" s="1520" t="str">
        <f>IF(OR(Q29="",Q30="",Q31=""),"",ROUND(Q30*$O$32/1000,0))</f>
        <v/>
      </c>
      <c r="R32" s="1596"/>
      <c r="S32" s="1560">
        <v>752</v>
      </c>
      <c r="T32" s="1596"/>
      <c r="U32" s="1560">
        <v>88</v>
      </c>
      <c r="V32" s="1596"/>
      <c r="W32" s="1560">
        <v>34</v>
      </c>
      <c r="X32" s="1596"/>
      <c r="Y32" s="1560">
        <v>4</v>
      </c>
      <c r="Z32" s="1596"/>
      <c r="AA32" s="1560">
        <v>8</v>
      </c>
    </row>
    <row r="33" spans="7:27" ht="42" customHeight="1">
      <c r="G33" s="3"/>
      <c r="H33" s="3"/>
      <c r="I33" s="1383"/>
      <c r="J33" s="1383"/>
      <c r="K33" s="1383"/>
      <c r="L33" s="1383"/>
      <c r="M33" s="1396"/>
      <c r="N33" s="1442" t="s">
        <v>1157</v>
      </c>
      <c r="O33" s="1523"/>
      <c r="P33" s="1490"/>
      <c r="Q33" s="1432" t="str">
        <f>IF(Q32="","",IF(Q29=0,"事業主負担額が0になっています。入力値を確認してください。",IF(OR(Q32*1.1&lt;=Q29,Q32*0.9&gt;=Q29),"事業主負担額の入力値"&amp;"「"&amp;Q29&amp;"」"&amp;"は自動計算値"&amp;"「"&amp;Q32&amp;"」"&amp;"と比べて乖離が大きくなっています。黄色セルの各入力値に間違いがないか確認してください。","ＯＫ")))</f>
        <v/>
      </c>
      <c r="R33" s="1596"/>
      <c r="S33" s="1601" t="str">
        <f>IF(S32="","",IF(S29=0,"事業主負担額が0になっています。入力値を確認してください。",IF(OR(S32*1.1&lt;=S29,S32*0.9&gt;=S29),"事業主負担額の入力値"&amp;"「"&amp;S29&amp;"」"&amp;"は自動計算値"&amp;"「"&amp;S32&amp;"」"&amp;"と比べて乖離が大きくなっています。黄色セルの各入力値に間違いがないか確認してください。","ＯＫ")))</f>
        <v>ＯＫ</v>
      </c>
      <c r="T33" s="1596"/>
      <c r="U33" s="1601" t="str">
        <f>IF(U32="","",IF(U29=0,"事業主負担額が0になっています。入力値を確認してください。",IF(OR(U32*1.1&lt;=U29,U32*0.9&gt;=U29),"事業主負担額の入力値"&amp;"「"&amp;U29&amp;"」"&amp;"は自動計算値"&amp;"「"&amp;U32&amp;"」"&amp;"と比べて乖離が大きくなっています。黄色セルの各入力値に間違いがないか確認してください。","ＯＫ")))</f>
        <v>ＯＫ</v>
      </c>
      <c r="V33" s="1596"/>
      <c r="W33" s="1601" t="s">
        <v>1173</v>
      </c>
      <c r="X33" s="1596"/>
      <c r="Y33" s="1601" t="s">
        <v>1173</v>
      </c>
      <c r="Z33" s="1596"/>
      <c r="AA33" s="1601" t="str">
        <f>IF(AA32="","",IF(AA29=0,"事業主負担額が0になっています。入力値を確認してください。",IF(OR(AA32*1.1&lt;=AA29,AA32*0.9&gt;=AA29),"事業主負担額の入力値"&amp;"「"&amp;AA29&amp;"」"&amp;"は自動計算値"&amp;"「"&amp;AA32&amp;"」"&amp;"と比べて乖離が大きくなっています。黄色セルの各入力値に間違いがないか確認してください。","ＯＫ")))</f>
        <v>ＯＫ</v>
      </c>
    </row>
    <row r="34" spans="7:27" ht="42" customHeight="1">
      <c r="G34" s="3"/>
      <c r="H34" s="3"/>
      <c r="I34" s="1383"/>
      <c r="J34" s="1383"/>
      <c r="K34" s="1383"/>
      <c r="L34" s="1383"/>
      <c r="M34" s="1396"/>
      <c r="N34" s="1429" t="s">
        <v>1150</v>
      </c>
      <c r="O34" s="1523"/>
      <c r="P34" s="1490"/>
      <c r="Q34" s="1436" t="str">
        <f>IF(Q32="","",IF(Q30&lt;&gt;Q9,"2支払い賃金合計"&amp;"「"&amp;Q30&amp;"」"&amp;"は基本情報の支払い賃金総額"&amp;"「"&amp;Q9&amp;"」"&amp;"と整合していません。入力値を確認してください。","ＯＫ"))</f>
        <v/>
      </c>
      <c r="R34" s="1596"/>
      <c r="S34" s="1602" t="str">
        <f>IF(S32="","",IF(S30&lt;&gt;S9,"2支払い賃金合計"&amp;"「"&amp;S30&amp;"」"&amp;"は基本情報の支払い賃金総額"&amp;"「"&amp;S9&amp;"」"&amp;"と整合していません。入力値を確認してください。","ＯＫ"))</f>
        <v>ＯＫ</v>
      </c>
      <c r="T34" s="1596"/>
      <c r="U34" s="1602" t="str">
        <f>IF(U32="","",IF(U30&lt;&gt;U9,"2支払い賃金合計"&amp;"「"&amp;U30&amp;"」"&amp;"は基本情報の支払い賃金総額"&amp;"「"&amp;U9&amp;"」"&amp;"と整合していません。入力値を確認してください。","ＯＫ"))</f>
        <v>ＯＫ</v>
      </c>
      <c r="V34" s="1596"/>
      <c r="W34" s="1602" t="str">
        <f>IF(W32="","",IF(W30&lt;&gt;W9,"2支払い賃金合計"&amp;"「"&amp;W30&amp;"」"&amp;"は基本情報の支払い賃金総額"&amp;"「"&amp;W9&amp;"」"&amp;"と整合していません。入力値を確認してください。","ＯＫ"))</f>
        <v>ＯＫ</v>
      </c>
      <c r="X34" s="1596"/>
      <c r="Y34" s="1602" t="str">
        <f>IF(Y32="","",IF(Y30&lt;&gt;Y9,"2支払い賃金合計"&amp;"「"&amp;Y30&amp;"」"&amp;"は基本情報の支払い賃金総額"&amp;"「"&amp;Y9&amp;"」"&amp;"と整合していません。入力値を確認してください。","ＯＫ"))</f>
        <v>ＯＫ</v>
      </c>
      <c r="Z34" s="1596"/>
      <c r="AA34" s="1602" t="str">
        <f>IF(AA32="","",IF(AA30&lt;&gt;AA9,"2支払い賃金合計"&amp;"「"&amp;AA30&amp;"」"&amp;"は基本情報の支払い賃金総額"&amp;"「"&amp;AA9&amp;"」"&amp;"と整合していません。入力値を確認してください。","ＯＫ"))</f>
        <v>ＯＫ</v>
      </c>
    </row>
    <row r="35" spans="7:27" ht="42" customHeight="1">
      <c r="G35" s="3"/>
      <c r="H35" s="3"/>
      <c r="I35" s="1383"/>
      <c r="J35" s="1383"/>
      <c r="K35" s="1383"/>
      <c r="L35" s="1383"/>
      <c r="M35" s="1396"/>
      <c r="N35" s="1429" t="s">
        <v>1158</v>
      </c>
      <c r="O35" s="1523"/>
      <c r="P35" s="1490"/>
      <c r="Q35" s="1436" t="str">
        <f>IF(Q32="","",IF(Q31&lt;&gt;Q10,"3対象者延べ人数"&amp;"「"&amp;Q31&amp;"」"&amp;"は基本情報の従事者延べ人数"&amp;"「"&amp;Q10&amp;"」"&amp;"と整合していません。入力値を確認してください。","ＯＫ"))</f>
        <v/>
      </c>
      <c r="R35" s="1596"/>
      <c r="S35" s="1602" t="str">
        <f>IF(S32="","",IF(S31&lt;&gt;S10,"3対象者延べ人数"&amp;"「"&amp;S31&amp;"」"&amp;"は基本情報の従事者延べ人数"&amp;"「"&amp;S10&amp;"」"&amp;"と整合していません。入力値を確認してください。","ＯＫ"))</f>
        <v>ＯＫ</v>
      </c>
      <c r="T35" s="1596"/>
      <c r="U35" s="1602" t="str">
        <f>IF(U32="","",IF(U31&lt;&gt;U10,"3対象者延べ人数"&amp;"「"&amp;U31&amp;"」"&amp;"は基本情報の従事者延べ人数"&amp;"「"&amp;U10&amp;"」"&amp;"と整合していません。入力値を確認してください。","ＯＫ"))</f>
        <v>ＯＫ</v>
      </c>
      <c r="V35" s="1596"/>
      <c r="W35" s="1602" t="str">
        <f>IF(W32="","",IF(W31&lt;&gt;W10,"3対象者延べ人数"&amp;"「"&amp;W31&amp;"」"&amp;"は基本情報の従事者延べ人数"&amp;"「"&amp;W10&amp;"」"&amp;"と整合していません。入力値を確認してください。","ＯＫ"))</f>
        <v>ＯＫ</v>
      </c>
      <c r="X35" s="1596"/>
      <c r="Y35" s="1602" t="str">
        <f>IF(Y32="","",IF(Y31&lt;&gt;Y10,"3対象者延べ人数"&amp;"「"&amp;Y31&amp;"」"&amp;"は基本情報の従事者延べ人数"&amp;"「"&amp;Y10&amp;"」"&amp;"と整合していません。入力値を確認してください。","ＯＫ"))</f>
        <v>ＯＫ</v>
      </c>
      <c r="Z35" s="1596"/>
      <c r="AA35" s="1602" t="str">
        <f>IF(AA32="","",IF(AA31&lt;&gt;AA10,"3対象者延べ人数"&amp;"「"&amp;AA31&amp;"」"&amp;"は基本情報の従事者延べ人数"&amp;"「"&amp;AA10&amp;"」"&amp;"と整合していません。入力値を確認してください。","ＯＫ"))</f>
        <v>ＯＫ</v>
      </c>
    </row>
    <row r="36" spans="7:27" ht="57" customHeight="1">
      <c r="G36" s="3"/>
      <c r="H36" s="3"/>
      <c r="I36" s="1383"/>
      <c r="J36" s="1383"/>
      <c r="K36" s="1383"/>
      <c r="L36" s="1383"/>
      <c r="M36" s="1445"/>
      <c r="N36" s="1406" t="s">
        <v>1159</v>
      </c>
      <c r="O36" s="1479"/>
      <c r="P36" s="1494" t="str">
        <f>IF(Q33="","",IF(AND(OR(Q33&lt;&gt;"ＯＫ",Q34&lt;&gt;"ＯＫ",Q35&lt;&gt;"ＯＫ"),Q36=""),"※",""))</f>
        <v/>
      </c>
      <c r="Q36" s="1495"/>
      <c r="R36" s="1598" t="str">
        <f>IF(S33="","",IF(AND(OR(S33&lt;&gt;"ＯＫ",S34&lt;&gt;"ＯＫ",S35&lt;&gt;"ＯＫ"),S36=""),"※",""))</f>
        <v/>
      </c>
      <c r="S36" s="1555"/>
      <c r="T36" s="1598" t="str">
        <f>IF(U33="","",IF(AND(OR(U33&lt;&gt;"ＯＫ",U34&lt;&gt;"ＯＫ",U35&lt;&gt;"ＯＫ"),U36=""),"※",""))</f>
        <v/>
      </c>
      <c r="U36" s="1555"/>
      <c r="V36" s="1598" t="str">
        <f>IF(W33="","",IF(AND(OR(W33&lt;&gt;"ＯＫ",W34&lt;&gt;"ＯＫ",W35&lt;&gt;"ＯＫ"),W36=""),"※",""))</f>
        <v/>
      </c>
      <c r="W36" s="1555"/>
      <c r="X36" s="1598" t="str">
        <f>IF(Y33="","",IF(AND(OR(Y33&lt;&gt;"ＯＫ",Y34&lt;&gt;"ＯＫ",Y35&lt;&gt;"ＯＫ"),Y36=""),"※",""))</f>
        <v/>
      </c>
      <c r="Y36" s="1555"/>
      <c r="Z36" s="1598" t="str">
        <f>IF(AA33="","",IF(AND(OR(AA33&lt;&gt;"ＯＫ",AA34&lt;&gt;"ＯＫ",AA35&lt;&gt;"ＯＫ"),AA36=""),"※",""))</f>
        <v/>
      </c>
      <c r="AA36" s="1555"/>
    </row>
    <row r="37" spans="7:27" ht="27" customHeight="1">
      <c r="G37" s="3"/>
      <c r="H37" s="3"/>
      <c r="I37" s="1383"/>
      <c r="J37" s="1383"/>
      <c r="K37" s="1383"/>
      <c r="L37" s="1383"/>
      <c r="M37" s="1531" t="s">
        <v>1160</v>
      </c>
      <c r="N37" s="1439"/>
      <c r="O37" s="1510"/>
      <c r="P37" s="1410"/>
      <c r="Q37" s="1411"/>
      <c r="R37" s="1556"/>
      <c r="S37" s="1411"/>
      <c r="T37" s="1556"/>
      <c r="U37" s="1411"/>
      <c r="V37" s="1556"/>
      <c r="W37" s="1411"/>
      <c r="X37" s="1556"/>
      <c r="Y37" s="1411"/>
      <c r="Z37" s="1556"/>
      <c r="AA37" s="1411"/>
    </row>
    <row r="38" spans="7:27" ht="27" customHeight="1">
      <c r="G38" s="1383"/>
      <c r="H38" s="1383"/>
      <c r="I38" s="1383"/>
      <c r="J38" s="1383"/>
      <c r="K38" s="1383"/>
      <c r="L38" s="1383"/>
      <c r="M38" s="1416"/>
      <c r="N38" s="1412" t="s">
        <v>1134</v>
      </c>
      <c r="O38" s="1476"/>
      <c r="P38" s="1528" t="str">
        <f>IF(Q38="","※","")</f>
        <v>※</v>
      </c>
      <c r="Q38" s="1503"/>
      <c r="R38" s="1610" t="str">
        <f>IF(S38="","※","")</f>
        <v/>
      </c>
      <c r="S38" s="1576">
        <v>4277</v>
      </c>
      <c r="T38" s="1610" t="s">
        <v>432</v>
      </c>
      <c r="U38" s="1576">
        <v>636</v>
      </c>
      <c r="V38" s="1610" t="s">
        <v>432</v>
      </c>
      <c r="W38" s="1576">
        <v>243</v>
      </c>
      <c r="X38" s="1610" t="s">
        <v>432</v>
      </c>
      <c r="Y38" s="1576">
        <v>29</v>
      </c>
      <c r="Z38" s="1610" t="s">
        <v>432</v>
      </c>
      <c r="AA38" s="1576">
        <v>58</v>
      </c>
    </row>
    <row r="39" spans="7:27" ht="27" customHeight="1">
      <c r="G39" s="1383"/>
      <c r="H39" s="1383"/>
      <c r="I39" s="1383"/>
      <c r="J39" s="1383"/>
      <c r="K39" s="1383"/>
      <c r="L39" s="1383"/>
      <c r="M39" s="1416"/>
      <c r="N39" s="1442" t="s">
        <v>1154</v>
      </c>
      <c r="O39" s="1529"/>
      <c r="P39" s="1517" t="str">
        <f>IF(Q39="","※","")</f>
        <v>※</v>
      </c>
      <c r="Q39" s="1491"/>
      <c r="R39" s="1596" t="str">
        <f>IF(S39="","※","")</f>
        <v/>
      </c>
      <c r="S39" s="1553">
        <v>74000</v>
      </c>
      <c r="T39" s="1596" t="s">
        <v>432</v>
      </c>
      <c r="U39" s="1553">
        <v>11000</v>
      </c>
      <c r="V39" s="1596" t="s">
        <v>432</v>
      </c>
      <c r="W39" s="1553">
        <v>4200</v>
      </c>
      <c r="X39" s="1596" t="s">
        <v>432</v>
      </c>
      <c r="Y39" s="1553">
        <v>500</v>
      </c>
      <c r="Z39" s="1596" t="s">
        <v>432</v>
      </c>
      <c r="AA39" s="1553">
        <v>1000</v>
      </c>
    </row>
    <row r="40" spans="7:27" ht="27" customHeight="1">
      <c r="G40" s="1383"/>
      <c r="H40" s="1383"/>
      <c r="I40" s="1383"/>
      <c r="J40" s="1383"/>
      <c r="K40" s="1383"/>
      <c r="L40" s="1383"/>
      <c r="M40" s="1416"/>
      <c r="N40" s="1429" t="s">
        <v>1155</v>
      </c>
      <c r="O40" s="1523"/>
      <c r="P40" s="1517" t="str">
        <f>IF(Q40="","※","")</f>
        <v>※</v>
      </c>
      <c r="Q40" s="1491"/>
      <c r="R40" s="1596" t="str">
        <f>IF(S40="","※","")</f>
        <v/>
      </c>
      <c r="S40" s="1553">
        <v>2200</v>
      </c>
      <c r="T40" s="1596" t="s">
        <v>432</v>
      </c>
      <c r="U40" s="1553">
        <v>350</v>
      </c>
      <c r="V40" s="1596" t="s">
        <v>432</v>
      </c>
      <c r="W40" s="1553">
        <v>150</v>
      </c>
      <c r="X40" s="1596" t="s">
        <v>432</v>
      </c>
      <c r="Y40" s="1553">
        <v>15</v>
      </c>
      <c r="Z40" s="1596" t="s">
        <v>432</v>
      </c>
      <c r="AA40" s="1553">
        <v>30</v>
      </c>
    </row>
    <row r="41" spans="7:27" ht="27" customHeight="1">
      <c r="G41" s="1383"/>
      <c r="H41" s="1383"/>
      <c r="I41" s="1383"/>
      <c r="J41" s="1383"/>
      <c r="K41" s="1383"/>
      <c r="L41" s="1383"/>
      <c r="M41" s="1416"/>
      <c r="N41" s="1442" t="s">
        <v>1161</v>
      </c>
      <c r="O41" s="1537">
        <v>5.7349999999999998E-2</v>
      </c>
      <c r="P41" s="1517"/>
      <c r="Q41" s="1520" t="str">
        <f>IF(OR(Q38="",Q39="",Q40=""),"",ROUND(Q39*$O$41,0))</f>
        <v/>
      </c>
      <c r="R41" s="1596"/>
      <c r="S41" s="1560">
        <v>4277</v>
      </c>
      <c r="T41" s="1596"/>
      <c r="U41" s="1560">
        <v>636</v>
      </c>
      <c r="V41" s="1596"/>
      <c r="W41" s="1560">
        <v>243</v>
      </c>
      <c r="X41" s="1596"/>
      <c r="Y41" s="1560">
        <v>29</v>
      </c>
      <c r="Z41" s="1596"/>
      <c r="AA41" s="1560">
        <v>58</v>
      </c>
    </row>
    <row r="42" spans="7:27" ht="27" customHeight="1">
      <c r="G42" s="1383"/>
      <c r="H42" s="1383"/>
      <c r="I42" s="1383"/>
      <c r="J42" s="1383"/>
      <c r="K42" s="1383"/>
      <c r="L42" s="1383"/>
      <c r="M42" s="1416"/>
      <c r="N42" s="1442" t="s">
        <v>1162</v>
      </c>
      <c r="O42" s="1536">
        <v>4.9500000000000002E-2</v>
      </c>
      <c r="P42" s="1534"/>
      <c r="Q42" s="1520" t="str">
        <f>IF(OR(Q38="",Q39="",Q40=""),"",ROUND(Q39*$O$42,0))</f>
        <v/>
      </c>
      <c r="R42" s="1600"/>
      <c r="S42" s="1560">
        <v>3667</v>
      </c>
      <c r="T42" s="1600"/>
      <c r="U42" s="1560">
        <v>545</v>
      </c>
      <c r="V42" s="1600"/>
      <c r="W42" s="1560">
        <v>208</v>
      </c>
      <c r="X42" s="1600"/>
      <c r="Y42" s="1560">
        <v>25</v>
      </c>
      <c r="Z42" s="1600"/>
      <c r="AA42" s="1560">
        <v>50</v>
      </c>
    </row>
    <row r="43" spans="7:27" ht="49.5" customHeight="1">
      <c r="G43" s="1383"/>
      <c r="H43" s="1383"/>
      <c r="I43" s="1383"/>
      <c r="J43" s="1383"/>
      <c r="K43" s="1383"/>
      <c r="L43" s="1383"/>
      <c r="M43" s="1416"/>
      <c r="N43" s="1442" t="s">
        <v>1163</v>
      </c>
      <c r="O43" s="1523"/>
      <c r="P43" s="1490"/>
      <c r="Q43" s="1432" t="str">
        <f>IF(Q42="","",IF(Q38=0,"事業主負担額が0になっています。入力値を確認してください。",IF(OR(Q41*1.1&lt;=Q38,Q42*0.9&gt;=Q38),"事業主負担額の入力値"&amp;"「"&amp;Q38&amp;"」"&amp;"は自動計算値"&amp;"「"&amp;Q41&amp;"」"&amp;"～"&amp;"「"&amp;Q42&amp;"」"&amp;"の範囲に比べて乖離が大きくなっています。黄色セルの各入力値に間違いがないか確認してください。","ＯＫ")))</f>
        <v/>
      </c>
      <c r="R43" s="1596"/>
      <c r="S43" s="1601" t="str">
        <f>IF(S42="","",IF(S38=0,"事業主負担額が0になっています。入力値を確認してください。",IF(OR(S41*1.1&lt;=S38,S42*0.9&gt;=S38),"事業主負担額の入力値"&amp;"「"&amp;S38&amp;"」"&amp;"は自動計算値"&amp;"「"&amp;S41&amp;"」"&amp;"～"&amp;"「"&amp;S42&amp;"」"&amp;"の範囲に比べて乖離が大きくなっています。黄色セルの各入力値に間違いがないか確認してください。","ＯＫ")))</f>
        <v>ＯＫ</v>
      </c>
      <c r="T43" s="1596"/>
      <c r="U43" s="1601" t="str">
        <f>IF(U42="","",IF(U38=0,"事業主負担額が0になっています。入力値を確認してください。",IF(OR(U41*1.1&lt;=U38,U42*0.9&gt;=U38),"事業主負担額の入力値"&amp;"「"&amp;U38&amp;"」"&amp;"は自動計算値"&amp;"「"&amp;U41&amp;"」"&amp;"～"&amp;"「"&amp;U42&amp;"」"&amp;"の範囲に比べて乖離が大きくなっています。黄色セルの各入力値に間違いがないか確認してください。","ＯＫ")))</f>
        <v>ＯＫ</v>
      </c>
      <c r="V43" s="1596"/>
      <c r="W43" s="1601" t="str">
        <f>IF(W42="","",IF(W38=0,"事業主負担額が0になっています。入力値を確認してください。",IF(OR(W41*1.1&lt;=W38,W42*0.9&gt;=W38),"事業主負担額の入力値"&amp;"「"&amp;W38&amp;"」"&amp;"は自動計算値"&amp;"「"&amp;W41&amp;"」"&amp;"～"&amp;"「"&amp;W42&amp;"」"&amp;"の範囲に比べて乖離が大きくなっています。黄色セルの各入力値に間違いがないか確認してください。","ＯＫ")))</f>
        <v>ＯＫ</v>
      </c>
      <c r="X43" s="1596"/>
      <c r="Y43" s="1601" t="str">
        <f>IF(Y42="","",IF(Y38=0,"事業主負担額が0になっています。入力値を確認してください。",IF(OR(Y41*1.1&lt;=Y38,Y42*0.9&gt;=Y38),"事業主負担額の入力値"&amp;"「"&amp;Y38&amp;"」"&amp;"は自動計算値"&amp;"「"&amp;Y41&amp;"」"&amp;"～"&amp;"「"&amp;Y42&amp;"」"&amp;"の範囲に比べて乖離が大きくなっています。黄色セルの各入力値に間違いがないか確認してください。","ＯＫ")))</f>
        <v>ＯＫ</v>
      </c>
      <c r="Z43" s="1596"/>
      <c r="AA43" s="1601" t="str">
        <f>IF(AA42="","",IF(AA38=0,"事業主負担額が0になっています。入力値を確認してください。",IF(OR(AA41*1.1&lt;=AA38,AA42*0.9&gt;=AA38),"事業主負担額の入力値"&amp;"「"&amp;AA38&amp;"」"&amp;"は自動計算値"&amp;"「"&amp;AA41&amp;"」"&amp;"～"&amp;"「"&amp;AA42&amp;"」"&amp;"の範囲に比べて乖離が大きくなっています。黄色セルの各入力値に間違いがないか確認してください。","ＯＫ")))</f>
        <v>ＯＫ</v>
      </c>
    </row>
    <row r="44" spans="7:27" ht="49.5" customHeight="1">
      <c r="G44" s="1383"/>
      <c r="H44" s="1383"/>
      <c r="I44" s="1383"/>
      <c r="J44" s="1383"/>
      <c r="K44" s="1383"/>
      <c r="L44" s="1383"/>
      <c r="M44" s="1416"/>
      <c r="N44" s="1448" t="s">
        <v>1150</v>
      </c>
      <c r="O44" s="1510"/>
      <c r="P44" s="1535"/>
      <c r="Q44" s="1432" t="str">
        <f>IF(Q42="","",IF(Q39+Q62&lt;&gt;Q9,"C.2支払い賃金合計（健康保険）"&amp;"「"&amp;Q39&amp;"」"&amp;"とF.2支払い賃金合計（船員保険）"&amp;"「"&amp;Q62&amp;"」"&amp;"の合計が基本情報の支払い賃金総額"&amp;"「"&amp;Q9&amp;"」"&amp;"と整合していません。入力値を確認してください。","ＯＫ"))</f>
        <v/>
      </c>
      <c r="R44" s="1606"/>
      <c r="S44" s="1601" t="str">
        <f>IF(S42="","",IF(S39+S62&lt;&gt;S9,"C.2支払い賃金合計（健康保険）"&amp;"「"&amp;S39&amp;"」"&amp;"とF.2支払い賃金合計（船員保険）"&amp;"「"&amp;S62&amp;"」"&amp;"の合計が基本情報の支払い賃金総額"&amp;"「"&amp;S9&amp;"」"&amp;"と整合していません。入力値を確認してください。","ＯＫ"))</f>
        <v>ＯＫ</v>
      </c>
      <c r="T44" s="1606"/>
      <c r="U44" s="1601" t="str">
        <f>IF(U42="","",IF(U39+U62&lt;&gt;U9,"C.2支払い賃金合計（健康保険）"&amp;"「"&amp;U39&amp;"」"&amp;"とF.2支払い賃金合計（船員保険）"&amp;"「"&amp;U62&amp;"」"&amp;"の合計が基本情報の支払い賃金総額"&amp;"「"&amp;U9&amp;"」"&amp;"と整合していません。入力値を確認してください。","ＯＫ"))</f>
        <v>ＯＫ</v>
      </c>
      <c r="V44" s="1606"/>
      <c r="W44" s="1601" t="str">
        <f>IF(W42="","",IF(W39+W62&lt;&gt;W9,"C.2支払い賃金合計（健康保険）"&amp;"「"&amp;W39&amp;"」"&amp;"とF.2支払い賃金合計（船員保険）"&amp;"「"&amp;W62&amp;"」"&amp;"の合計が基本情報の支払い賃金総額"&amp;"「"&amp;W9&amp;"」"&amp;"と整合していません。入力値を確認してください。","ＯＫ"))</f>
        <v>ＯＫ</v>
      </c>
      <c r="X44" s="1606"/>
      <c r="Y44" s="1601" t="str">
        <f>IF(Y42="","",IF(Y39+Y62&lt;&gt;Y9,"C.2支払い賃金合計（健康保険）"&amp;"「"&amp;Y39&amp;"」"&amp;"とF.2支払い賃金合計（船員保険）"&amp;"「"&amp;Y62&amp;"」"&amp;"の合計が基本情報の支払い賃金総額"&amp;"「"&amp;Y9&amp;"」"&amp;"と整合していません。入力値を確認してください。","ＯＫ"))</f>
        <v>ＯＫ</v>
      </c>
      <c r="Z44" s="1606"/>
      <c r="AA44" s="1601" t="str">
        <f>IF(AA42="","",IF(AA39+AA62&lt;&gt;AA9,"C.2支払い賃金合計（健康保険）"&amp;"「"&amp;AA39&amp;"」"&amp;"とF.2支払い賃金合計（船員保険）"&amp;"「"&amp;AA62&amp;"」"&amp;"の合計が基本情報の支払い賃金総額"&amp;"「"&amp;AA9&amp;"」"&amp;"と整合していません。入力値を確認してください。","ＯＫ"))</f>
        <v>ＯＫ</v>
      </c>
    </row>
    <row r="45" spans="7:27" ht="49.5" customHeight="1">
      <c r="G45" s="1383"/>
      <c r="H45" s="1383"/>
      <c r="I45" s="1383"/>
      <c r="J45" s="1383"/>
      <c r="K45" s="1383"/>
      <c r="L45" s="1383"/>
      <c r="M45" s="1416"/>
      <c r="N45" s="1429" t="s">
        <v>1158</v>
      </c>
      <c r="O45" s="1523"/>
      <c r="P45" s="1490"/>
      <c r="Q45" s="1436" t="str">
        <f>IF(Q42="","",IF(Q40+Q63&lt;&gt;Q10,"C.3対象者延べ人数（健康保険）"&amp;"「"&amp;Q40&amp;"」"&amp;"とF.3対象者延べ人数（船員保険）"&amp;"「"&amp;Q63&amp;"」"&amp;"の合計が基本情報の従事者延べ人数"&amp;"「"&amp;Q10&amp;"」"&amp;"と整合していません。入力値を確認してください。","ＯＫ"))</f>
        <v/>
      </c>
      <c r="R45" s="1596"/>
      <c r="S45" s="1602" t="str">
        <f>IF(S42="","",IF(S40+S63&lt;&gt;S10,"C.3対象者延べ人数（健康保険）"&amp;"「"&amp;S40&amp;"」"&amp;"とF.3対象者延べ人数（船員保険）"&amp;"「"&amp;S63&amp;"」"&amp;"の合計が基本情報の従事者延べ人数"&amp;"「"&amp;S10&amp;"」"&amp;"と整合していません。入力値を確認してください。","ＯＫ"))</f>
        <v>ＯＫ</v>
      </c>
      <c r="T45" s="1596"/>
      <c r="U45" s="1602" t="str">
        <f>IF(U42="","",IF(U40+U63&lt;&gt;U10,"C.3対象者延べ人数（健康保険）"&amp;"「"&amp;U40&amp;"」"&amp;"とF.3対象者延べ人数（船員保険）"&amp;"「"&amp;U63&amp;"」"&amp;"の合計が基本情報の従事者延べ人数"&amp;"「"&amp;U10&amp;"」"&amp;"と整合していません。入力値を確認してください。","ＯＫ"))</f>
        <v>ＯＫ</v>
      </c>
      <c r="V45" s="1596"/>
      <c r="W45" s="1602" t="str">
        <f>IF(W42="","",IF(W40+W63&lt;&gt;W10,"C.3対象者延べ人数（健康保険）"&amp;"「"&amp;W40&amp;"」"&amp;"とF.3対象者延べ人数（船員保険）"&amp;"「"&amp;W63&amp;"」"&amp;"の合計が基本情報の従事者延べ人数"&amp;"「"&amp;W10&amp;"」"&amp;"と整合していません。入力値を確認してください。","ＯＫ"))</f>
        <v>ＯＫ</v>
      </c>
      <c r="X45" s="1596"/>
      <c r="Y45" s="1602" t="str">
        <f>IF(Y42="","",IF(Y40+Y63&lt;&gt;Y10,"C.3対象者延べ人数（健康保険）"&amp;"「"&amp;Y40&amp;"」"&amp;"とF.3対象者延べ人数（船員保険）"&amp;"「"&amp;Y63&amp;"」"&amp;"の合計が基本情報の従事者延べ人数"&amp;"「"&amp;Y10&amp;"」"&amp;"と整合していません。入力値を確認してください。","ＯＫ"))</f>
        <v>ＯＫ</v>
      </c>
      <c r="Z45" s="1596"/>
      <c r="AA45" s="1602" t="str">
        <f>IF(AA42="","",IF(AA40+AA63&lt;&gt;AA10,"C.3対象者延べ人数（健康保険）"&amp;"「"&amp;AA40&amp;"」"&amp;"とF.3対象者延べ人数（船員保険）"&amp;"「"&amp;AA63&amp;"」"&amp;"の合計が基本情報の従事者延べ人数"&amp;"「"&amp;AA10&amp;"」"&amp;"と整合していません。入力値を確認してください。","ＯＫ"))</f>
        <v>ＯＫ</v>
      </c>
    </row>
    <row r="46" spans="7:27" ht="57" customHeight="1">
      <c r="G46" s="1383"/>
      <c r="H46" s="1383"/>
      <c r="I46" s="1383"/>
      <c r="J46" s="1383"/>
      <c r="K46" s="1383"/>
      <c r="L46" s="1383"/>
      <c r="M46" s="1445"/>
      <c r="N46" s="1406" t="s">
        <v>1164</v>
      </c>
      <c r="O46" s="1479"/>
      <c r="P46" s="1494" t="str">
        <f>IF(Q43="","",IF(AND(OR(Q43&lt;&gt;"ＯＫ",Q44&lt;&gt;"ＯＫ",Q45&lt;&gt;"ＯＫ"),Q46=""),"※",""))</f>
        <v/>
      </c>
      <c r="Q46" s="1495"/>
      <c r="R46" s="1598" t="str">
        <f>IF(S43="","",IF(AND(OR(S43&lt;&gt;"ＯＫ",S44&lt;&gt;"ＯＫ",S45&lt;&gt;"ＯＫ"),S46=""),"※",""))</f>
        <v/>
      </c>
      <c r="S46" s="1555"/>
      <c r="T46" s="1598" t="str">
        <f>IF(U43="","",IF(AND(OR(U43&lt;&gt;"ＯＫ",U44&lt;&gt;"ＯＫ",U45&lt;&gt;"ＯＫ"),U46=""),"※",""))</f>
        <v/>
      </c>
      <c r="U46" s="1555"/>
      <c r="V46" s="1598" t="str">
        <f>IF(W43="","",IF(AND(OR(W43&lt;&gt;"ＯＫ",W44&lt;&gt;"ＯＫ",W45&lt;&gt;"ＯＫ"),W46=""),"※",""))</f>
        <v/>
      </c>
      <c r="W46" s="1555"/>
      <c r="X46" s="1598" t="str">
        <f>IF(Y43="","",IF(AND(OR(Y43&lt;&gt;"ＯＫ",Y44&lt;&gt;"ＯＫ",Y45&lt;&gt;"ＯＫ"),Y46=""),"※",""))</f>
        <v/>
      </c>
      <c r="Y46" s="1555"/>
      <c r="Z46" s="1598" t="str">
        <f>IF(AA43="","",IF(AND(OR(AA43&lt;&gt;"ＯＫ",AA44&lt;&gt;"ＯＫ",AA45&lt;&gt;"ＯＫ"),AA46=""),"※",""))</f>
        <v/>
      </c>
      <c r="AA46" s="1555"/>
    </row>
    <row r="47" spans="7:27" ht="27" customHeight="1">
      <c r="G47" s="1383"/>
      <c r="H47" s="1383"/>
      <c r="I47" s="1383"/>
      <c r="J47" s="1383"/>
      <c r="K47" s="1383"/>
      <c r="L47" s="1383"/>
      <c r="M47" s="1407" t="s">
        <v>525</v>
      </c>
      <c r="N47" s="1439"/>
      <c r="O47" s="1510"/>
      <c r="P47" s="1410"/>
      <c r="Q47" s="1411"/>
      <c r="R47" s="1556"/>
      <c r="S47" s="1411"/>
      <c r="T47" s="1556"/>
      <c r="U47" s="1411"/>
      <c r="V47" s="1556"/>
      <c r="W47" s="1411"/>
      <c r="X47" s="1556"/>
      <c r="Y47" s="1411"/>
      <c r="Z47" s="1556"/>
      <c r="AA47" s="1411"/>
    </row>
    <row r="48" spans="7:27" ht="27" customHeight="1">
      <c r="G48" s="1383"/>
      <c r="H48" s="1383"/>
      <c r="I48" s="1383"/>
      <c r="J48" s="1383"/>
      <c r="K48" s="1383"/>
      <c r="L48" s="1383"/>
      <c r="M48" s="1416"/>
      <c r="N48" s="1412" t="s">
        <v>1134</v>
      </c>
      <c r="O48" s="1476"/>
      <c r="P48" s="1528" t="str">
        <f>IF(Q48="","※","")</f>
        <v>※</v>
      </c>
      <c r="Q48" s="1503"/>
      <c r="R48" s="1610" t="str">
        <f>IF(S48="","※","")</f>
        <v/>
      </c>
      <c r="S48" s="1576">
        <v>8601</v>
      </c>
      <c r="T48" s="1610" t="s">
        <v>432</v>
      </c>
      <c r="U48" s="1576">
        <v>1007</v>
      </c>
      <c r="V48" s="1610" t="s">
        <v>432</v>
      </c>
      <c r="W48" s="1576">
        <v>384</v>
      </c>
      <c r="X48" s="1610" t="s">
        <v>432</v>
      </c>
      <c r="Y48" s="1576">
        <v>46</v>
      </c>
      <c r="Z48" s="1610" t="s">
        <v>432</v>
      </c>
      <c r="AA48" s="1576">
        <v>92</v>
      </c>
    </row>
    <row r="49" spans="7:27" ht="27" customHeight="1">
      <c r="G49" s="1383"/>
      <c r="H49" s="1383"/>
      <c r="I49" s="1383"/>
      <c r="J49" s="1383"/>
      <c r="K49" s="1383"/>
      <c r="L49" s="1383"/>
      <c r="M49" s="1416"/>
      <c r="N49" s="1442" t="s">
        <v>1154</v>
      </c>
      <c r="O49" s="1529"/>
      <c r="P49" s="1517" t="str">
        <f>IF(Q49="","※","")</f>
        <v>※</v>
      </c>
      <c r="Q49" s="1491"/>
      <c r="R49" s="1596" t="str">
        <f>IF(S49="","※","")</f>
        <v/>
      </c>
      <c r="S49" s="1553">
        <v>94000</v>
      </c>
      <c r="T49" s="1596" t="s">
        <v>432</v>
      </c>
      <c r="U49" s="1553">
        <v>11000</v>
      </c>
      <c r="V49" s="1596" t="s">
        <v>432</v>
      </c>
      <c r="W49" s="1553">
        <v>4200</v>
      </c>
      <c r="X49" s="1596" t="s">
        <v>432</v>
      </c>
      <c r="Y49" s="1553">
        <v>500</v>
      </c>
      <c r="Z49" s="1596" t="s">
        <v>432</v>
      </c>
      <c r="AA49" s="1553">
        <v>1000</v>
      </c>
    </row>
    <row r="50" spans="7:27" ht="27" customHeight="1">
      <c r="G50" s="1383"/>
      <c r="H50" s="1383"/>
      <c r="I50" s="1383"/>
      <c r="J50" s="1383"/>
      <c r="K50" s="1383"/>
      <c r="L50" s="1383"/>
      <c r="M50" s="1416"/>
      <c r="N50" s="1429" t="s">
        <v>1155</v>
      </c>
      <c r="O50" s="1523"/>
      <c r="P50" s="1517" t="str">
        <f>IF(Q50="","※","")</f>
        <v>※</v>
      </c>
      <c r="Q50" s="1491"/>
      <c r="R50" s="1596" t="str">
        <f>IF(S50="","※","")</f>
        <v/>
      </c>
      <c r="S50" s="1553">
        <v>2700</v>
      </c>
      <c r="T50" s="1596" t="s">
        <v>432</v>
      </c>
      <c r="U50" s="1553">
        <v>350</v>
      </c>
      <c r="V50" s="1596" t="s">
        <v>432</v>
      </c>
      <c r="W50" s="1553">
        <v>150</v>
      </c>
      <c r="X50" s="1596" t="s">
        <v>432</v>
      </c>
      <c r="Y50" s="1553">
        <v>15</v>
      </c>
      <c r="Z50" s="1596" t="s">
        <v>432</v>
      </c>
      <c r="AA50" s="1553">
        <v>30</v>
      </c>
    </row>
    <row r="51" spans="7:27" ht="27" customHeight="1">
      <c r="G51" s="1383"/>
      <c r="H51" s="1383"/>
      <c r="I51" s="1383"/>
      <c r="J51" s="1383"/>
      <c r="K51" s="1383"/>
      <c r="L51" s="1383"/>
      <c r="M51" s="1416"/>
      <c r="N51" s="1442" t="s">
        <v>1166</v>
      </c>
      <c r="O51" s="1536">
        <v>9.1499999999999998E-2</v>
      </c>
      <c r="P51" s="1517"/>
      <c r="Q51" s="1520" t="str">
        <f>IF(OR(Q48="",Q49="",Q50=""),"",ROUND(Q49*$O$51,0))</f>
        <v/>
      </c>
      <c r="R51" s="1596"/>
      <c r="S51" s="1560">
        <v>8601</v>
      </c>
      <c r="T51" s="1596"/>
      <c r="U51" s="1560">
        <v>1007</v>
      </c>
      <c r="V51" s="1596"/>
      <c r="W51" s="1560">
        <v>384</v>
      </c>
      <c r="X51" s="1596"/>
      <c r="Y51" s="1560">
        <v>46</v>
      </c>
      <c r="Z51" s="1596"/>
      <c r="AA51" s="1560">
        <v>92</v>
      </c>
    </row>
    <row r="52" spans="7:27" ht="27" customHeight="1">
      <c r="G52" s="1383"/>
      <c r="H52" s="1383"/>
      <c r="I52" s="1383"/>
      <c r="J52" s="1383"/>
      <c r="K52" s="1383"/>
      <c r="L52" s="1383"/>
      <c r="M52" s="1416"/>
      <c r="N52" s="1442" t="s">
        <v>1167</v>
      </c>
      <c r="O52" s="1537">
        <v>9.1499999999999998E-2</v>
      </c>
      <c r="P52" s="1534"/>
      <c r="Q52" s="1520" t="str">
        <f>IF(OR(Q48="",Q49="",Q50=""),"",ROUND(Q49*$O$52,0))</f>
        <v/>
      </c>
      <c r="R52" s="1600"/>
      <c r="S52" s="1560">
        <v>8601</v>
      </c>
      <c r="T52" s="1600"/>
      <c r="U52" s="1560">
        <v>1007</v>
      </c>
      <c r="V52" s="1600"/>
      <c r="W52" s="1560">
        <v>384</v>
      </c>
      <c r="X52" s="1600"/>
      <c r="Y52" s="1560">
        <v>46</v>
      </c>
      <c r="Z52" s="1600"/>
      <c r="AA52" s="1560">
        <v>92</v>
      </c>
    </row>
    <row r="53" spans="7:27" ht="49.5" customHeight="1">
      <c r="G53" s="1383"/>
      <c r="H53" s="1383"/>
      <c r="I53" s="1383"/>
      <c r="J53" s="1383"/>
      <c r="K53" s="1383"/>
      <c r="L53" s="1383"/>
      <c r="M53" s="1416"/>
      <c r="N53" s="1442" t="s">
        <v>1163</v>
      </c>
      <c r="O53" s="1523"/>
      <c r="P53" s="1490"/>
      <c r="Q53" s="1432" t="str">
        <f>IF(Q52="","",IF(Q48=0,"事業主負担額が0になっています。入力値を確認してください。",IF(OR(Q51*1.1&lt;=Q48,Q52*0.9&gt;=Q48),"事業主負担額の入力値"&amp;"「"&amp;Q48&amp;"」"&amp;"は自動計算値"&amp;"「"&amp;Q51&amp;"」"&amp;"～"&amp;"「"&amp;Q52&amp;"」"&amp;"の範囲に比べて乖離が大きくなっています。黄色セルの各入力値に間違いがないか確認してください。","ＯＫ")))</f>
        <v/>
      </c>
      <c r="R53" s="1596"/>
      <c r="S53" s="1601" t="str">
        <f>IF(S52="","",IF(S48=0,"事業主負担額が0になっています。入力値を確認してください。",IF(OR(S51*1.1&lt;=S48,S52*0.9&gt;=S48),"事業主負担額の入力値"&amp;"「"&amp;S48&amp;"」"&amp;"は自動計算値"&amp;"「"&amp;S51&amp;"」"&amp;"～"&amp;"「"&amp;S52&amp;"」"&amp;"の範囲に比べて乖離が大きくなっています。黄色セルの各入力値に間違いがないか確認してください。","ＯＫ")))</f>
        <v>ＯＫ</v>
      </c>
      <c r="T53" s="1596"/>
      <c r="U53" s="1601" t="str">
        <f>IF(U52="","",IF(U48=0,"事業主負担額が0になっています。入力値を確認してください。",IF(OR(U51*1.1&lt;=U48,U52*0.9&gt;=U48),"事業主負担額の入力値"&amp;"「"&amp;U48&amp;"」"&amp;"は自動計算値"&amp;"「"&amp;U51&amp;"」"&amp;"～"&amp;"「"&amp;U52&amp;"」"&amp;"の範囲に比べて乖離が大きくなっています。黄色セルの各入力値に間違いがないか確認してください。","ＯＫ")))</f>
        <v>ＯＫ</v>
      </c>
      <c r="V53" s="1596"/>
      <c r="W53" s="1601" t="str">
        <f>IF(W52="","",IF(W48=0,"事業主負担額が0になっています。入力値を確認してください。",IF(OR(W51*1.1&lt;=W48,W52*0.9&gt;=W48),"事業主負担額の入力値"&amp;"「"&amp;W48&amp;"」"&amp;"は自動計算値"&amp;"「"&amp;W51&amp;"」"&amp;"～"&amp;"「"&amp;W52&amp;"」"&amp;"の範囲に比べて乖離が大きくなっています。黄色セルの各入力値に間違いがないか確認してください。","ＯＫ")))</f>
        <v>ＯＫ</v>
      </c>
      <c r="X53" s="1596"/>
      <c r="Y53" s="1601" t="str">
        <f>IF(Y52="","",IF(Y48=0,"事業主負担額が0になっています。入力値を確認してください。",IF(OR(Y51*1.1&lt;=Y48,Y52*0.9&gt;=Y48),"事業主負担額の入力値"&amp;"「"&amp;Y48&amp;"」"&amp;"は自動計算値"&amp;"「"&amp;Y51&amp;"」"&amp;"～"&amp;"「"&amp;Y52&amp;"」"&amp;"の範囲に比べて乖離が大きくなっています。黄色セルの各入力値に間違いがないか確認してください。","ＯＫ")))</f>
        <v>ＯＫ</v>
      </c>
      <c r="Z53" s="1596"/>
      <c r="AA53" s="1601" t="str">
        <f>IF(AA52="","",IF(AA48=0,"事業主負担額が0になっています。入力値を確認してください。",IF(OR(AA51*1.1&lt;=AA48,AA52*0.9&gt;=AA48),"事業主負担額の入力値"&amp;"「"&amp;AA48&amp;"」"&amp;"は自動計算値"&amp;"「"&amp;AA51&amp;"」"&amp;"～"&amp;"「"&amp;AA52&amp;"」"&amp;"の範囲に比べて乖離が大きくなっています。黄色セルの各入力値に間違いがないか確認してください。","ＯＫ")))</f>
        <v>ＯＫ</v>
      </c>
    </row>
    <row r="54" spans="7:27" ht="49.5" customHeight="1">
      <c r="G54" s="1383"/>
      <c r="H54" s="1383"/>
      <c r="I54" s="1383"/>
      <c r="J54" s="1383"/>
      <c r="K54" s="1383"/>
      <c r="L54" s="1383"/>
      <c r="M54" s="1416"/>
      <c r="N54" s="1429" t="s">
        <v>1150</v>
      </c>
      <c r="O54" s="1510"/>
      <c r="P54" s="1535"/>
      <c r="Q54" s="1436" t="str">
        <f>IF(Q52="","",IF(Q49&lt;&gt;Q9,"2支払い賃金合計"&amp;"「"&amp;Q49&amp;"」"&amp;"は基本情報の支払い賃金総額"&amp;"「"&amp;Q9&amp;"」"&amp;"と整合していません。入力値を確認してください。","ＯＫ"))</f>
        <v/>
      </c>
      <c r="R54" s="1606"/>
      <c r="S54" s="1602" t="str">
        <f>IF(S52="","",IF(S49&lt;&gt;S9,"2支払い賃金合計"&amp;"「"&amp;S49&amp;"」"&amp;"は基本情報の支払い賃金総額"&amp;"「"&amp;S9&amp;"」"&amp;"と整合していません。入力値を確認してください。","ＯＫ"))</f>
        <v>ＯＫ</v>
      </c>
      <c r="T54" s="1606"/>
      <c r="U54" s="1602" t="str">
        <f>IF(U52="","",IF(U49&lt;&gt;U9,"2支払い賃金合計"&amp;"「"&amp;U49&amp;"」"&amp;"は基本情報の支払い賃金総額"&amp;"「"&amp;U9&amp;"」"&amp;"と整合していません。入力値を確認してください。","ＯＫ"))</f>
        <v>ＯＫ</v>
      </c>
      <c r="V54" s="1606"/>
      <c r="W54" s="1602" t="str">
        <f>IF(W52="","",IF(W49&lt;&gt;W9,"2支払い賃金合計"&amp;"「"&amp;W49&amp;"」"&amp;"は基本情報の支払い賃金総額"&amp;"「"&amp;W9&amp;"」"&amp;"と整合していません。入力値を確認してください。","ＯＫ"))</f>
        <v>ＯＫ</v>
      </c>
      <c r="X54" s="1606"/>
      <c r="Y54" s="1602" t="str">
        <f>IF(Y52="","",IF(Y49&lt;&gt;Y9,"2支払い賃金合計"&amp;"「"&amp;Y49&amp;"」"&amp;"は基本情報の支払い賃金総額"&amp;"「"&amp;Y9&amp;"」"&amp;"と整合していません。入力値を確認してください。","ＯＫ"))</f>
        <v>ＯＫ</v>
      </c>
      <c r="Z54" s="1606"/>
      <c r="AA54" s="1602" t="str">
        <f>IF(AA52="","",IF(AA49&lt;&gt;AA9,"2支払い賃金合計"&amp;"「"&amp;AA49&amp;"」"&amp;"は基本情報の支払い賃金総額"&amp;"「"&amp;AA9&amp;"」"&amp;"と整合していません。入力値を確認してください。","ＯＫ"))</f>
        <v>ＯＫ</v>
      </c>
    </row>
    <row r="55" spans="7:27" ht="49.5" customHeight="1">
      <c r="G55" s="1383"/>
      <c r="H55" s="1383"/>
      <c r="I55" s="1383"/>
      <c r="J55" s="1383"/>
      <c r="K55" s="1383"/>
      <c r="L55" s="1383"/>
      <c r="M55" s="1416"/>
      <c r="N55" s="1414" t="s">
        <v>1158</v>
      </c>
      <c r="O55" s="1523"/>
      <c r="P55" s="1490"/>
      <c r="Q55" s="1436" t="str">
        <f>IF(Q52="","",IF(Q50&lt;&gt;Q10,"3対象者延べ人数"&amp;"「"&amp;Q50&amp;"」"&amp;"は基本情報の従事者延べ人数"&amp;"「"&amp;Q10&amp;"」"&amp;"と整合していません。入力値を確認してください。","ＯＫ"))</f>
        <v/>
      </c>
      <c r="R55" s="1596"/>
      <c r="S55" s="1602" t="str">
        <f>IF(S52="","",IF(S50&lt;&gt;S10,"3対象者延べ人数"&amp;"「"&amp;S50&amp;"」"&amp;"は基本情報の従事者延べ人数"&amp;"「"&amp;S10&amp;"」"&amp;"と整合していません。入力値を確認してください。","ＯＫ"))</f>
        <v>ＯＫ</v>
      </c>
      <c r="T55" s="1596"/>
      <c r="U55" s="1602" t="str">
        <f>IF(U52="","",IF(U50&lt;&gt;U10,"3対象者延べ人数"&amp;"「"&amp;U50&amp;"」"&amp;"は基本情報の従事者延べ人数"&amp;"「"&amp;U10&amp;"」"&amp;"と整合していません。入力値を確認してください。","ＯＫ"))</f>
        <v>ＯＫ</v>
      </c>
      <c r="V55" s="1596"/>
      <c r="W55" s="1602" t="str">
        <f>IF(W52="","",IF(W50&lt;&gt;W10,"3対象者延べ人数"&amp;"「"&amp;W50&amp;"」"&amp;"は基本情報の従事者延べ人数"&amp;"「"&amp;W10&amp;"」"&amp;"と整合していません。入力値を確認してください。","ＯＫ"))</f>
        <v>ＯＫ</v>
      </c>
      <c r="X55" s="1596"/>
      <c r="Y55" s="1602" t="str">
        <f>IF(Y52="","",IF(Y50&lt;&gt;Y10,"3対象者延べ人数"&amp;"「"&amp;Y50&amp;"」"&amp;"は基本情報の従事者延べ人数"&amp;"「"&amp;Y10&amp;"」"&amp;"と整合していません。入力値を確認してください。","ＯＫ"))</f>
        <v>ＯＫ</v>
      </c>
      <c r="Z55" s="1596"/>
      <c r="AA55" s="1602" t="str">
        <f>IF(AA52="","",IF(AA50&lt;&gt;AA10,"3対象者延べ人数"&amp;"「"&amp;AA50&amp;"」"&amp;"は基本情報の従事者延べ人数"&amp;"「"&amp;AA10&amp;"」"&amp;"と整合していません。入力値を確認してください。","ＯＫ"))</f>
        <v>ＯＫ</v>
      </c>
    </row>
    <row r="56" spans="7:27" ht="57" customHeight="1">
      <c r="G56" s="1383"/>
      <c r="H56" s="1383"/>
      <c r="I56" s="1383"/>
      <c r="J56" s="1383"/>
      <c r="K56" s="1383"/>
      <c r="L56" s="1383"/>
      <c r="M56" s="1445"/>
      <c r="N56" s="1406" t="s">
        <v>1164</v>
      </c>
      <c r="O56" s="1479"/>
      <c r="P56" s="1494" t="str">
        <f>IF(Q53="","",IF(AND(OR(Q53&lt;&gt;"ＯＫ",Q54&lt;&gt;"ＯＫ",Q55&lt;&gt;"ＯＫ"),Q56=""),"※",""))</f>
        <v/>
      </c>
      <c r="Q56" s="1495"/>
      <c r="R56" s="1598" t="str">
        <f>IF(S53="","",IF(AND(OR(S53&lt;&gt;"ＯＫ",S54&lt;&gt;"ＯＫ",S55&lt;&gt;"ＯＫ"),S56=""),"※",""))</f>
        <v/>
      </c>
      <c r="S56" s="1555"/>
      <c r="T56" s="1598" t="str">
        <f>IF(U53="","",IF(AND(OR(U53&lt;&gt;"ＯＫ",U54&lt;&gt;"ＯＫ",U55&lt;&gt;"ＯＫ"),U56=""),"※",""))</f>
        <v/>
      </c>
      <c r="U56" s="1555"/>
      <c r="V56" s="1598" t="str">
        <f>IF(W53="","",IF(AND(OR(W53&lt;&gt;"ＯＫ",W54&lt;&gt;"ＯＫ",W55&lt;&gt;"ＯＫ"),W56=""),"※",""))</f>
        <v/>
      </c>
      <c r="W56" s="1555"/>
      <c r="X56" s="1598" t="str">
        <f>IF(Y53="","",IF(AND(OR(Y53&lt;&gt;"ＯＫ",Y54&lt;&gt;"ＯＫ",Y55&lt;&gt;"ＯＫ"),Y56=""),"※",""))</f>
        <v/>
      </c>
      <c r="Y56" s="1555"/>
      <c r="Z56" s="1598" t="str">
        <f>IF(AA53="","",IF(AND(OR(AA53&lt;&gt;"ＯＫ",AA54&lt;&gt;"ＯＫ",AA55&lt;&gt;"ＯＫ"),AA56=""),"※",""))</f>
        <v/>
      </c>
      <c r="AA56" s="1555"/>
    </row>
    <row r="57" spans="7:27" ht="27" customHeight="1">
      <c r="G57" s="1383"/>
      <c r="H57" s="1383"/>
      <c r="I57" s="1383"/>
      <c r="J57" s="1383"/>
      <c r="K57" s="1383"/>
      <c r="L57" s="1383"/>
      <c r="M57" s="1407" t="s">
        <v>1168</v>
      </c>
      <c r="N57" s="1437"/>
      <c r="O57" s="1538"/>
      <c r="P57" s="1410"/>
      <c r="Q57" s="1411"/>
      <c r="R57" s="1556"/>
      <c r="S57" s="1411"/>
      <c r="T57" s="1556"/>
      <c r="U57" s="1411"/>
      <c r="V57" s="1556"/>
      <c r="W57" s="1411"/>
      <c r="X57" s="1556"/>
      <c r="Y57" s="1411"/>
      <c r="Z57" s="1556"/>
      <c r="AA57" s="1411"/>
    </row>
    <row r="58" spans="7:27" ht="27" customHeight="1">
      <c r="G58" s="1383"/>
      <c r="H58" s="1383"/>
      <c r="I58" s="1383"/>
      <c r="J58" s="1383"/>
      <c r="K58" s="1383"/>
      <c r="L58" s="1383"/>
      <c r="M58" s="1416"/>
      <c r="N58" s="1412" t="s">
        <v>1134</v>
      </c>
      <c r="O58" s="1476"/>
      <c r="P58" s="1528"/>
      <c r="Q58" s="1539"/>
      <c r="R58" s="1605"/>
      <c r="S58" s="1539"/>
      <c r="T58" s="1605"/>
      <c r="U58" s="1539"/>
      <c r="V58" s="1605"/>
      <c r="W58" s="1539"/>
      <c r="X58" s="1605"/>
      <c r="Y58" s="1539"/>
      <c r="Z58" s="1605"/>
      <c r="AA58" s="1539"/>
    </row>
    <row r="59" spans="7:27" ht="27" customHeight="1">
      <c r="G59" s="1383"/>
      <c r="H59" s="1383"/>
      <c r="I59" s="1383"/>
      <c r="J59" s="1383"/>
      <c r="K59" s="1383"/>
      <c r="L59" s="1383"/>
      <c r="M59" s="1452"/>
      <c r="N59" s="1453" t="s">
        <v>1169</v>
      </c>
      <c r="O59" s="1540"/>
      <c r="P59" s="1541"/>
      <c r="Q59" s="1542"/>
      <c r="R59" s="1607"/>
      <c r="S59" s="1542"/>
      <c r="T59" s="1607"/>
      <c r="U59" s="1542"/>
      <c r="V59" s="1607"/>
      <c r="W59" s="1542"/>
      <c r="X59" s="1607"/>
      <c r="Y59" s="1542"/>
      <c r="Z59" s="1607"/>
      <c r="AA59" s="1542"/>
    </row>
    <row r="60" spans="7:27" ht="27" customHeight="1">
      <c r="G60" s="1383"/>
      <c r="H60" s="1383"/>
      <c r="I60" s="1383"/>
      <c r="J60" s="1383"/>
      <c r="K60" s="1383"/>
      <c r="L60" s="1383"/>
      <c r="M60" s="1531" t="s">
        <v>1170</v>
      </c>
      <c r="N60" s="1439"/>
      <c r="O60" s="1510"/>
      <c r="P60" s="1410"/>
      <c r="Q60" s="1411"/>
      <c r="R60" s="1556"/>
      <c r="S60" s="1411"/>
      <c r="T60" s="1556"/>
      <c r="U60" s="1411"/>
      <c r="V60" s="1556"/>
      <c r="W60" s="1411"/>
      <c r="X60" s="1556"/>
      <c r="Y60" s="1411"/>
      <c r="Z60" s="1556"/>
      <c r="AA60" s="1411"/>
    </row>
    <row r="61" spans="7:27" ht="27" customHeight="1">
      <c r="G61" s="1383"/>
      <c r="H61" s="1383"/>
      <c r="I61" s="1383"/>
      <c r="J61" s="1383"/>
      <c r="K61" s="1383"/>
      <c r="L61" s="1383"/>
      <c r="M61" s="1416"/>
      <c r="N61" s="1412" t="s">
        <v>1134</v>
      </c>
      <c r="O61" s="1476"/>
      <c r="P61" s="1528" t="str">
        <f>IF(Q61="","※","")</f>
        <v>※</v>
      </c>
      <c r="Q61" s="1503"/>
      <c r="R61" s="1610" t="str">
        <f>IF(S61="","※","")</f>
        <v/>
      </c>
      <c r="S61" s="1576">
        <v>1379</v>
      </c>
      <c r="T61" s="1610" t="str">
        <f>IF(U61="","※","")</f>
        <v/>
      </c>
      <c r="U61" s="1576">
        <v>0</v>
      </c>
      <c r="V61" s="1610" t="str">
        <f>IF(W61="","※","")</f>
        <v/>
      </c>
      <c r="W61" s="1576">
        <v>0</v>
      </c>
      <c r="X61" s="1610" t="str">
        <f>IF(Y61="","※","")</f>
        <v/>
      </c>
      <c r="Y61" s="1576">
        <v>0</v>
      </c>
      <c r="Z61" s="1610" t="str">
        <f>IF(AA61="","※","")</f>
        <v/>
      </c>
      <c r="AA61" s="1576">
        <v>0</v>
      </c>
    </row>
    <row r="62" spans="7:27" ht="27" customHeight="1">
      <c r="G62" s="1383"/>
      <c r="H62" s="1383"/>
      <c r="I62" s="1383"/>
      <c r="J62" s="1383"/>
      <c r="K62" s="1383"/>
      <c r="L62" s="1383"/>
      <c r="M62" s="1416"/>
      <c r="N62" s="1442" t="s">
        <v>1154</v>
      </c>
      <c r="O62" s="1529"/>
      <c r="P62" s="1517" t="str">
        <f>IF(Q62="","※","")</f>
        <v>※</v>
      </c>
      <c r="Q62" s="1491"/>
      <c r="R62" s="1596" t="str">
        <f>IF(S62="","※","")</f>
        <v/>
      </c>
      <c r="S62" s="1553">
        <v>20000</v>
      </c>
      <c r="T62" s="1596" t="str">
        <f>IF(U62="","※","")</f>
        <v/>
      </c>
      <c r="U62" s="1553">
        <v>0</v>
      </c>
      <c r="V62" s="1596" t="str">
        <f>IF(W62="","※","")</f>
        <v/>
      </c>
      <c r="W62" s="1553">
        <v>0</v>
      </c>
      <c r="X62" s="1596" t="str">
        <f>IF(Y62="","※","")</f>
        <v/>
      </c>
      <c r="Y62" s="1553">
        <v>0</v>
      </c>
      <c r="Z62" s="1596" t="str">
        <f>IF(AA62="","※","")</f>
        <v/>
      </c>
      <c r="AA62" s="1553">
        <v>0</v>
      </c>
    </row>
    <row r="63" spans="7:27" ht="27" customHeight="1">
      <c r="G63" s="1383"/>
      <c r="H63" s="1383"/>
      <c r="I63" s="1383"/>
      <c r="J63" s="1383"/>
      <c r="K63" s="1383"/>
      <c r="L63" s="1383"/>
      <c r="M63" s="1416"/>
      <c r="N63" s="1429" t="s">
        <v>1155</v>
      </c>
      <c r="O63" s="1523"/>
      <c r="P63" s="1517" t="str">
        <f>IF(Q63="","※","")</f>
        <v>※</v>
      </c>
      <c r="Q63" s="1491"/>
      <c r="R63" s="1596" t="str">
        <f>IF(S63="","※","")</f>
        <v/>
      </c>
      <c r="S63" s="1553">
        <v>500</v>
      </c>
      <c r="T63" s="1596" t="str">
        <f>IF(U63="","※","")</f>
        <v/>
      </c>
      <c r="U63" s="1553">
        <v>0</v>
      </c>
      <c r="V63" s="1596" t="str">
        <f>IF(W63="","※","")</f>
        <v/>
      </c>
      <c r="W63" s="1553">
        <v>0</v>
      </c>
      <c r="X63" s="1596" t="str">
        <f>IF(Y63="","※","")</f>
        <v/>
      </c>
      <c r="Y63" s="1553">
        <v>0</v>
      </c>
      <c r="Z63" s="1596" t="str">
        <f>IF(AA63="","※","")</f>
        <v/>
      </c>
      <c r="AA63" s="1553">
        <v>0</v>
      </c>
    </row>
    <row r="64" spans="7:27" ht="27" customHeight="1">
      <c r="G64" s="1383"/>
      <c r="H64" s="1383"/>
      <c r="I64" s="1383"/>
      <c r="J64" s="1383"/>
      <c r="K64" s="1383"/>
      <c r="L64" s="1383"/>
      <c r="M64" s="1416"/>
      <c r="N64" s="1442" t="s">
        <v>638</v>
      </c>
      <c r="O64" s="1537">
        <v>6.905E-2</v>
      </c>
      <c r="P64" s="1517"/>
      <c r="Q64" s="1520" t="str">
        <f>IF(OR(Q61="",Q62="",Q63=""),"",ROUND(Q62*$O$64,0))</f>
        <v/>
      </c>
      <c r="R64" s="1596"/>
      <c r="S64" s="1560">
        <v>1379</v>
      </c>
      <c r="T64" s="1596"/>
      <c r="U64" s="1560">
        <f>IF(OR(U61="",U62="",U63=""),"",ROUND(U62*$O$64,0))</f>
        <v>0</v>
      </c>
      <c r="V64" s="1596"/>
      <c r="W64" s="1560">
        <f>IF(OR(W61="",W62="",W63=""),"",ROUND(W62*$O$64,0))</f>
        <v>0</v>
      </c>
      <c r="X64" s="1596"/>
      <c r="Y64" s="1560">
        <f>IF(OR(Y61="",Y62="",Y63=""),"",ROUND(Y62*$O$64,0))</f>
        <v>0</v>
      </c>
      <c r="Z64" s="1596"/>
      <c r="AA64" s="1560">
        <f>IF(OR(AA61="",AA62="",AA63=""),"",ROUND(AA62*$O$64,0))</f>
        <v>0</v>
      </c>
    </row>
    <row r="65" spans="7:39" ht="27" customHeight="1">
      <c r="G65" s="1383"/>
      <c r="H65" s="1383"/>
      <c r="I65" s="1383"/>
      <c r="J65" s="1383"/>
      <c r="K65" s="1383"/>
      <c r="L65" s="1383"/>
      <c r="M65" s="1416"/>
      <c r="N65" s="1442" t="s">
        <v>639</v>
      </c>
      <c r="O65" s="1536">
        <v>6.0999999999999999E-2</v>
      </c>
      <c r="P65" s="1534"/>
      <c r="Q65" s="1520" t="str">
        <f>IF(OR(Q61="",Q62="",Q63=""),"",ROUND(Q62*$O$65,0))</f>
        <v/>
      </c>
      <c r="R65" s="1600"/>
      <c r="S65" s="1560">
        <v>1220</v>
      </c>
      <c r="T65" s="1600"/>
      <c r="U65" s="1560">
        <f>IF(OR(U61="",U62="",U63=""),"",ROUND(U62*$O$65,0))</f>
        <v>0</v>
      </c>
      <c r="V65" s="1600"/>
      <c r="W65" s="1560">
        <f>IF(OR(W61="",W62="",W63=""),"",ROUND(W62*$O$65,0))</f>
        <v>0</v>
      </c>
      <c r="X65" s="1600"/>
      <c r="Y65" s="1560">
        <f>IF(OR(Y61="",Y62="",Y63=""),"",ROUND(Y62*$O$65,0))</f>
        <v>0</v>
      </c>
      <c r="Z65" s="1600"/>
      <c r="AA65" s="1560">
        <f>IF(OR(AA61="",AA62="",AA63=""),"",ROUND(AA62*$O$65,0))</f>
        <v>0</v>
      </c>
    </row>
    <row r="66" spans="7:39" ht="49.5" customHeight="1">
      <c r="G66" s="1383"/>
      <c r="H66" s="1383"/>
      <c r="I66" s="1383"/>
      <c r="J66" s="1383"/>
      <c r="K66" s="1383"/>
      <c r="L66" s="1383"/>
      <c r="M66" s="1416"/>
      <c r="N66" s="1442" t="s">
        <v>1163</v>
      </c>
      <c r="O66" s="1523"/>
      <c r="P66" s="1490"/>
      <c r="Q66" s="1432" t="str">
        <f>IF(Q65="","",IF(AND(Q61=0,Q62=0,Q63=0),"ＯＫ",IF(OR(Q64*1.1&lt;=Q61,Q65*0.9&gt;=Q61),"事業主負担額の入力値"&amp;"「"&amp;Q61&amp;"」"&amp;"は自動計算値"&amp;"「"&amp;Q64&amp;"」"&amp;"～"&amp;"「"&amp;Q65&amp;"」"&amp;"の範囲に比べて乖離が大きくなっています。黄色セルの各入力値に間違いがないか確認してください。","ＯＫ")))</f>
        <v/>
      </c>
      <c r="R66" s="1596"/>
      <c r="S66" s="1601" t="str">
        <f>IF(S65="","",IF(AND(S61=0,S62=0,S63=0),"ＯＫ",IF(OR(S64*1.1&lt;=S61,S65*0.9&gt;=S61),"事業主負担額の入力値"&amp;"「"&amp;S61&amp;"」"&amp;"は自動計算値"&amp;"「"&amp;S64&amp;"」"&amp;"～"&amp;"「"&amp;S65&amp;"」"&amp;"の範囲に比べて乖離が大きくなっています。黄色セルの各入力値に間違いがないか確認してください。","ＯＫ")))</f>
        <v>ＯＫ</v>
      </c>
      <c r="T66" s="1596"/>
      <c r="U66" s="1601" t="str">
        <f>IF(U65="","",IF(AND(U61=0,U62=0,U63=0),"ＯＫ",IF(OR(U64*1.1&lt;=U61,U65*0.9&gt;=U61),"事業主負担額の入力値"&amp;"「"&amp;U61&amp;"」"&amp;"は自動計算値"&amp;"「"&amp;U64&amp;"」"&amp;"～"&amp;"「"&amp;U65&amp;"」"&amp;"の範囲に比べて乖離が大きくなっています。黄色セルの各入力値に間違いがないか確認してください。","ＯＫ")))</f>
        <v>ＯＫ</v>
      </c>
      <c r="V66" s="1596"/>
      <c r="W66" s="1601" t="str">
        <f>IF(W65="","",IF(AND(W61=0,W62=0,W63=0),"ＯＫ",IF(OR(W64*1.1&lt;=W61,W65*0.9&gt;=W61),"事業主負担額の入力値"&amp;"「"&amp;W61&amp;"」"&amp;"は自動計算値"&amp;"「"&amp;W64&amp;"」"&amp;"～"&amp;"「"&amp;W65&amp;"」"&amp;"の範囲に比べて乖離が大きくなっています。黄色セルの各入力値に間違いがないか確認してください。","ＯＫ")))</f>
        <v>ＯＫ</v>
      </c>
      <c r="X66" s="1596"/>
      <c r="Y66" s="1601" t="str">
        <f>IF(Y65="","",IF(AND(Y61=0,Y62=0,Y63=0),"ＯＫ",IF(OR(Y64*1.1&lt;=Y61,Y65*0.9&gt;=Y61),"事業主負担額の入力値"&amp;"「"&amp;Y61&amp;"」"&amp;"は自動計算値"&amp;"「"&amp;Y64&amp;"」"&amp;"～"&amp;"「"&amp;Y65&amp;"」"&amp;"の範囲に比べて乖離が大きくなっています。黄色セルの各入力値に間違いがないか確認してください。","ＯＫ")))</f>
        <v>ＯＫ</v>
      </c>
      <c r="Z66" s="1596"/>
      <c r="AA66" s="1601" t="str">
        <f>IF(AA65="","",IF(AND(AA61=0,AA62=0,AA63=0),"ＯＫ",IF(OR(AA64*1.1&lt;=AA61,AA65*0.9&gt;=AA61),"事業主負担額の入力値"&amp;"「"&amp;AA61&amp;"」"&amp;"は自動計算値"&amp;"「"&amp;AA64&amp;"」"&amp;"～"&amp;"「"&amp;AA65&amp;"」"&amp;"の範囲に比べて乖離が大きくなっています。黄色セルの各入力値に間違いがないか確認してください。","ＯＫ")))</f>
        <v>ＯＫ</v>
      </c>
    </row>
    <row r="67" spans="7:39" ht="49.5" customHeight="1">
      <c r="G67" s="1383"/>
      <c r="H67" s="1383"/>
      <c r="I67" s="1383"/>
      <c r="J67" s="1383"/>
      <c r="K67" s="1383"/>
      <c r="L67" s="1383"/>
      <c r="M67" s="1416"/>
      <c r="N67" s="1429" t="s">
        <v>1150</v>
      </c>
      <c r="O67" s="1510"/>
      <c r="P67" s="1535"/>
      <c r="Q67" s="1432" t="str">
        <f>IF(Q65="","",IF(Q62+Q39&lt;&gt;Q9,"F.2支払い賃金合計（船員保険）"&amp;"「"&amp;Q62&amp;"」"&amp;"とC.2支払い賃金合計（健康保険）"&amp;"「"&amp;Q39&amp;"」"&amp;"の合計が基本情報の支払い賃金総額"&amp;"「"&amp;Q9&amp;"」"&amp;"と整合していません。入力値を確認してください。","ＯＫ"))</f>
        <v/>
      </c>
      <c r="R67" s="1606"/>
      <c r="S67" s="1601" t="str">
        <f>IF(S65="","",IF(S62+S39&lt;&gt;S9,"F.2支払い賃金合計（船員保険）"&amp;"「"&amp;S62&amp;"」"&amp;"とC.2支払い賃金合計（健康保険）"&amp;"「"&amp;S39&amp;"」"&amp;"の合計が基本情報の支払い賃金総額"&amp;"「"&amp;S9&amp;"」"&amp;"と整合していません。入力値を確認してください。","ＯＫ"))</f>
        <v>ＯＫ</v>
      </c>
      <c r="T67" s="1606"/>
      <c r="U67" s="1601" t="str">
        <f>IF(U65="","",IF(U62+U39&lt;&gt;U9,"F.2支払い賃金合計（船員保険）"&amp;"「"&amp;U62&amp;"」"&amp;"とC.2支払い賃金合計（健康保険）"&amp;"「"&amp;U39&amp;"」"&amp;"の合計が基本情報の支払い賃金総額"&amp;"「"&amp;U9&amp;"」"&amp;"と整合していません。入力値を確認してください。","ＯＫ"))</f>
        <v>ＯＫ</v>
      </c>
      <c r="V67" s="1606"/>
      <c r="W67" s="1601" t="str">
        <f>IF(W65="","",IF(W62+W39&lt;&gt;W9,"F.2支払い賃金合計（船員保険）"&amp;"「"&amp;W62&amp;"」"&amp;"とC.2支払い賃金合計（健康保険）"&amp;"「"&amp;W39&amp;"」"&amp;"の合計が基本情報の支払い賃金総額"&amp;"「"&amp;W9&amp;"」"&amp;"と整合していません。入力値を確認してください。","ＯＫ"))</f>
        <v>ＯＫ</v>
      </c>
      <c r="X67" s="1606"/>
      <c r="Y67" s="1601" t="str">
        <f>IF(Y65="","",IF(Y62+Y39&lt;&gt;Y9,"F.2支払い賃金合計（船員保険）"&amp;"「"&amp;Y62&amp;"」"&amp;"とC.2支払い賃金合計（健康保険）"&amp;"「"&amp;Y39&amp;"」"&amp;"の合計が基本情報の支払い賃金総額"&amp;"「"&amp;Y9&amp;"」"&amp;"と整合していません。入力値を確認してください。","ＯＫ"))</f>
        <v>ＯＫ</v>
      </c>
      <c r="Z67" s="1606"/>
      <c r="AA67" s="1601" t="str">
        <f>IF(AA65="","",IF(AA62+AA39&lt;&gt;AA9,"F.2支払い賃金合計（船員保険）"&amp;"「"&amp;AA62&amp;"」"&amp;"とC.2支払い賃金合計（健康保険）"&amp;"「"&amp;AA39&amp;"」"&amp;"の合計が基本情報の支払い賃金総額"&amp;"「"&amp;AA9&amp;"」"&amp;"と整合していません。入力値を確認してください。","ＯＫ"))</f>
        <v>ＯＫ</v>
      </c>
    </row>
    <row r="68" spans="7:39" ht="49.5" customHeight="1">
      <c r="G68" s="1383"/>
      <c r="H68" s="1383"/>
      <c r="I68" s="1383"/>
      <c r="J68" s="1383"/>
      <c r="K68" s="1383"/>
      <c r="L68" s="1383"/>
      <c r="M68" s="1416"/>
      <c r="N68" s="1414" t="s">
        <v>1158</v>
      </c>
      <c r="O68" s="1523"/>
      <c r="P68" s="1490"/>
      <c r="Q68" s="1436" t="str">
        <f>IF(Q65="","",IF(Q63+Q40&lt;&gt;Q10,"F.3対象者延べ人数（船員保険）"&amp;"「"&amp;Q63&amp;"」"&amp;"とC.3対象者延べ人数（健康保険）"&amp;"「"&amp;Q40&amp;"」"&amp;"の合計が基本情報の従事者延べ人数"&amp;"「"&amp;Q10&amp;"」"&amp;"と整合していません。入力値を確認してください。","ＯＫ"))</f>
        <v/>
      </c>
      <c r="R68" s="1596"/>
      <c r="S68" s="1602" t="str">
        <f>IF(S65="","",IF(S63+S40&lt;&gt;S10,"F.3対象者延べ人数（船員保険）"&amp;"「"&amp;S63&amp;"」"&amp;"とC.3対象者延べ人数（健康保険）"&amp;"「"&amp;S40&amp;"」"&amp;"の合計が基本情報の従事者延べ人数"&amp;"「"&amp;S10&amp;"」"&amp;"と整合していません。入力値を確認してください。","ＯＫ"))</f>
        <v>ＯＫ</v>
      </c>
      <c r="T68" s="1596"/>
      <c r="U68" s="1602" t="str">
        <f>IF(U65="","",IF(U63+U40&lt;&gt;U10,"F.3対象者延べ人数（船員保険）"&amp;"「"&amp;U63&amp;"」"&amp;"とC.3対象者延べ人数（健康保険）"&amp;"「"&amp;U40&amp;"」"&amp;"の合計が基本情報の従事者延べ人数"&amp;"「"&amp;U10&amp;"」"&amp;"と整合していません。入力値を確認してください。","ＯＫ"))</f>
        <v>ＯＫ</v>
      </c>
      <c r="V68" s="1596"/>
      <c r="W68" s="1602" t="str">
        <f>IF(W65="","",IF(W63+W40&lt;&gt;W10,"F.3対象者延べ人数（船員保険）"&amp;"「"&amp;W63&amp;"」"&amp;"とC.3対象者延べ人数（健康保険）"&amp;"「"&amp;W40&amp;"」"&amp;"の合計が基本情報の従事者延べ人数"&amp;"「"&amp;W10&amp;"」"&amp;"と整合していません。入力値を確認してください。","ＯＫ"))</f>
        <v>ＯＫ</v>
      </c>
      <c r="X68" s="1596"/>
      <c r="Y68" s="1602" t="str">
        <f>IF(Y65="","",IF(Y63+Y40&lt;&gt;Y10,"F.3対象者延べ人数（船員保険）"&amp;"「"&amp;Y63&amp;"」"&amp;"とC.3対象者延べ人数（健康保険）"&amp;"「"&amp;Y40&amp;"」"&amp;"の合計が基本情報の従事者延べ人数"&amp;"「"&amp;Y10&amp;"」"&amp;"と整合していません。入力値を確認してください。","ＯＫ"))</f>
        <v>ＯＫ</v>
      </c>
      <c r="Z68" s="1596"/>
      <c r="AA68" s="1602" t="str">
        <f>IF(AA65="","",IF(AA63+AA40&lt;&gt;AA10,"F.3対象者延べ人数（船員保険）"&amp;"「"&amp;AA63&amp;"」"&amp;"とC.3対象者延べ人数（健康保険）"&amp;"「"&amp;AA40&amp;"」"&amp;"の合計が基本情報の従事者延べ人数"&amp;"「"&amp;AA10&amp;"」"&amp;"と整合していません。入力値を確認してください。","ＯＫ"))</f>
        <v>ＯＫ</v>
      </c>
    </row>
    <row r="69" spans="7:39" ht="57" customHeight="1" thickBot="1">
      <c r="G69" s="1383"/>
      <c r="H69" s="1383"/>
      <c r="I69" s="1383"/>
      <c r="J69" s="1383"/>
      <c r="K69" s="1383"/>
      <c r="L69" s="1383"/>
      <c r="M69" s="1455"/>
      <c r="N69" s="1456" t="s">
        <v>1164</v>
      </c>
      <c r="O69" s="1543"/>
      <c r="P69" s="1544" t="str">
        <f>IF(Q66="","",IF(AND(OR(Q66&lt;&gt;"ＯＫ",Q67&lt;&gt;"ＯＫ",Q68&lt;&gt;"ＯＫ"),Q69=""),"※",""))</f>
        <v/>
      </c>
      <c r="Q69" s="1545"/>
      <c r="R69" s="1608" t="str">
        <f>IF(S66="","",IF(AND(OR(S66&lt;&gt;"ＯＫ",S67&lt;&gt;"ＯＫ",S68&lt;&gt;"ＯＫ"),S69=""),"※",""))</f>
        <v/>
      </c>
      <c r="S69" s="1562"/>
      <c r="T69" s="1608" t="str">
        <f>IF(U66="","",IF(AND(OR(U66&lt;&gt;"ＯＫ",U67&lt;&gt;"ＯＫ",U68&lt;&gt;"ＯＫ"),U69=""),"※",""))</f>
        <v/>
      </c>
      <c r="U69" s="1562"/>
      <c r="V69" s="1608" t="str">
        <f>IF(W66="","",IF(AND(OR(W66&lt;&gt;"ＯＫ",W67&lt;&gt;"ＯＫ",W68&lt;&gt;"ＯＫ"),W69=""),"※",""))</f>
        <v/>
      </c>
      <c r="W69" s="1562"/>
      <c r="X69" s="1608" t="str">
        <f>IF(Y66="","",IF(AND(OR(Y66&lt;&gt;"ＯＫ",Y67&lt;&gt;"ＯＫ",Y68&lt;&gt;"ＯＫ"),Y69=""),"※",""))</f>
        <v/>
      </c>
      <c r="Y69" s="1562"/>
      <c r="Z69" s="1608" t="str">
        <f>IF(AA66="","",IF(AND(OR(AA66&lt;&gt;"ＯＫ",AA67&lt;&gt;"ＯＫ",AA68&lt;&gt;"ＯＫ"),AA69=""),"※",""))</f>
        <v/>
      </c>
      <c r="AA69" s="1562"/>
    </row>
    <row r="70" spans="7:39" ht="27" customHeight="1" thickTop="1">
      <c r="G70" s="1383"/>
      <c r="H70" s="1383"/>
      <c r="I70" s="1383"/>
      <c r="J70" s="1383"/>
      <c r="K70" s="1383"/>
      <c r="L70" s="1383"/>
      <c r="M70" s="2649" t="s">
        <v>524</v>
      </c>
      <c r="N70" s="2650"/>
      <c r="O70" s="2651"/>
      <c r="P70" s="1546"/>
      <c r="Q70" s="1547">
        <f>SUM(Q15,Q29,Q38,Q48,Q58,Q61)</f>
        <v>0</v>
      </c>
      <c r="R70" s="1625"/>
      <c r="S70" s="1591">
        <f>SUM(S15,S29,S38,S48,S58,S61)</f>
        <v>15009</v>
      </c>
      <c r="T70" s="1625"/>
      <c r="U70" s="1591">
        <f>SUM(U15,U29,U38,U48,U58,U61)</f>
        <v>1731</v>
      </c>
      <c r="V70" s="1625"/>
      <c r="W70" s="1591">
        <f>SUM(W15,W29,W38,W48,W58,W61)</f>
        <v>661</v>
      </c>
      <c r="X70" s="1625"/>
      <c r="Y70" s="1591">
        <f>SUM(Y15,Y29,Y38,Y48,Y58,Y61)</f>
        <v>79</v>
      </c>
      <c r="Z70" s="1625"/>
      <c r="AA70" s="1591">
        <f>SUM(AA15,AA29,AA38,AA48,AA58,AA61)</f>
        <v>158</v>
      </c>
      <c r="AC70" s="1162"/>
      <c r="AD70" s="1194" t="s">
        <v>1309</v>
      </c>
      <c r="AE70" s="1194" t="s">
        <v>892</v>
      </c>
      <c r="AF70" s="1194" t="s">
        <v>893</v>
      </c>
      <c r="AG70" s="1194" t="s">
        <v>1295</v>
      </c>
      <c r="AH70" s="1194" t="s">
        <v>894</v>
      </c>
      <c r="AI70" s="1194" t="s">
        <v>13</v>
      </c>
      <c r="AJ70" s="1194" t="s">
        <v>101</v>
      </c>
      <c r="AK70" s="1194" t="s">
        <v>265</v>
      </c>
      <c r="AL70" s="1369" t="s">
        <v>1254</v>
      </c>
      <c r="AM70" s="1194" t="s">
        <v>110</v>
      </c>
    </row>
    <row r="71" spans="7:39" ht="86.25" customHeight="1">
      <c r="AC71" s="1293" t="s">
        <v>1185</v>
      </c>
      <c r="AD71" s="1195" t="s">
        <v>108</v>
      </c>
      <c r="AE71" s="1195" t="s">
        <v>108</v>
      </c>
      <c r="AF71" s="1195" t="s">
        <v>108</v>
      </c>
      <c r="AG71" s="1203" t="s">
        <v>109</v>
      </c>
      <c r="AH71" s="1195" t="s">
        <v>108</v>
      </c>
      <c r="AI71" s="1195" t="s">
        <v>108</v>
      </c>
      <c r="AJ71" s="1195" t="s">
        <v>108</v>
      </c>
      <c r="AK71" s="1195" t="s">
        <v>108</v>
      </c>
      <c r="AL71" s="1194" t="s">
        <v>698</v>
      </c>
      <c r="AM71" s="1195" t="s">
        <v>108</v>
      </c>
    </row>
    <row r="72" spans="7:39" ht="86.25" hidden="1" customHeight="1">
      <c r="AC72" s="1294" t="s">
        <v>1295</v>
      </c>
      <c r="AD72" s="1203" t="s">
        <v>109</v>
      </c>
      <c r="AE72" s="1203" t="s">
        <v>109</v>
      </c>
      <c r="AF72" s="1203" t="s">
        <v>109</v>
      </c>
      <c r="AG72" s="1195" t="s">
        <v>108</v>
      </c>
      <c r="AH72" s="1203" t="s">
        <v>109</v>
      </c>
      <c r="AI72" s="1203" t="s">
        <v>109</v>
      </c>
      <c r="AJ72" s="1203" t="s">
        <v>109</v>
      </c>
      <c r="AK72" s="1203" t="s">
        <v>109</v>
      </c>
      <c r="AL72" s="1194" t="s">
        <v>698</v>
      </c>
      <c r="AM72" s="1195" t="s">
        <v>108</v>
      </c>
    </row>
  </sheetData>
  <sheetProtection algorithmName="SHA-512" hashValue="sD+lGTrT8+wSaPXi981+NiarGvio+QzG1QnB/+OSWjK/+qNjUWDMIPeFNdm9M2QLpfvP9fRrPvlxRSNpQv3m5A==" saltValue="xtY2SMSq5o1pRsLXB3E84g==" spinCount="100000" sheet="1" objects="1" scenarios="1"/>
  <mergeCells count="6">
    <mergeCell ref="M70:O70"/>
    <mergeCell ref="B8:D13"/>
    <mergeCell ref="M6:O6"/>
    <mergeCell ref="M7:O7"/>
    <mergeCell ref="B16:D16"/>
    <mergeCell ref="B17:D19"/>
  </mergeCells>
  <phoneticPr fontId="3"/>
  <conditionalFormatting sqref="Q66:Q68 Q12 Q33:Q35 Q43:Q45 Q53:Q55 Q24:Q26 S66:S68 S12 S33:S35 S43:S45 S53:S55 S24:S26 U66:U68 U12 U33:U35 U43:U45 U53:U55 U24:U26 W66:W68 W12 W33:W35 W43:W45 W53:W55 W24:W26 Y66:Y68 Y12 Y33:Y35 Y43:Y45 Y53:Y55 Y24:Y26 AA66:AA68 AA12 AA33:AA35 AA43:AA45 AA53:AA55 AA24:AA26">
    <cfRule type="cellIs" dxfId="3" priority="1" stopIfTrue="1" operator="equal">
      <formula>"ＯＫ"</formula>
    </cfRule>
  </conditionalFormatting>
  <conditionalFormatting sqref="P16:P19 R16:R19 T16:T19 V16:V19 X16:X19 Z16:Z19">
    <cfRule type="cellIs" dxfId="2" priority="2" stopIfTrue="1" operator="equal">
      <formula>"入力不要→"</formula>
    </cfRule>
  </conditionalFormatting>
  <dataValidations count="4">
    <dataValidation type="list" allowBlank="1" showInputMessage="1" showErrorMessage="1" sqref="Q17 AA17 Y17 W17 U17 S17" xr:uid="{00000000-0002-0000-1600-000000000000}">
      <formula1>$G$24:$G$25</formula1>
    </dataValidation>
    <dataValidation type="whole" operator="greaterThanOrEqual" allowBlank="1" showInputMessage="1" showErrorMessage="1" error="1以上の整数を入力してください。" sqref="Q9:Q10 AA9:AA10 Y9:Y10 W9:W10 U9:U10 S9:S10" xr:uid="{00000000-0002-0000-1600-000001000000}">
      <formula1>1</formula1>
    </dataValidation>
    <dataValidation type="list" allowBlank="1" showInputMessage="1" showErrorMessage="1" sqref="Q16 AA16 Y16 W16 U16 S16" xr:uid="{00000000-0002-0000-1600-000002000000}">
      <formula1>$H$8:$H$17</formula1>
    </dataValidation>
    <dataValidation type="whole" operator="greaterThanOrEqual" allowBlank="1" showInputMessage="1" showErrorMessage="1" sqref="Q61:Q63 AA58:AA59 AA48:AA50 AA38:AA40 AA29:AA31 AA18:AA19 AA15 AA61:AA63 Y58:Y59 Y48:Y50 Y38:Y40 Y29:Y31 Y18:Y19 Y15 Y61:Y63 W58:W59 W48:W50 W38:W40 W29:W31 W18:W19 W15 W61:W63 U58:U59 U48:U50 U38:U40 U29:U31 U18:U19 U15 U61:U63 S58:S59 S48:S50 S38:S40 S29:S31 S18:S19 S15 S61:S63 Q58:Q59 Q48:Q50 Q38:Q40 Q29:Q31 Q18:Q19 Q15" xr:uid="{00000000-0002-0000-1600-000003000000}">
      <formula1>0</formula1>
    </dataValidation>
  </dataValidations>
  <pageMargins left="0.37" right="0.16" top="0.57999999999999996" bottom="0.27" header="0.51200000000000001" footer="0.17"/>
  <pageSetup paperSize="9" scale="35" orientation="portrait" r:id="rId1"/>
  <headerFooter alignWithMargins="0"/>
  <colBreaks count="1" manualBreakCount="1">
    <brk id="2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C71"/>
  <sheetViews>
    <sheetView showGridLines="0" topLeftCell="C1" zoomScale="85" zoomScaleNormal="85" workbookViewId="0"/>
  </sheetViews>
  <sheetFormatPr defaultRowHeight="13.5"/>
  <cols>
    <col min="1" max="1" width="5.125" style="29" hidden="1" customWidth="1"/>
    <col min="2" max="2" width="6.625" style="29" customWidth="1"/>
    <col min="3" max="3" width="6.625" style="33" customWidth="1"/>
    <col min="4" max="4" width="6.625" style="504" customWidth="1"/>
    <col min="5" max="5" width="1.875" style="504" customWidth="1"/>
    <col min="6" max="6" width="2.5" style="504" hidden="1" customWidth="1"/>
    <col min="7" max="7" width="15.125" style="541" hidden="1" customWidth="1"/>
    <col min="8" max="8" width="52.625" style="541" hidden="1" customWidth="1"/>
    <col min="9" max="9" width="12.5" style="1463" hidden="1" customWidth="1"/>
    <col min="10" max="10" width="12.25" style="541" hidden="1" customWidth="1"/>
    <col min="11" max="12" width="3.25" style="504" hidden="1" customWidth="1"/>
    <col min="13" max="13" width="2.125" style="504" customWidth="1"/>
    <col min="14" max="14" width="30" style="504" customWidth="1"/>
    <col min="15" max="15" width="7" style="504" customWidth="1"/>
    <col min="16" max="16" width="4.125" style="504" hidden="1" customWidth="1"/>
    <col min="17" max="17" width="36.375" style="504" hidden="1" customWidth="1"/>
    <col min="18" max="18" width="4.125" style="29" customWidth="1"/>
    <col min="19" max="19" width="36.375" style="29" customWidth="1"/>
    <col min="20" max="20" width="4.125" style="29" customWidth="1"/>
    <col min="21" max="21" width="36.375" style="29" customWidth="1"/>
    <col min="22" max="22" width="4.125" style="29" customWidth="1"/>
    <col min="23" max="23" width="36.375" style="29" customWidth="1"/>
    <col min="24" max="24" width="4.125" style="29" customWidth="1"/>
    <col min="25" max="25" width="36.375" style="29" customWidth="1"/>
    <col min="26" max="26" width="4.125" style="29" customWidth="1"/>
    <col min="27" max="27" width="36.375" style="29" customWidth="1"/>
    <col min="28" max="16384" width="9" style="504"/>
  </cols>
  <sheetData>
    <row r="1" spans="1:27" ht="0.75" customHeight="1">
      <c r="A1" s="1175"/>
      <c r="B1" s="35"/>
      <c r="F1" s="1175"/>
      <c r="G1" s="493"/>
      <c r="H1" s="493"/>
      <c r="I1" s="1461"/>
      <c r="J1" s="493"/>
      <c r="K1" s="1175"/>
      <c r="L1" s="1175"/>
      <c r="P1" s="1175"/>
      <c r="Q1" s="1175"/>
    </row>
    <row r="2" spans="1:27" ht="15" customHeight="1">
      <c r="B2" s="504" t="s">
        <v>951</v>
      </c>
      <c r="C2" s="1462"/>
      <c r="E2" s="541"/>
    </row>
    <row r="3" spans="1:27" ht="30" customHeight="1">
      <c r="A3" s="50"/>
      <c r="B3" s="1464"/>
      <c r="E3" s="1464"/>
      <c r="F3" s="50"/>
      <c r="G3" s="1465"/>
      <c r="J3" s="1466"/>
    </row>
    <row r="4" spans="1:27" ht="13.5" customHeight="1">
      <c r="B4" s="504"/>
      <c r="C4" s="504"/>
      <c r="G4" s="11"/>
      <c r="H4" s="57"/>
      <c r="I4" s="1467"/>
      <c r="J4" s="1329"/>
      <c r="N4" s="1548"/>
    </row>
    <row r="5" spans="1:27" ht="27" customHeight="1">
      <c r="B5" s="1468" t="s">
        <v>515</v>
      </c>
      <c r="C5" s="1469"/>
      <c r="D5" s="1470"/>
      <c r="G5" s="1383"/>
      <c r="H5" s="1383"/>
      <c r="I5" s="1383"/>
      <c r="J5" s="1383"/>
      <c r="K5" s="1383"/>
      <c r="L5" s="1383"/>
      <c r="M5" s="1471"/>
      <c r="O5" s="1472"/>
      <c r="P5" s="1473"/>
      <c r="Q5" s="1473"/>
      <c r="R5" s="1473"/>
      <c r="S5" s="1473"/>
      <c r="T5" s="1473"/>
      <c r="U5" s="1473"/>
      <c r="V5" s="1473"/>
      <c r="W5" s="1473"/>
      <c r="X5" s="1473"/>
      <c r="Y5" s="1473"/>
      <c r="Z5" s="1473"/>
      <c r="AA5" s="1473"/>
    </row>
    <row r="6" spans="1:27" ht="27" customHeight="1">
      <c r="B6" s="210">
        <f>SUM($Q$70:$IV$70)</f>
        <v>15668</v>
      </c>
      <c r="C6" s="1474"/>
      <c r="D6" s="1475"/>
      <c r="G6" s="1385" t="s">
        <v>1086</v>
      </c>
      <c r="H6" s="1387" t="s">
        <v>1087</v>
      </c>
      <c r="I6" s="1385"/>
      <c r="J6" s="1385"/>
      <c r="K6" s="1383"/>
      <c r="L6" s="1383"/>
      <c r="M6" s="2653" t="s">
        <v>516</v>
      </c>
      <c r="N6" s="2654"/>
      <c r="O6" s="2655"/>
      <c r="P6" s="1477"/>
      <c r="Q6" s="1478"/>
      <c r="R6" s="211">
        <v>1</v>
      </c>
      <c r="S6" s="212" t="s">
        <v>952</v>
      </c>
      <c r="T6" s="211">
        <v>2</v>
      </c>
      <c r="U6" s="212" t="s">
        <v>953</v>
      </c>
      <c r="V6" s="211">
        <v>3</v>
      </c>
      <c r="W6" s="212" t="s">
        <v>954</v>
      </c>
      <c r="X6" s="211">
        <v>4</v>
      </c>
      <c r="Y6" s="212" t="s">
        <v>955</v>
      </c>
      <c r="Z6" s="211">
        <v>5</v>
      </c>
      <c r="AA6" s="212" t="s">
        <v>956</v>
      </c>
    </row>
    <row r="7" spans="1:27" ht="27" customHeight="1">
      <c r="B7" s="504"/>
      <c r="C7" s="504"/>
      <c r="G7" s="1389" t="s">
        <v>1090</v>
      </c>
      <c r="H7" s="1390" t="s">
        <v>1091</v>
      </c>
      <c r="I7" s="1389" t="s">
        <v>517</v>
      </c>
      <c r="J7" s="1389" t="s">
        <v>1093</v>
      </c>
      <c r="K7" s="1383"/>
      <c r="L7" s="1383"/>
      <c r="M7" s="2568" t="s">
        <v>518</v>
      </c>
      <c r="N7" s="2569"/>
      <c r="O7" s="2656"/>
      <c r="P7" s="1480"/>
      <c r="Q7" s="1481"/>
      <c r="R7" s="213"/>
      <c r="S7" s="214" t="s">
        <v>957</v>
      </c>
      <c r="T7" s="213"/>
      <c r="U7" s="214" t="s">
        <v>958</v>
      </c>
      <c r="V7" s="213"/>
      <c r="W7" s="214" t="s">
        <v>959</v>
      </c>
      <c r="X7" s="213"/>
      <c r="Y7" s="214" t="s">
        <v>960</v>
      </c>
      <c r="Z7" s="213"/>
      <c r="AA7" s="214" t="s">
        <v>961</v>
      </c>
    </row>
    <row r="8" spans="1:27" s="1482" customFormat="1" ht="27" hidden="1" customHeight="1">
      <c r="A8" s="53"/>
      <c r="B8" s="2652"/>
      <c r="C8" s="2652"/>
      <c r="D8" s="2652"/>
      <c r="G8" s="1392" t="s">
        <v>1094</v>
      </c>
      <c r="H8" s="1390"/>
      <c r="I8" s="1389"/>
      <c r="J8" s="1393"/>
      <c r="K8" s="1383"/>
      <c r="L8" s="1383"/>
      <c r="M8" s="1483" t="s">
        <v>1095</v>
      </c>
      <c r="N8" s="1395"/>
      <c r="O8" s="1484"/>
      <c r="P8" s="1485"/>
      <c r="Q8" s="1486"/>
      <c r="R8" s="1485"/>
      <c r="S8" s="1486"/>
      <c r="T8" s="1485"/>
      <c r="U8" s="1486"/>
      <c r="V8" s="1485"/>
      <c r="W8" s="1486"/>
      <c r="X8" s="1485"/>
      <c r="Y8" s="1486"/>
      <c r="Z8" s="1485"/>
      <c r="AA8" s="1486"/>
    </row>
    <row r="9" spans="1:27" ht="27" hidden="1" customHeight="1">
      <c r="B9" s="2652"/>
      <c r="C9" s="2652"/>
      <c r="D9" s="2652"/>
      <c r="G9" s="1396"/>
      <c r="H9" s="1390" t="s">
        <v>1096</v>
      </c>
      <c r="I9" s="1397">
        <v>0.19</v>
      </c>
      <c r="J9" s="1393">
        <v>103</v>
      </c>
      <c r="K9" s="1383"/>
      <c r="L9" s="1383"/>
      <c r="M9" s="1394"/>
      <c r="N9" s="1398" t="s">
        <v>1120</v>
      </c>
      <c r="O9" s="1487"/>
      <c r="P9" s="1488" t="str">
        <f>IF(Q9="","※","")</f>
        <v>※</v>
      </c>
      <c r="Q9" s="1489"/>
      <c r="R9" s="1595" t="str">
        <f>IF(S9="","※","")</f>
        <v>※</v>
      </c>
      <c r="S9" s="1552"/>
      <c r="T9" s="1595" t="str">
        <f>IF(U9="","※","")</f>
        <v>※</v>
      </c>
      <c r="U9" s="1552"/>
      <c r="V9" s="1595" t="str">
        <f>IF(W9="","※","")</f>
        <v>※</v>
      </c>
      <c r="W9" s="1552"/>
      <c r="X9" s="1595" t="str">
        <f>IF(Y9="","※","")</f>
        <v>※</v>
      </c>
      <c r="Y9" s="1552"/>
      <c r="Z9" s="1595" t="str">
        <f>IF(AA9="","※","")</f>
        <v>※</v>
      </c>
      <c r="AA9" s="1552"/>
    </row>
    <row r="10" spans="1:27" ht="27" hidden="1" customHeight="1">
      <c r="B10" s="2652"/>
      <c r="C10" s="2652"/>
      <c r="D10" s="2652"/>
      <c r="G10" s="1400"/>
      <c r="H10" s="1390" t="s">
        <v>1121</v>
      </c>
      <c r="I10" s="1397">
        <v>0.21</v>
      </c>
      <c r="J10" s="1393">
        <v>15</v>
      </c>
      <c r="K10" s="1383"/>
      <c r="L10" s="1383"/>
      <c r="M10" s="1394"/>
      <c r="N10" s="1401" t="s">
        <v>1122</v>
      </c>
      <c r="O10" s="732"/>
      <c r="P10" s="1490" t="str">
        <f>IF(Q10="","※","")</f>
        <v>※</v>
      </c>
      <c r="Q10" s="1491"/>
      <c r="R10" s="1596" t="str">
        <f>IF(S10="","※","")</f>
        <v>※</v>
      </c>
      <c r="S10" s="1553"/>
      <c r="T10" s="1596" t="str">
        <f>IF(U10="","※","")</f>
        <v>※</v>
      </c>
      <c r="U10" s="1553"/>
      <c r="V10" s="1596" t="str">
        <f>IF(W10="","※","")</f>
        <v>※</v>
      </c>
      <c r="W10" s="1553"/>
      <c r="X10" s="1596" t="str">
        <f>IF(Y10="","※","")</f>
        <v>※</v>
      </c>
      <c r="Y10" s="1553"/>
      <c r="Z10" s="1596" t="str">
        <f>IF(AA10="","※","")</f>
        <v>※</v>
      </c>
      <c r="AA10" s="1553"/>
    </row>
    <row r="11" spans="1:27" ht="27" hidden="1" customHeight="1">
      <c r="B11" s="2652"/>
      <c r="C11" s="2652"/>
      <c r="D11" s="2652"/>
      <c r="G11" s="1400"/>
      <c r="H11" s="1390" t="s">
        <v>1123</v>
      </c>
      <c r="I11" s="1397">
        <v>0.19</v>
      </c>
      <c r="J11" s="1393">
        <v>11</v>
      </c>
      <c r="K11" s="1383"/>
      <c r="L11" s="1383"/>
      <c r="M11" s="1394"/>
      <c r="N11" s="1402" t="s">
        <v>1124</v>
      </c>
      <c r="O11" s="1492"/>
      <c r="P11" s="1490"/>
      <c r="Q11" s="1493" t="str">
        <f>IF(OR(Q9="",Q10=""),"",ROUND(Q9/Q10,0))</f>
        <v/>
      </c>
      <c r="R11" s="1596"/>
      <c r="S11" s="1554" t="str">
        <f>IF(OR(S9="",S10=""),"",ROUND(S9/S10,0))</f>
        <v/>
      </c>
      <c r="T11" s="1596"/>
      <c r="U11" s="1554" t="str">
        <f>IF(OR(U9="",U10=""),"",ROUND(U9/U10,0))</f>
        <v/>
      </c>
      <c r="V11" s="1596"/>
      <c r="W11" s="1554" t="str">
        <f>IF(OR(W9="",W10=""),"",ROUND(W9/W10,0))</f>
        <v/>
      </c>
      <c r="X11" s="1596"/>
      <c r="Y11" s="1554" t="str">
        <f>IF(OR(Y9="",Y10=""),"",ROUND(Y9/Y10,0))</f>
        <v/>
      </c>
      <c r="Z11" s="1596"/>
      <c r="AA11" s="1554" t="str">
        <f>IF(OR(AA9="",AA10=""),"",ROUND(AA9/AA10,0))</f>
        <v/>
      </c>
    </row>
    <row r="12" spans="1:27" ht="42" hidden="1" customHeight="1">
      <c r="B12" s="2652"/>
      <c r="C12" s="2652"/>
      <c r="D12" s="2652"/>
      <c r="G12" s="1400"/>
      <c r="H12" s="1390" t="s">
        <v>1125</v>
      </c>
      <c r="I12" s="1397">
        <v>0.24</v>
      </c>
      <c r="J12" s="1393">
        <v>18</v>
      </c>
      <c r="K12" s="1383"/>
      <c r="L12" s="1383"/>
      <c r="M12" s="1394"/>
      <c r="N12" s="1404" t="s">
        <v>1126</v>
      </c>
      <c r="O12" s="1492"/>
      <c r="P12" s="1490"/>
      <c r="Q12" s="1405" t="str">
        <f>IF(Q11="","",IF(Q11&lt;=5,"一人一日当たりの賃金が過小になっていると思われます。「支払い賃金総額」「従事者延べ人数」に間違いがないか確認してください。",IF(Q11&gt;=50,"一人一日当たりの賃金が過大になっていると思われます。「支払い賃金総額」「従事者延べ人数」に間違いがないか確認してください。","ＯＫ")))</f>
        <v/>
      </c>
      <c r="R12" s="1596"/>
      <c r="S12" s="1597" t="str">
        <f>IF(S11="","",IF(S11&lt;=5,"一人一日当たりの賃金が過小になっていると思われます。「支払い賃金総額」「従事者延べ人数」に間違いがないか確認してください。",IF(S11&gt;=50,"一人一日当たりの賃金が過大になっていると思われます。「支払い賃金総額」「従事者延べ人数」に間違いがないか確認してください。","ＯＫ")))</f>
        <v/>
      </c>
      <c r="T12" s="1596"/>
      <c r="U12" s="1597" t="str">
        <f>IF(U11="","",IF(U11&lt;=5,"一人一日当たりの賃金が過小になっていると思われます。「支払い賃金総額」「従事者延べ人数」に間違いがないか確認してください。",IF(U11&gt;=50,"一人一日当たりの賃金が過大になっていると思われます。「支払い賃金総額」「従事者延べ人数」に間違いがないか確認してください。","ＯＫ")))</f>
        <v/>
      </c>
      <c r="V12" s="1596"/>
      <c r="W12" s="1597" t="str">
        <f>IF(W11="","",IF(W11&lt;=5,"一人一日当たりの賃金が過小になっていると思われます。「支払い賃金総額」「従事者延べ人数」に間違いがないか確認してください。",IF(W11&gt;=50,"一人一日当たりの賃金が過大になっていると思われます。「支払い賃金総額」「従事者延べ人数」に間違いがないか確認してください。","ＯＫ")))</f>
        <v/>
      </c>
      <c r="X12" s="1596"/>
      <c r="Y12" s="1597" t="str">
        <f>IF(Y11="","",IF(Y11&lt;=5,"一人一日当たりの賃金が過小になっていると思われます。「支払い賃金総額」「従事者延べ人数」に間違いがないか確認してください。",IF(Y11&gt;=50,"一人一日当たりの賃金が過大になっていると思われます。「支払い賃金総額」「従事者延べ人数」に間違いがないか確認してください。","ＯＫ")))</f>
        <v/>
      </c>
      <c r="Z12" s="1596"/>
      <c r="AA12" s="1597" t="str">
        <f>IF(AA11="","",IF(AA11&lt;=5,"一人一日当たりの賃金が過小になっていると思われます。「支払い賃金総額」「従事者延べ人数」に間違いがないか確認してください。",IF(AA11&gt;=50,"一人一日当たりの賃金が過大になっていると思われます。「支払い賃金総額」「従事者延べ人数」に間違いがないか確認してください。","ＯＫ")))</f>
        <v/>
      </c>
    </row>
    <row r="13" spans="1:27" ht="57" hidden="1" customHeight="1">
      <c r="B13" s="2652"/>
      <c r="C13" s="2652"/>
      <c r="D13" s="2652"/>
      <c r="G13" s="1400"/>
      <c r="H13" s="1390" t="s">
        <v>1127</v>
      </c>
      <c r="I13" s="1397">
        <v>0.21</v>
      </c>
      <c r="J13" s="1393">
        <v>13</v>
      </c>
      <c r="K13" s="1383"/>
      <c r="L13" s="1383"/>
      <c r="M13" s="1394"/>
      <c r="N13" s="1406" t="s">
        <v>1128</v>
      </c>
      <c r="O13" s="1479"/>
      <c r="P13" s="1494" t="str">
        <f>IF(Q12="","",IF(AND(Q12&lt;&gt;"ＯＫ",Q13=""),"※",""))</f>
        <v/>
      </c>
      <c r="Q13" s="1495"/>
      <c r="R13" s="1598" t="str">
        <f>IF(S12="","",IF(AND(S12&lt;&gt;"ＯＫ",S13=""),"※",""))</f>
        <v/>
      </c>
      <c r="S13" s="1555"/>
      <c r="T13" s="1598" t="str">
        <f>IF(U12="","",IF(AND(U12&lt;&gt;"ＯＫ",U13=""),"※",""))</f>
        <v/>
      </c>
      <c r="U13" s="1555"/>
      <c r="V13" s="1598" t="str">
        <f>IF(W12="","",IF(AND(W12&lt;&gt;"ＯＫ",W13=""),"※",""))</f>
        <v/>
      </c>
      <c r="W13" s="1555"/>
      <c r="X13" s="1598" t="str">
        <f>IF(Y12="","",IF(AND(Y12&lt;&gt;"ＯＫ",Y13=""),"※",""))</f>
        <v/>
      </c>
      <c r="Y13" s="1555"/>
      <c r="Z13" s="1598" t="str">
        <f>IF(AA12="","",IF(AND(AA12&lt;&gt;"ＯＫ",AA13=""),"※",""))</f>
        <v/>
      </c>
      <c r="AA13" s="1555"/>
    </row>
    <row r="14" spans="1:27" ht="27" hidden="1" customHeight="1">
      <c r="B14" s="1496"/>
      <c r="C14" s="35"/>
      <c r="D14" s="1497"/>
      <c r="G14" s="1400"/>
      <c r="H14" s="1390" t="s">
        <v>1131</v>
      </c>
      <c r="I14" s="1397">
        <v>0.22</v>
      </c>
      <c r="J14" s="1393">
        <v>14</v>
      </c>
      <c r="K14" s="1383"/>
      <c r="L14" s="1383"/>
      <c r="M14" s="1407" t="s">
        <v>1132</v>
      </c>
      <c r="N14" s="1408"/>
      <c r="O14" s="1498"/>
      <c r="P14" s="1410"/>
      <c r="Q14" s="1411"/>
      <c r="R14" s="1556"/>
      <c r="S14" s="1411"/>
      <c r="T14" s="1556"/>
      <c r="U14" s="1411"/>
      <c r="V14" s="1556"/>
      <c r="W14" s="1411"/>
      <c r="X14" s="1556"/>
      <c r="Y14" s="1411"/>
      <c r="Z14" s="1556"/>
      <c r="AA14" s="1411"/>
    </row>
    <row r="15" spans="1:27" ht="27" customHeight="1">
      <c r="B15" s="33"/>
      <c r="D15" s="1499"/>
      <c r="E15" s="1500"/>
      <c r="G15" s="1400"/>
      <c r="H15" s="1390" t="s">
        <v>1133</v>
      </c>
      <c r="I15" s="1397">
        <v>0.4</v>
      </c>
      <c r="J15" s="1393">
        <v>9</v>
      </c>
      <c r="K15" s="1383"/>
      <c r="L15" s="1383"/>
      <c r="M15" s="1396"/>
      <c r="N15" s="1412" t="s">
        <v>944</v>
      </c>
      <c r="O15" s="1501"/>
      <c r="P15" s="1502" t="str">
        <f>IF(Q15="","※","")</f>
        <v>※</v>
      </c>
      <c r="Q15" s="1503"/>
      <c r="R15" s="1609" t="str">
        <f>IF(S15="","※","")</f>
        <v/>
      </c>
      <c r="S15" s="1576">
        <v>0</v>
      </c>
      <c r="T15" s="1609" t="str">
        <f>IF(U15="","※","")</f>
        <v/>
      </c>
      <c r="U15" s="1576">
        <v>0</v>
      </c>
      <c r="V15" s="1609" t="str">
        <f>IF(W15="","※","")</f>
        <v/>
      </c>
      <c r="W15" s="1576">
        <v>0</v>
      </c>
      <c r="X15" s="1609" t="str">
        <f>IF(Y15="","※","")</f>
        <v/>
      </c>
      <c r="Y15" s="1576">
        <v>0</v>
      </c>
      <c r="Z15" s="1609" t="str">
        <f>IF(AA15="","※","")</f>
        <v/>
      </c>
      <c r="AA15" s="1576">
        <v>0</v>
      </c>
    </row>
    <row r="16" spans="1:27" ht="27" hidden="1" customHeight="1">
      <c r="B16" s="2657"/>
      <c r="C16" s="2657"/>
      <c r="D16" s="2657"/>
      <c r="E16" s="1549"/>
      <c r="G16" s="1400"/>
      <c r="H16" s="1390" t="s">
        <v>1135</v>
      </c>
      <c r="I16" s="1397">
        <v>0.22</v>
      </c>
      <c r="J16" s="1393">
        <v>9</v>
      </c>
      <c r="K16" s="1383"/>
      <c r="L16" s="1383"/>
      <c r="M16" s="1396"/>
      <c r="N16" s="1414" t="s">
        <v>1136</v>
      </c>
      <c r="O16" s="1504"/>
      <c r="P16" s="1505" t="str">
        <f>IF(Q15="","",IF(Q15=0,"入力不要→",IF(Q16="","※","")))</f>
        <v/>
      </c>
      <c r="Q16" s="1506"/>
      <c r="R16" s="1611" t="str">
        <f>IF(S15="","",IF(S15=0,"入力不要→",IF(S16="","※","")))</f>
        <v>入力不要→</v>
      </c>
      <c r="S16" s="1577"/>
      <c r="T16" s="1611" t="str">
        <f>IF(U15="","",IF(U15=0,"入力不要→",IF(U16="","※","")))</f>
        <v>入力不要→</v>
      </c>
      <c r="U16" s="1577"/>
      <c r="V16" s="1611" t="str">
        <f>IF(W15="","",IF(W15=0,"入力不要→",IF(W16="","※","")))</f>
        <v>入力不要→</v>
      </c>
      <c r="W16" s="1577"/>
      <c r="X16" s="1611" t="str">
        <f>IF(Y15="","",IF(Y15=0,"入力不要→",IF(Y16="","※","")))</f>
        <v>入力不要→</v>
      </c>
      <c r="Y16" s="1577"/>
      <c r="Z16" s="1611" t="str">
        <f>IF(AA15="","",IF(AA15=0,"入力不要→",IF(AA16="","※","")))</f>
        <v>入力不要→</v>
      </c>
      <c r="AA16" s="1577"/>
    </row>
    <row r="17" spans="2:27" ht="27" hidden="1" customHeight="1">
      <c r="B17" s="2658"/>
      <c r="C17" s="2658"/>
      <c r="D17" s="2658"/>
      <c r="E17" s="1549"/>
      <c r="F17" s="1507"/>
      <c r="G17" s="1400"/>
      <c r="H17" s="1390" t="s">
        <v>1137</v>
      </c>
      <c r="I17" s="1397">
        <v>0.24</v>
      </c>
      <c r="J17" s="1393">
        <v>19</v>
      </c>
      <c r="K17" s="1383"/>
      <c r="L17" s="1383"/>
      <c r="M17" s="1416"/>
      <c r="N17" s="1414" t="s">
        <v>1138</v>
      </c>
      <c r="O17" s="1504"/>
      <c r="P17" s="1505" t="str">
        <f>IF(Q15="","",IF(Q15=0,"入力不要→",IF(Q17="","※","")))</f>
        <v/>
      </c>
      <c r="Q17" s="1508"/>
      <c r="R17" s="1611" t="str">
        <f>IF(S15="","",IF(S15=0,"入力不要→",IF(S17="","※","")))</f>
        <v>入力不要→</v>
      </c>
      <c r="S17" s="1578"/>
      <c r="T17" s="1611" t="str">
        <f>IF(U15="","",IF(U15=0,"入力不要→",IF(U17="","※","")))</f>
        <v>入力不要→</v>
      </c>
      <c r="U17" s="1578"/>
      <c r="V17" s="1611" t="str">
        <f>IF(W15="","",IF(W15=0,"入力不要→",IF(W17="","※","")))</f>
        <v>入力不要→</v>
      </c>
      <c r="W17" s="1578"/>
      <c r="X17" s="1611" t="str">
        <f>IF(Y15="","",IF(Y15=0,"入力不要→",IF(Y17="","※","")))</f>
        <v>入力不要→</v>
      </c>
      <c r="Y17" s="1578"/>
      <c r="Z17" s="1611" t="str">
        <f>IF(AA15="","",IF(AA15=0,"入力不要→",IF(AA17="","※","")))</f>
        <v>入力不要→</v>
      </c>
      <c r="AA17" s="1578"/>
    </row>
    <row r="18" spans="2:27" ht="27" hidden="1" customHeight="1">
      <c r="B18" s="2658"/>
      <c r="C18" s="2658"/>
      <c r="D18" s="2658"/>
      <c r="E18" s="1549"/>
      <c r="F18" s="1507"/>
      <c r="G18" s="1417"/>
      <c r="H18" s="1390"/>
      <c r="I18" s="1418"/>
      <c r="J18" s="1418"/>
      <c r="K18" s="1383"/>
      <c r="L18" s="1383"/>
      <c r="M18" s="1396"/>
      <c r="N18" s="1419" t="s">
        <v>1139</v>
      </c>
      <c r="O18" s="1509"/>
      <c r="P18" s="1505" t="str">
        <f>IF(AND(Q17=$G$24,Q18=""),"※",IF(Q17=$G$25,"入力不要→",IF(P17="入力不要→","入力不要→","")))</f>
        <v/>
      </c>
      <c r="Q18" s="1491"/>
      <c r="R18" s="1611" t="str">
        <f>IF(AND(S17=$G$24,S18=""),"※",IF(S17=$G$25,"入力不要→",IF(R17="入力不要→","入力不要→","")))</f>
        <v>入力不要→</v>
      </c>
      <c r="S18" s="1579"/>
      <c r="T18" s="1611" t="str">
        <f>IF(AND(U17=$G$24,U18=""),"※",IF(U17=$G$25,"入力不要→",IF(T17="入力不要→","入力不要→","")))</f>
        <v>入力不要→</v>
      </c>
      <c r="U18" s="1579"/>
      <c r="V18" s="1611" t="str">
        <f>IF(AND(W17=$G$24,W18=""),"※",IF(W17=$G$25,"入力不要→",IF(V17="入力不要→","入力不要→","")))</f>
        <v>入力不要→</v>
      </c>
      <c r="W18" s="1579"/>
      <c r="X18" s="1611" t="str">
        <f>IF(AND(Y17=$G$24,Y18=""),"※",IF(Y17=$G$25,"入力不要→",IF(X17="入力不要→","入力不要→","")))</f>
        <v>入力不要→</v>
      </c>
      <c r="Y18" s="1579"/>
      <c r="Z18" s="1611" t="str">
        <f>IF(AND(AA17=$G$24,AA18=""),"※",IF(AA17=$G$25,"入力不要→",IF(Z17="入力不要→","入力不要→","")))</f>
        <v>入力不要→</v>
      </c>
      <c r="AA18" s="1579"/>
    </row>
    <row r="19" spans="2:27" ht="27" hidden="1" customHeight="1">
      <c r="B19" s="2658"/>
      <c r="C19" s="2658"/>
      <c r="D19" s="2658"/>
      <c r="E19" s="1549"/>
      <c r="G19" s="1421"/>
      <c r="H19" s="687"/>
      <c r="I19" s="1421"/>
      <c r="J19" s="1421"/>
      <c r="K19" s="1383"/>
      <c r="L19" s="1383"/>
      <c r="M19" s="1396"/>
      <c r="N19" s="1422" t="s">
        <v>1140</v>
      </c>
      <c r="O19" s="1510"/>
      <c r="P19" s="1505" t="str">
        <f>IF(AND(Q17=$G$25,Q19=""),"※",IF(Q17=$G$24,"入力不要→",IF(P17="入力不要→","入力不要→","")))</f>
        <v/>
      </c>
      <c r="Q19" s="1491"/>
      <c r="R19" s="1611" t="str">
        <f>IF(AND(S17=$G$25,S19=""),"※",IF(S17=$G$24,"入力不要→",IF(R17="入力不要→","入力不要→","")))</f>
        <v>入力不要→</v>
      </c>
      <c r="S19" s="1579"/>
      <c r="T19" s="1611" t="str">
        <f>IF(AND(U17=$G$25,U19=""),"※",IF(U17=$G$24,"入力不要→",IF(T17="入力不要→","入力不要→","")))</f>
        <v>入力不要→</v>
      </c>
      <c r="U19" s="1579"/>
      <c r="V19" s="1611" t="str">
        <f>IF(AND(W17=$G$25,W19=""),"※",IF(W17=$G$24,"入力不要→",IF(V17="入力不要→","入力不要→","")))</f>
        <v>入力不要→</v>
      </c>
      <c r="W19" s="1579"/>
      <c r="X19" s="1611" t="str">
        <f>IF(AND(Y17=$G$25,Y19=""),"※",IF(Y17=$G$24,"入力不要→",IF(X17="入力不要→","入力不要→","")))</f>
        <v>入力不要→</v>
      </c>
      <c r="Y19" s="1579"/>
      <c r="Z19" s="1611" t="str">
        <f>IF(AND(AA17=$G$25,AA19=""),"※",IF(AA17=$G$24,"入力不要→",IF(Z17="入力不要→","入力不要→","")))</f>
        <v>入力不要→</v>
      </c>
      <c r="AA19" s="1579"/>
    </row>
    <row r="20" spans="2:27" ht="27" hidden="1" customHeight="1">
      <c r="B20" s="654"/>
      <c r="C20" s="654"/>
      <c r="D20" s="654"/>
      <c r="G20" s="1383"/>
      <c r="H20" s="1383"/>
      <c r="I20" s="1383"/>
      <c r="J20" s="1383"/>
      <c r="K20" s="1383"/>
      <c r="L20" s="1383"/>
      <c r="M20" s="1511"/>
      <c r="N20" s="1512" t="s">
        <v>1141</v>
      </c>
      <c r="O20" s="1513"/>
      <c r="P20" s="1514"/>
      <c r="Q20" s="1515"/>
      <c r="R20" s="1612"/>
      <c r="S20" s="1580"/>
      <c r="T20" s="1612"/>
      <c r="U20" s="1580"/>
      <c r="V20" s="1612"/>
      <c r="W20" s="1580"/>
      <c r="X20" s="1612"/>
      <c r="Y20" s="1580"/>
      <c r="Z20" s="1612"/>
      <c r="AA20" s="1580"/>
    </row>
    <row r="21" spans="2:27" ht="27" hidden="1" customHeight="1">
      <c r="G21" s="1383"/>
      <c r="H21" s="1383"/>
      <c r="I21" s="1383"/>
      <c r="J21" s="1383"/>
      <c r="K21" s="1383"/>
      <c r="L21" s="1383"/>
      <c r="M21" s="1396"/>
      <c r="N21" s="1425" t="s">
        <v>519</v>
      </c>
      <c r="O21" s="1516"/>
      <c r="P21" s="1517"/>
      <c r="Q21" s="1518" t="str">
        <f>IF(Q16="","",VLOOKUP(Q16,$H$8:$J$18,2,FALSE))</f>
        <v/>
      </c>
      <c r="R21" s="1613"/>
      <c r="S21" s="1581" t="str">
        <f>IF(S16="","",VLOOKUP(S16,$H$8:$J$18,2,FALSE))</f>
        <v/>
      </c>
      <c r="T21" s="1613"/>
      <c r="U21" s="1581" t="str">
        <f>IF(U16="","",VLOOKUP(U16,$H$8:$J$18,2,FALSE))</f>
        <v/>
      </c>
      <c r="V21" s="1613"/>
      <c r="W21" s="1581" t="str">
        <f>IF(W16="","",VLOOKUP(W16,$H$8:$J$18,2,FALSE))</f>
        <v/>
      </c>
      <c r="X21" s="1613"/>
      <c r="Y21" s="1581" t="str">
        <f>IF(Y16="","",VLOOKUP(Y16,$H$8:$J$18,2,FALSE))</f>
        <v/>
      </c>
      <c r="Z21" s="1613"/>
      <c r="AA21" s="1581" t="str">
        <f>IF(AA16="","",VLOOKUP(AA16,$H$8:$J$18,2,FALSE))</f>
        <v/>
      </c>
    </row>
    <row r="22" spans="2:27" ht="27" hidden="1" customHeight="1">
      <c r="G22" s="1387" t="s">
        <v>1143</v>
      </c>
      <c r="H22" s="1383"/>
      <c r="I22" s="1383"/>
      <c r="J22" s="1383"/>
      <c r="K22" s="1383"/>
      <c r="L22" s="1383"/>
      <c r="M22" s="1396"/>
      <c r="N22" s="1425" t="s">
        <v>520</v>
      </c>
      <c r="O22" s="1516"/>
      <c r="P22" s="1517"/>
      <c r="Q22" s="1519" t="str">
        <f>IF(Q16="","",VLOOKUP(Q16,$H$8:$J$18,3,FALSE))</f>
        <v/>
      </c>
      <c r="R22" s="1613"/>
      <c r="S22" s="1582" t="str">
        <f>IF(S16="","",VLOOKUP(S16,$H$8:$J$18,3,FALSE))</f>
        <v/>
      </c>
      <c r="T22" s="1613"/>
      <c r="U22" s="1582" t="str">
        <f>IF(U16="","",VLOOKUP(U16,$H$8:$J$18,3,FALSE))</f>
        <v/>
      </c>
      <c r="V22" s="1613"/>
      <c r="W22" s="1582" t="str">
        <f>IF(W16="","",VLOOKUP(W16,$H$8:$J$18,3,FALSE))</f>
        <v/>
      </c>
      <c r="X22" s="1613"/>
      <c r="Y22" s="1582" t="str">
        <f>IF(Y16="","",VLOOKUP(Y16,$H$8:$J$18,3,FALSE))</f>
        <v/>
      </c>
      <c r="Z22" s="1613"/>
      <c r="AA22" s="1582" t="str">
        <f>IF(AA16="","",VLOOKUP(AA16,$H$8:$J$18,3,FALSE))</f>
        <v/>
      </c>
    </row>
    <row r="23" spans="2:27" ht="27" hidden="1" customHeight="1">
      <c r="G23" s="1427"/>
      <c r="H23" s="1428"/>
      <c r="I23" s="1383"/>
      <c r="J23" s="1383"/>
      <c r="K23" s="1383"/>
      <c r="L23" s="1383"/>
      <c r="M23" s="1396"/>
      <c r="N23" s="1429" t="s">
        <v>521</v>
      </c>
      <c r="O23" s="1492"/>
      <c r="P23" s="1517"/>
      <c r="Q23" s="1520" t="str">
        <f>IF(OR(Q16="",Q17="",AND(Q18="",Q19="")),"",IF(Q17=$G$24,ROUND(Q18*Q22/1000,0),ROUND((Q19*Q21)*Q22/1000,0)))</f>
        <v/>
      </c>
      <c r="R23" s="1613"/>
      <c r="S23" s="1583" t="str">
        <f>IF(OR(S16="",S17="",AND(S18="",S19="")),"",IF(S17=$G$24,ROUND(S18*S22/1000,0),ROUND((S19*S21)*S22/1000,0)))</f>
        <v/>
      </c>
      <c r="T23" s="1613"/>
      <c r="U23" s="1583" t="str">
        <f>IF(OR(U16="",U17="",AND(U18="",U19="")),"",IF(U17=$G$24,ROUND(U18*U22/1000,0),ROUND((U19*U21)*U22/1000,0)))</f>
        <v/>
      </c>
      <c r="V23" s="1613"/>
      <c r="W23" s="1583" t="str">
        <f>IF(OR(W16="",W17="",AND(W18="",W19="")),"",IF(W17=$G$24,ROUND(W18*W22/1000,0),ROUND((W19*W21)*W22/1000,0)))</f>
        <v/>
      </c>
      <c r="X23" s="1613"/>
      <c r="Y23" s="1583" t="str">
        <f>IF(OR(Y16="",Y17="",AND(Y18="",Y19="")),"",IF(Y17=$G$24,ROUND(Y18*Y22/1000,0),ROUND((Y19*Y21)*Y22/1000,0)))</f>
        <v/>
      </c>
      <c r="Z23" s="1613"/>
      <c r="AA23" s="1583" t="str">
        <f>IF(OR(AA16="",AA17="",AND(AA18="",AA19="")),"",IF(AA17=$G$24,ROUND(AA18*AA22/1000,0),ROUND((AA19*AA21)*AA22/1000,0)))</f>
        <v/>
      </c>
    </row>
    <row r="24" spans="2:27" ht="42" hidden="1" customHeight="1">
      <c r="G24" s="1430" t="s">
        <v>1146</v>
      </c>
      <c r="H24" s="1431"/>
      <c r="I24" s="1383"/>
      <c r="J24" s="1383"/>
      <c r="K24" s="1383"/>
      <c r="L24" s="1383"/>
      <c r="M24" s="1396"/>
      <c r="N24" s="1422" t="s">
        <v>522</v>
      </c>
      <c r="O24" s="1521"/>
      <c r="P24" s="1522"/>
      <c r="Q24" s="1432" t="str">
        <f>IF(AND(Q23="",P16&lt;&gt;"入力不要→"),"",IF(AND(P6&lt;&gt;"元請業者名",Q15=0),"",IF(AND(P6="元請業者名",Q15=0),"事業主負担額が0になっています。入力値を確認してください。",IF(OR(Q23*1.1&lt;=Q15,Q23*0.9&gt;=Q15),"事業主負担額の入力値"&amp;"「"&amp;Q15&amp;"」"&amp;"は自動計算値"&amp;"「"&amp;Q23&amp;"」"&amp;"に比べて乖離が大きくなっています。黄色セルの各入力値に間違いがないか確認してください。","ＯＫ"))))</f>
        <v/>
      </c>
      <c r="R24" s="1612"/>
      <c r="S24" s="1614" t="str">
        <f>IF(AND(S23="",R16&lt;&gt;"入力不要→"),"",IF(AND(R6&lt;&gt;"元請業者名",S15=0),"",IF(AND(R6="元請業者名",S15=0),"事業主負担額が0になっています。入力値を確認してください。",IF(OR(S23*1.1&lt;=S15,S23*0.9&gt;=S15),"事業主負担額の入力値"&amp;"「"&amp;S15&amp;"」"&amp;"は自動計算値"&amp;"「"&amp;S23&amp;"」"&amp;"に比べて乖離が大きくなっています。黄色セルの各入力値に間違いがないか確認してください。","ＯＫ"))))</f>
        <v/>
      </c>
      <c r="T24" s="1612"/>
      <c r="U24" s="1614" t="str">
        <f>IF(AND(U23="",T16&lt;&gt;"入力不要→"),"",IF(AND(T6&lt;&gt;"元請業者名",U15=0),"",IF(AND(T6="元請業者名",U15=0),"事業主負担額が0になっています。入力値を確認してください。",IF(OR(U23*1.1&lt;=U15,U23*0.9&gt;=U15),"事業主負担額の入力値"&amp;"「"&amp;U15&amp;"」"&amp;"は自動計算値"&amp;"「"&amp;U23&amp;"」"&amp;"に比べて乖離が大きくなっています。黄色セルの各入力値に間違いがないか確認してください。","ＯＫ"))))</f>
        <v/>
      </c>
      <c r="V24" s="1612"/>
      <c r="W24" s="1614" t="str">
        <f>IF(AND(W23="",V16&lt;&gt;"入力不要→"),"",IF(AND(V6&lt;&gt;"元請業者名",W15=0),"",IF(AND(V6="元請業者名",W15=0),"事業主負担額が0になっています。入力値を確認してください。",IF(OR(W23*1.1&lt;=W15,W23*0.9&gt;=W15),"事業主負担額の入力値"&amp;"「"&amp;W15&amp;"」"&amp;"は自動計算値"&amp;"「"&amp;W23&amp;"」"&amp;"に比べて乖離が大きくなっています。黄色セルの各入力値に間違いがないか確認してください。","ＯＫ"))))</f>
        <v/>
      </c>
      <c r="X24" s="1612"/>
      <c r="Y24" s="1614" t="str">
        <f>IF(AND(Y23="",X16&lt;&gt;"入力不要→"),"",IF(AND(X6&lt;&gt;"元請業者名",Y15=0),"",IF(AND(X6="元請業者名",Y15=0),"事業主負担額が0になっています。入力値を確認してください。",IF(OR(Y23*1.1&lt;=Y15,Y23*0.9&gt;=Y15),"事業主負担額の入力値"&amp;"「"&amp;Y15&amp;"」"&amp;"は自動計算値"&amp;"「"&amp;Y23&amp;"」"&amp;"に比べて乖離が大きくなっています。黄色セルの各入力値に間違いがないか確認してください。","ＯＫ"))))</f>
        <v/>
      </c>
      <c r="Z24" s="1612"/>
      <c r="AA24" s="1614" t="str">
        <f>IF(AND(AA23="",Z16&lt;&gt;"入力不要→"),"",IF(AND(Z6&lt;&gt;"元請業者名",AA15=0),"",IF(AND(Z6="元請業者名",AA15=0),"事業主負担額が0になっています。入力値を確認してください。",IF(OR(AA23*1.1&lt;=AA15,AA23*0.9&gt;=AA15),"事業主負担額の入力値"&amp;"「"&amp;AA15&amp;"」"&amp;"は自動計算値"&amp;"「"&amp;AA23&amp;"」"&amp;"に比べて乖離が大きくなっています。黄色セルの各入力値に間違いがないか確認してください。","ＯＫ"))))</f>
        <v/>
      </c>
    </row>
    <row r="25" spans="2:27" ht="42" hidden="1" customHeight="1">
      <c r="G25" s="1433" t="s">
        <v>1148</v>
      </c>
      <c r="H25" s="1434"/>
      <c r="I25" s="1383" t="s">
        <v>1149</v>
      </c>
      <c r="J25" s="1383"/>
      <c r="K25" s="1383"/>
      <c r="L25" s="1383"/>
      <c r="M25" s="1396"/>
      <c r="N25" s="1429" t="s">
        <v>1150</v>
      </c>
      <c r="O25" s="1523"/>
      <c r="P25" s="1490"/>
      <c r="Q25" s="1436" t="str">
        <f>IF(Q23="","",IF(AND(Q17=$G$24,Q18&lt;&gt;Q9),"4支払い賃金合計"&amp;"「"&amp;Q18&amp;"」"&amp;"は基本情報の支払い賃金総額"&amp;"「"&amp;Q9&amp;"」"&amp;"と整合していません。入力値を確認してください。","ＯＫ"))</f>
        <v/>
      </c>
      <c r="R25" s="1613"/>
      <c r="S25" s="1615" t="str">
        <f>IF(S23="","",IF(AND(S17=$G$24,S18&lt;&gt;S9),"4支払い賃金合計"&amp;"「"&amp;S18&amp;"」"&amp;"は基本情報の支払い賃金総額"&amp;"「"&amp;S9&amp;"」"&amp;"と整合していません。入力値を確認してください。","ＯＫ"))</f>
        <v/>
      </c>
      <c r="T25" s="1613"/>
      <c r="U25" s="1615" t="str">
        <f>IF(U23="","",IF(AND(U17=$G$24,U18&lt;&gt;U9),"4支払い賃金合計"&amp;"「"&amp;U18&amp;"」"&amp;"は基本情報の支払い賃金総額"&amp;"「"&amp;U9&amp;"」"&amp;"と整合していません。入力値を確認してください。","ＯＫ"))</f>
        <v/>
      </c>
      <c r="V25" s="1613"/>
      <c r="W25" s="1615" t="str">
        <f>IF(W23="","",IF(AND(W17=$G$24,W18&lt;&gt;W9),"4支払い賃金合計"&amp;"「"&amp;W18&amp;"」"&amp;"は基本情報の支払い賃金総額"&amp;"「"&amp;W9&amp;"」"&amp;"と整合していません。入力値を確認してください。","ＯＫ"))</f>
        <v/>
      </c>
      <c r="X25" s="1613"/>
      <c r="Y25" s="1615" t="str">
        <f>IF(Y23="","",IF(AND(Y17=$G$24,Y18&lt;&gt;Y9),"4支払い賃金合計"&amp;"「"&amp;Y18&amp;"」"&amp;"は基本情報の支払い賃金総額"&amp;"「"&amp;Y9&amp;"」"&amp;"と整合していません。入力値を確認してください。","ＯＫ"))</f>
        <v/>
      </c>
      <c r="Z25" s="1613"/>
      <c r="AA25" s="1615" t="str">
        <f>IF(AA23="","",IF(AND(AA17=$G$24,AA18&lt;&gt;AA9),"4支払い賃金合計"&amp;"「"&amp;AA18&amp;"」"&amp;"は基本情報の支払い賃金総額"&amp;"「"&amp;AA9&amp;"」"&amp;"と整合していません。入力値を確認してください。","ＯＫ"))</f>
        <v/>
      </c>
    </row>
    <row r="26" spans="2:27" ht="42" hidden="1" customHeight="1">
      <c r="G26" s="1437"/>
      <c r="H26" s="1437"/>
      <c r="I26" s="1383"/>
      <c r="J26" s="1383"/>
      <c r="K26" s="1383"/>
      <c r="L26" s="1383"/>
      <c r="M26" s="1511"/>
      <c r="N26" s="1524" t="s">
        <v>1151</v>
      </c>
      <c r="O26" s="1525"/>
      <c r="P26" s="1526"/>
      <c r="Q26" s="1527"/>
      <c r="R26" s="1616"/>
      <c r="S26" s="1617"/>
      <c r="T26" s="1616"/>
      <c r="U26" s="1617"/>
      <c r="V26" s="1616"/>
      <c r="W26" s="1617"/>
      <c r="X26" s="1616"/>
      <c r="Y26" s="1617"/>
      <c r="Z26" s="1616"/>
      <c r="AA26" s="1617"/>
    </row>
    <row r="27" spans="2:27" ht="57" hidden="1" customHeight="1">
      <c r="G27" s="687"/>
      <c r="H27" s="1439"/>
      <c r="I27" s="1383"/>
      <c r="J27" s="1383"/>
      <c r="K27" s="1383"/>
      <c r="L27" s="1383"/>
      <c r="M27" s="1440"/>
      <c r="N27" s="1406" t="s">
        <v>523</v>
      </c>
      <c r="O27" s="1479"/>
      <c r="P27" s="1494" t="str">
        <f>IF(Q24="","",IF(AND(OR(Q24&lt;&gt;"ＯＫ",Q25&lt;&gt;"ＯＫ"),Q27=""),"※",""))</f>
        <v/>
      </c>
      <c r="Q27" s="1495"/>
      <c r="R27" s="1618" t="str">
        <f>IF(S24="","",IF(AND(OR(S24&lt;&gt;"ＯＫ",S25&lt;&gt;"ＯＫ"),S27=""),"※",""))</f>
        <v/>
      </c>
      <c r="S27" s="1587"/>
      <c r="T27" s="1618" t="str">
        <f>IF(U24="","",IF(AND(OR(U24&lt;&gt;"ＯＫ",U25&lt;&gt;"ＯＫ"),U27=""),"※",""))</f>
        <v/>
      </c>
      <c r="U27" s="1587"/>
      <c r="V27" s="1618" t="str">
        <f>IF(W24="","",IF(AND(OR(W24&lt;&gt;"ＯＫ",W25&lt;&gt;"ＯＫ"),W27=""),"※",""))</f>
        <v/>
      </c>
      <c r="W27" s="1587"/>
      <c r="X27" s="1618" t="str">
        <f>IF(Y24="","",IF(AND(OR(Y24&lt;&gt;"ＯＫ",Y25&lt;&gt;"ＯＫ"),Y27=""),"※",""))</f>
        <v/>
      </c>
      <c r="Y27" s="1587"/>
      <c r="Z27" s="1618" t="str">
        <f>IF(AA24="","",IF(AND(OR(AA24&lt;&gt;"ＯＫ",AA25&lt;&gt;"ＯＫ"),AA27=""),"※",""))</f>
        <v/>
      </c>
      <c r="AA27" s="1587"/>
    </row>
    <row r="28" spans="2:27" ht="27" hidden="1" customHeight="1">
      <c r="G28" s="1421"/>
      <c r="H28" s="1421"/>
      <c r="I28" s="1383"/>
      <c r="J28" s="1383"/>
      <c r="K28" s="1383"/>
      <c r="L28" s="1383"/>
      <c r="M28" s="1407" t="s">
        <v>1153</v>
      </c>
      <c r="N28" s="1408"/>
      <c r="O28" s="1498"/>
      <c r="P28" s="1410"/>
      <c r="Q28" s="1411"/>
      <c r="R28" s="1619"/>
      <c r="S28" s="1588"/>
      <c r="T28" s="1619"/>
      <c r="U28" s="1588"/>
      <c r="V28" s="1619"/>
      <c r="W28" s="1588"/>
      <c r="X28" s="1619"/>
      <c r="Y28" s="1588"/>
      <c r="Z28" s="1619"/>
      <c r="AA28" s="1588"/>
    </row>
    <row r="29" spans="2:27" ht="27" customHeight="1">
      <c r="G29" s="3"/>
      <c r="H29" s="3"/>
      <c r="I29" s="1383"/>
      <c r="J29" s="1383"/>
      <c r="K29" s="1383"/>
      <c r="L29" s="1383"/>
      <c r="M29" s="1396"/>
      <c r="N29" s="1412" t="s">
        <v>945</v>
      </c>
      <c r="O29" s="1476"/>
      <c r="P29" s="1528" t="str">
        <f>IF(Q29="","※","")</f>
        <v>※</v>
      </c>
      <c r="Q29" s="1503"/>
      <c r="R29" s="1610" t="str">
        <f>IF(S29="","※","")</f>
        <v/>
      </c>
      <c r="S29" s="1576">
        <v>1070</v>
      </c>
      <c r="T29" s="1610" t="str">
        <f>IF(U29="","※","")</f>
        <v/>
      </c>
      <c r="U29" s="1576">
        <v>125</v>
      </c>
      <c r="V29" s="1610" t="str">
        <f>IF(W29="","※","")</f>
        <v/>
      </c>
      <c r="W29" s="1576">
        <v>50</v>
      </c>
      <c r="X29" s="1610" t="str">
        <f>IF(Y29="","※","")</f>
        <v/>
      </c>
      <c r="Y29" s="1576">
        <v>6</v>
      </c>
      <c r="Z29" s="1610" t="str">
        <f>IF(AA29="","※","")</f>
        <v/>
      </c>
      <c r="AA29" s="1576">
        <v>12</v>
      </c>
    </row>
    <row r="30" spans="2:27" ht="27" hidden="1" customHeight="1">
      <c r="G30" s="3"/>
      <c r="H30" s="3"/>
      <c r="I30" s="1383"/>
      <c r="J30" s="1383"/>
      <c r="K30" s="1383"/>
      <c r="L30" s="1383"/>
      <c r="M30" s="1396"/>
      <c r="N30" s="1442" t="s">
        <v>1154</v>
      </c>
      <c r="O30" s="1529"/>
      <c r="P30" s="1517" t="str">
        <f>IF(Q30="","※","")</f>
        <v>※</v>
      </c>
      <c r="Q30" s="1491"/>
      <c r="R30" s="1613" t="str">
        <f>IF(S30="","※","")</f>
        <v>※</v>
      </c>
      <c r="S30" s="1579"/>
      <c r="T30" s="1613" t="str">
        <f>IF(U30="","※","")</f>
        <v>※</v>
      </c>
      <c r="U30" s="1579"/>
      <c r="V30" s="1613" t="str">
        <f>IF(W30="","※","")</f>
        <v>※</v>
      </c>
      <c r="W30" s="1579"/>
      <c r="X30" s="1613" t="str">
        <f>IF(Y30="","※","")</f>
        <v>※</v>
      </c>
      <c r="Y30" s="1579"/>
      <c r="Z30" s="1613" t="str">
        <f>IF(AA30="","※","")</f>
        <v>※</v>
      </c>
      <c r="AA30" s="1579"/>
    </row>
    <row r="31" spans="2:27" ht="27" hidden="1" customHeight="1">
      <c r="G31" s="3"/>
      <c r="H31" s="3"/>
      <c r="I31" s="1383"/>
      <c r="J31" s="1383"/>
      <c r="K31" s="1383"/>
      <c r="L31" s="1383"/>
      <c r="M31" s="1396"/>
      <c r="N31" s="1429" t="s">
        <v>1155</v>
      </c>
      <c r="O31" s="1523"/>
      <c r="P31" s="1517" t="str">
        <f>IF(Q31="","※","")</f>
        <v>※</v>
      </c>
      <c r="Q31" s="1491"/>
      <c r="R31" s="1613" t="str">
        <f>IF(S31="","※","")</f>
        <v>※</v>
      </c>
      <c r="S31" s="1579"/>
      <c r="T31" s="1613" t="str">
        <f>IF(U31="","※","")</f>
        <v>※</v>
      </c>
      <c r="U31" s="1579"/>
      <c r="V31" s="1613" t="str">
        <f>IF(W31="","※","")</f>
        <v>※</v>
      </c>
      <c r="W31" s="1579"/>
      <c r="X31" s="1613" t="str">
        <f>IF(Y31="","※","")</f>
        <v>※</v>
      </c>
      <c r="Y31" s="1579"/>
      <c r="Z31" s="1613" t="str">
        <f>IF(AA31="","※","")</f>
        <v>※</v>
      </c>
      <c r="AA31" s="1579"/>
    </row>
    <row r="32" spans="2:27" ht="27" hidden="1" customHeight="1">
      <c r="G32" s="3"/>
      <c r="H32" s="3"/>
      <c r="I32" s="1383"/>
      <c r="J32" s="1383"/>
      <c r="K32" s="1383"/>
      <c r="L32" s="1383"/>
      <c r="M32" s="1396"/>
      <c r="N32" s="1429" t="s">
        <v>1156</v>
      </c>
      <c r="O32" s="1530">
        <v>11.5</v>
      </c>
      <c r="P32" s="1517"/>
      <c r="Q32" s="1520" t="str">
        <f>IF(OR(Q29="",Q30="",Q31=""),"",ROUND(Q30*$O$32/1000,0))</f>
        <v/>
      </c>
      <c r="R32" s="1613"/>
      <c r="S32" s="1583" t="str">
        <f>IF(OR(S29="",S30="",S31=""),"",ROUND(S30*$O$32/1000,0))</f>
        <v/>
      </c>
      <c r="T32" s="1613"/>
      <c r="U32" s="1583" t="str">
        <f>IF(OR(U29="",U30="",U31=""),"",ROUND(U30*$O$32/1000,0))</f>
        <v/>
      </c>
      <c r="V32" s="1613"/>
      <c r="W32" s="1583" t="str">
        <f>IF(OR(W29="",W30="",W31=""),"",ROUND(W30*$O$32/1000,0))</f>
        <v/>
      </c>
      <c r="X32" s="1613"/>
      <c r="Y32" s="1583" t="str">
        <f>IF(OR(Y29="",Y30="",Y31=""),"",ROUND(Y30*$O$32/1000,0))</f>
        <v/>
      </c>
      <c r="Z32" s="1613"/>
      <c r="AA32" s="1583" t="str">
        <f>IF(OR(AA29="",AA30="",AA31=""),"",ROUND(AA30*$O$32/1000,0))</f>
        <v/>
      </c>
    </row>
    <row r="33" spans="7:27" ht="42" hidden="1" customHeight="1">
      <c r="G33" s="3"/>
      <c r="H33" s="3"/>
      <c r="I33" s="1383"/>
      <c r="J33" s="1383"/>
      <c r="K33" s="1383"/>
      <c r="L33" s="1383"/>
      <c r="M33" s="1396"/>
      <c r="N33" s="1442" t="s">
        <v>1157</v>
      </c>
      <c r="O33" s="1523"/>
      <c r="P33" s="1490"/>
      <c r="Q33" s="1432" t="str">
        <f>IF(Q32="","",IF(Q29=0,"事業主負担額が0になっています。入力値を確認してください。",IF(OR(Q32*1.1&lt;=Q29,Q32*0.9&gt;=Q29),"事業主負担額の入力値"&amp;"「"&amp;Q29&amp;"」"&amp;"は自動計算値"&amp;"「"&amp;Q32&amp;"」"&amp;"と比べて乖離が大きくなっています。黄色セルの各入力値に間違いがないか確認してください。","ＯＫ")))</f>
        <v/>
      </c>
      <c r="R33" s="1613"/>
      <c r="S33" s="1614" t="str">
        <f>IF(S32="","",IF(S29=0,"事業主負担額が0になっています。入力値を確認してください。",IF(OR(S32*1.1&lt;=S29,S32*0.9&gt;=S29),"事業主負担額の入力値"&amp;"「"&amp;S29&amp;"」"&amp;"は自動計算値"&amp;"「"&amp;S32&amp;"」"&amp;"と比べて乖離が大きくなっています。黄色セルの各入力値に間違いがないか確認してください。","ＯＫ")))</f>
        <v/>
      </c>
      <c r="T33" s="1613"/>
      <c r="U33" s="1614" t="str">
        <f>IF(U32="","",IF(U29=0,"事業主負担額が0になっています。入力値を確認してください。",IF(OR(U32*1.1&lt;=U29,U32*0.9&gt;=U29),"事業主負担額の入力値"&amp;"「"&amp;U29&amp;"」"&amp;"は自動計算値"&amp;"「"&amp;U32&amp;"」"&amp;"と比べて乖離が大きくなっています。黄色セルの各入力値に間違いがないか確認してください。","ＯＫ")))</f>
        <v/>
      </c>
      <c r="V33" s="1613"/>
      <c r="W33" s="1614" t="str">
        <f>IF(W32="","",IF(W29=0,"事業主負担額が0になっています。入力値を確認してください。",IF(OR(W32*1.1&lt;=W29,W32*0.9&gt;=W29),"事業主負担額の入力値"&amp;"「"&amp;W29&amp;"」"&amp;"は自動計算値"&amp;"「"&amp;W32&amp;"」"&amp;"と比べて乖離が大きくなっています。黄色セルの各入力値に間違いがないか確認してください。","ＯＫ")))</f>
        <v/>
      </c>
      <c r="X33" s="1613"/>
      <c r="Y33" s="1614" t="str">
        <f>IF(Y32="","",IF(Y29=0,"事業主負担額が0になっています。入力値を確認してください。",IF(OR(Y32*1.1&lt;=Y29,Y32*0.9&gt;=Y29),"事業主負担額の入力値"&amp;"「"&amp;Y29&amp;"」"&amp;"は自動計算値"&amp;"「"&amp;Y32&amp;"」"&amp;"と比べて乖離が大きくなっています。黄色セルの各入力値に間違いがないか確認してください。","ＯＫ")))</f>
        <v/>
      </c>
      <c r="Z33" s="1613"/>
      <c r="AA33" s="1614" t="str">
        <f>IF(AA32="","",IF(AA29=0,"事業主負担額が0になっています。入力値を確認してください。",IF(OR(AA32*1.1&lt;=AA29,AA32*0.9&gt;=AA29),"事業主負担額の入力値"&amp;"「"&amp;AA29&amp;"」"&amp;"は自動計算値"&amp;"「"&amp;AA32&amp;"」"&amp;"と比べて乖離が大きくなっています。黄色セルの各入力値に間違いがないか確認してください。","ＯＫ")))</f>
        <v/>
      </c>
    </row>
    <row r="34" spans="7:27" ht="42" hidden="1" customHeight="1">
      <c r="G34" s="3"/>
      <c r="H34" s="3"/>
      <c r="I34" s="1383"/>
      <c r="J34" s="1383"/>
      <c r="K34" s="1383"/>
      <c r="L34" s="1383"/>
      <c r="M34" s="1396"/>
      <c r="N34" s="1429" t="s">
        <v>1150</v>
      </c>
      <c r="O34" s="1523"/>
      <c r="P34" s="1490"/>
      <c r="Q34" s="1436" t="str">
        <f>IF(Q32="","",IF(Q30&lt;&gt;Q9,"2支払い賃金合計"&amp;"「"&amp;Q30&amp;"」"&amp;"は基本情報の支払い賃金総額"&amp;"「"&amp;Q9&amp;"」"&amp;"と整合していません。入力値を確認してください。","ＯＫ"))</f>
        <v/>
      </c>
      <c r="R34" s="1613"/>
      <c r="S34" s="1615" t="str">
        <f>IF(S32="","",IF(S30&lt;&gt;S9,"2支払い賃金合計"&amp;"「"&amp;S30&amp;"」"&amp;"は基本情報の支払い賃金総額"&amp;"「"&amp;S9&amp;"」"&amp;"と整合していません。入力値を確認してください。","ＯＫ"))</f>
        <v/>
      </c>
      <c r="T34" s="1613"/>
      <c r="U34" s="1615" t="str">
        <f>IF(U32="","",IF(U30&lt;&gt;U9,"2支払い賃金合計"&amp;"「"&amp;U30&amp;"」"&amp;"は基本情報の支払い賃金総額"&amp;"「"&amp;U9&amp;"」"&amp;"と整合していません。入力値を確認してください。","ＯＫ"))</f>
        <v/>
      </c>
      <c r="V34" s="1613"/>
      <c r="W34" s="1615" t="str">
        <f>IF(W32="","",IF(W30&lt;&gt;W9,"2支払い賃金合計"&amp;"「"&amp;W30&amp;"」"&amp;"は基本情報の支払い賃金総額"&amp;"「"&amp;W9&amp;"」"&amp;"と整合していません。入力値を確認してください。","ＯＫ"))</f>
        <v/>
      </c>
      <c r="X34" s="1613"/>
      <c r="Y34" s="1615" t="str">
        <f>IF(Y32="","",IF(Y30&lt;&gt;Y9,"2支払い賃金合計"&amp;"「"&amp;Y30&amp;"」"&amp;"は基本情報の支払い賃金総額"&amp;"「"&amp;Y9&amp;"」"&amp;"と整合していません。入力値を確認してください。","ＯＫ"))</f>
        <v/>
      </c>
      <c r="Z34" s="1613"/>
      <c r="AA34" s="1615" t="str">
        <f>IF(AA32="","",IF(AA30&lt;&gt;AA9,"2支払い賃金合計"&amp;"「"&amp;AA30&amp;"」"&amp;"は基本情報の支払い賃金総額"&amp;"「"&amp;AA9&amp;"」"&amp;"と整合していません。入力値を確認してください。","ＯＫ"))</f>
        <v/>
      </c>
    </row>
    <row r="35" spans="7:27" ht="42" hidden="1" customHeight="1">
      <c r="G35" s="3"/>
      <c r="H35" s="3"/>
      <c r="I35" s="1383"/>
      <c r="J35" s="1383"/>
      <c r="K35" s="1383"/>
      <c r="L35" s="1383"/>
      <c r="M35" s="1396"/>
      <c r="N35" s="1429" t="s">
        <v>1158</v>
      </c>
      <c r="O35" s="1523"/>
      <c r="P35" s="1490"/>
      <c r="Q35" s="1436" t="str">
        <f>IF(Q32="","",IF(Q31&lt;&gt;Q10,"3対象者延べ人数"&amp;"「"&amp;Q31&amp;"」"&amp;"は基本情報の従事者延べ人数"&amp;"「"&amp;Q10&amp;"」"&amp;"と整合していません。入力値を確認してください。","ＯＫ"))</f>
        <v/>
      </c>
      <c r="R35" s="1613"/>
      <c r="S35" s="1615" t="str">
        <f>IF(S32="","",IF(S31&lt;&gt;S10,"3対象者延べ人数"&amp;"「"&amp;S31&amp;"」"&amp;"は基本情報の従事者延べ人数"&amp;"「"&amp;S10&amp;"」"&amp;"と整合していません。入力値を確認してください。","ＯＫ"))</f>
        <v/>
      </c>
      <c r="T35" s="1613"/>
      <c r="U35" s="1615" t="str">
        <f>IF(U32="","",IF(U31&lt;&gt;U10,"3対象者延べ人数"&amp;"「"&amp;U31&amp;"」"&amp;"は基本情報の従事者延べ人数"&amp;"「"&amp;U10&amp;"」"&amp;"と整合していません。入力値を確認してください。","ＯＫ"))</f>
        <v/>
      </c>
      <c r="V35" s="1613"/>
      <c r="W35" s="1615" t="str">
        <f>IF(W32="","",IF(W31&lt;&gt;W10,"3対象者延べ人数"&amp;"「"&amp;W31&amp;"」"&amp;"は基本情報の従事者延べ人数"&amp;"「"&amp;W10&amp;"」"&amp;"と整合していません。入力値を確認してください。","ＯＫ"))</f>
        <v/>
      </c>
      <c r="X35" s="1613"/>
      <c r="Y35" s="1615" t="str">
        <f>IF(Y32="","",IF(Y31&lt;&gt;Y10,"3対象者延べ人数"&amp;"「"&amp;Y31&amp;"」"&amp;"は基本情報の従事者延べ人数"&amp;"「"&amp;Y10&amp;"」"&amp;"と整合していません。入力値を確認してください。","ＯＫ"))</f>
        <v/>
      </c>
      <c r="Z35" s="1613"/>
      <c r="AA35" s="1615" t="str">
        <f>IF(AA32="","",IF(AA31&lt;&gt;AA10,"3対象者延べ人数"&amp;"「"&amp;AA31&amp;"」"&amp;"は基本情報の従事者延べ人数"&amp;"「"&amp;AA10&amp;"」"&amp;"と整合していません。入力値を確認してください。","ＯＫ"))</f>
        <v/>
      </c>
    </row>
    <row r="36" spans="7:27" ht="57" hidden="1" customHeight="1">
      <c r="G36" s="3"/>
      <c r="H36" s="3"/>
      <c r="I36" s="1383"/>
      <c r="J36" s="1383"/>
      <c r="K36" s="1383"/>
      <c r="L36" s="1383"/>
      <c r="M36" s="1445"/>
      <c r="N36" s="1406" t="s">
        <v>1159</v>
      </c>
      <c r="O36" s="1479"/>
      <c r="P36" s="1494" t="str">
        <f>IF(Q33="","",IF(AND(OR(Q33&lt;&gt;"ＯＫ",Q34&lt;&gt;"ＯＫ",Q35&lt;&gt;"ＯＫ"),Q36=""),"※",""))</f>
        <v/>
      </c>
      <c r="Q36" s="1495"/>
      <c r="R36" s="1618" t="str">
        <f>IF(S33="","",IF(AND(OR(S33&lt;&gt;"ＯＫ",S34&lt;&gt;"ＯＫ",S35&lt;&gt;"ＯＫ"),S36=""),"※",""))</f>
        <v/>
      </c>
      <c r="S36" s="1587"/>
      <c r="T36" s="1618" t="str">
        <f>IF(U33="","",IF(AND(OR(U33&lt;&gt;"ＯＫ",U34&lt;&gt;"ＯＫ",U35&lt;&gt;"ＯＫ"),U36=""),"※",""))</f>
        <v/>
      </c>
      <c r="U36" s="1587"/>
      <c r="V36" s="1618" t="str">
        <f>IF(W33="","",IF(AND(OR(W33&lt;&gt;"ＯＫ",W34&lt;&gt;"ＯＫ",W35&lt;&gt;"ＯＫ"),W36=""),"※",""))</f>
        <v/>
      </c>
      <c r="W36" s="1587"/>
      <c r="X36" s="1618" t="str">
        <f>IF(Y33="","",IF(AND(OR(Y33&lt;&gt;"ＯＫ",Y34&lt;&gt;"ＯＫ",Y35&lt;&gt;"ＯＫ"),Y36=""),"※",""))</f>
        <v/>
      </c>
      <c r="Y36" s="1587"/>
      <c r="Z36" s="1618" t="str">
        <f>IF(AA33="","",IF(AND(OR(AA33&lt;&gt;"ＯＫ",AA34&lt;&gt;"ＯＫ",AA35&lt;&gt;"ＯＫ"),AA36=""),"※",""))</f>
        <v/>
      </c>
      <c r="AA36" s="1587"/>
    </row>
    <row r="37" spans="7:27" ht="27" hidden="1" customHeight="1">
      <c r="G37" s="3"/>
      <c r="H37" s="3"/>
      <c r="I37" s="1383"/>
      <c r="J37" s="1383"/>
      <c r="K37" s="1383"/>
      <c r="L37" s="1383"/>
      <c r="M37" s="1531" t="s">
        <v>1160</v>
      </c>
      <c r="N37" s="1439"/>
      <c r="O37" s="1510"/>
      <c r="P37" s="1410"/>
      <c r="Q37" s="1411"/>
      <c r="R37" s="1619"/>
      <c r="S37" s="1588"/>
      <c r="T37" s="1619"/>
      <c r="U37" s="1588"/>
      <c r="V37" s="1619"/>
      <c r="W37" s="1588"/>
      <c r="X37" s="1619"/>
      <c r="Y37" s="1588"/>
      <c r="Z37" s="1619"/>
      <c r="AA37" s="1588"/>
    </row>
    <row r="38" spans="7:27" ht="27" customHeight="1">
      <c r="G38" s="1383"/>
      <c r="H38" s="1383"/>
      <c r="I38" s="1383"/>
      <c r="J38" s="1383"/>
      <c r="K38" s="1383"/>
      <c r="L38" s="1383"/>
      <c r="M38" s="1416"/>
      <c r="N38" s="1575" t="s">
        <v>946</v>
      </c>
      <c r="O38" s="1476"/>
      <c r="P38" s="1528" t="str">
        <f>IF(Q38="","※","")</f>
        <v>※</v>
      </c>
      <c r="Q38" s="1503"/>
      <c r="R38" s="1610" t="str">
        <f>IF(S38="","※","")</f>
        <v/>
      </c>
      <c r="S38" s="1576">
        <v>3600</v>
      </c>
      <c r="T38" s="1610" t="str">
        <f>IF(U38="","※","")</f>
        <v/>
      </c>
      <c r="U38" s="1576">
        <v>550</v>
      </c>
      <c r="V38" s="1610" t="str">
        <f>IF(W38="","※","")</f>
        <v/>
      </c>
      <c r="W38" s="1576">
        <v>200</v>
      </c>
      <c r="X38" s="1610" t="str">
        <f>IF(Y38="","※","")</f>
        <v/>
      </c>
      <c r="Y38" s="1576">
        <v>25</v>
      </c>
      <c r="Z38" s="1610" t="str">
        <f>IF(AA38="","※","")</f>
        <v/>
      </c>
      <c r="AA38" s="1576">
        <v>50</v>
      </c>
    </row>
    <row r="39" spans="7:27" ht="27" hidden="1" customHeight="1">
      <c r="G39" s="1383"/>
      <c r="H39" s="1383"/>
      <c r="I39" s="1383"/>
      <c r="J39" s="1383"/>
      <c r="K39" s="1383"/>
      <c r="L39" s="1383"/>
      <c r="M39" s="1416"/>
      <c r="N39" s="1442" t="s">
        <v>1154</v>
      </c>
      <c r="O39" s="1529"/>
      <c r="P39" s="1517" t="str">
        <f>IF(Q39="","※","")</f>
        <v>※</v>
      </c>
      <c r="Q39" s="1491"/>
      <c r="R39" s="1613" t="str">
        <f>IF(S39="","※","")</f>
        <v>※</v>
      </c>
      <c r="S39" s="1579"/>
      <c r="T39" s="1613" t="str">
        <f>IF(U39="","※","")</f>
        <v>※</v>
      </c>
      <c r="U39" s="1579"/>
      <c r="V39" s="1613" t="str">
        <f>IF(W39="","※","")</f>
        <v>※</v>
      </c>
      <c r="W39" s="1579"/>
      <c r="X39" s="1613" t="str">
        <f>IF(Y39="","※","")</f>
        <v>※</v>
      </c>
      <c r="Y39" s="1579"/>
      <c r="Z39" s="1613" t="str">
        <f>IF(AA39="","※","")</f>
        <v>※</v>
      </c>
      <c r="AA39" s="1579"/>
    </row>
    <row r="40" spans="7:27" ht="27" hidden="1" customHeight="1">
      <c r="G40" s="1383"/>
      <c r="H40" s="1383"/>
      <c r="I40" s="1383"/>
      <c r="J40" s="1383"/>
      <c r="K40" s="1383"/>
      <c r="L40" s="1383"/>
      <c r="M40" s="1416"/>
      <c r="N40" s="1429" t="s">
        <v>1155</v>
      </c>
      <c r="O40" s="1523"/>
      <c r="P40" s="1517" t="str">
        <f>IF(Q40="","※","")</f>
        <v>※</v>
      </c>
      <c r="Q40" s="1491"/>
      <c r="R40" s="1613" t="str">
        <f>IF(S40="","※","")</f>
        <v>※</v>
      </c>
      <c r="S40" s="1579"/>
      <c r="T40" s="1613" t="str">
        <f>IF(U40="","※","")</f>
        <v>※</v>
      </c>
      <c r="U40" s="1579"/>
      <c r="V40" s="1613" t="str">
        <f>IF(W40="","※","")</f>
        <v>※</v>
      </c>
      <c r="W40" s="1579"/>
      <c r="X40" s="1613" t="str">
        <f>IF(Y40="","※","")</f>
        <v>※</v>
      </c>
      <c r="Y40" s="1579"/>
      <c r="Z40" s="1613" t="str">
        <f>IF(AA40="","※","")</f>
        <v>※</v>
      </c>
      <c r="AA40" s="1579"/>
    </row>
    <row r="41" spans="7:27" ht="27" hidden="1" customHeight="1">
      <c r="G41" s="1383"/>
      <c r="H41" s="1383"/>
      <c r="I41" s="1383"/>
      <c r="J41" s="1383"/>
      <c r="K41" s="1383"/>
      <c r="L41" s="1383"/>
      <c r="M41" s="1416"/>
      <c r="N41" s="1442" t="s">
        <v>1161</v>
      </c>
      <c r="O41" s="1532">
        <v>5.5100000000000003E-2</v>
      </c>
      <c r="P41" s="1517"/>
      <c r="Q41" s="1520" t="str">
        <f>IF(OR(Q38="",Q39="",Q40=""),"",ROUND(Q39*$O$41,0))</f>
        <v/>
      </c>
      <c r="R41" s="1613"/>
      <c r="S41" s="1583" t="str">
        <f>IF(OR(S38="",S39="",S40=""),"",ROUND(S39*$O$41,0))</f>
        <v/>
      </c>
      <c r="T41" s="1613"/>
      <c r="U41" s="1583" t="str">
        <f>IF(OR(U38="",U39="",U40=""),"",ROUND(U39*$O$41,0))</f>
        <v/>
      </c>
      <c r="V41" s="1613"/>
      <c r="W41" s="1583" t="str">
        <f>IF(OR(W38="",W39="",W40=""),"",ROUND(W39*$O$41,0))</f>
        <v/>
      </c>
      <c r="X41" s="1613"/>
      <c r="Y41" s="1583" t="str">
        <f>IF(OR(Y38="",Y39="",Y40=""),"",ROUND(Y39*$O$41,0))</f>
        <v/>
      </c>
      <c r="Z41" s="1613"/>
      <c r="AA41" s="1583" t="str">
        <f>IF(OR(AA38="",AA39="",AA40=""),"",ROUND(AA39*$O$41,0))</f>
        <v/>
      </c>
    </row>
    <row r="42" spans="7:27" ht="27" hidden="1" customHeight="1">
      <c r="G42" s="1383"/>
      <c r="H42" s="1383"/>
      <c r="I42" s="1383"/>
      <c r="J42" s="1383"/>
      <c r="K42" s="1383"/>
      <c r="L42" s="1383"/>
      <c r="M42" s="1416"/>
      <c r="N42" s="1442" t="s">
        <v>1162</v>
      </c>
      <c r="O42" s="1533">
        <v>4.7500000000000001E-2</v>
      </c>
      <c r="P42" s="1534"/>
      <c r="Q42" s="1520" t="str">
        <f>IF(OR(Q38="",Q39="",Q40=""),"",ROUND(Q39*$O$42,0))</f>
        <v/>
      </c>
      <c r="R42" s="1612"/>
      <c r="S42" s="1583" t="str">
        <f>IF(OR(S38="",S39="",S40=""),"",ROUND(S39*$O$42,0))</f>
        <v/>
      </c>
      <c r="T42" s="1612"/>
      <c r="U42" s="1583" t="str">
        <f>IF(OR(U38="",U39="",U40=""),"",ROUND(U39*$O$42,0))</f>
        <v/>
      </c>
      <c r="V42" s="1612"/>
      <c r="W42" s="1583" t="str">
        <f>IF(OR(W38="",W39="",W40=""),"",ROUND(W39*$O$42,0))</f>
        <v/>
      </c>
      <c r="X42" s="1612"/>
      <c r="Y42" s="1583" t="str">
        <f>IF(OR(Y38="",Y39="",Y40=""),"",ROUND(Y39*$O$42,0))</f>
        <v/>
      </c>
      <c r="Z42" s="1612"/>
      <c r="AA42" s="1583" t="str">
        <f>IF(OR(AA38="",AA39="",AA40=""),"",ROUND(AA39*$O$42,0))</f>
        <v/>
      </c>
    </row>
    <row r="43" spans="7:27" ht="49.5" hidden="1" customHeight="1">
      <c r="G43" s="1383"/>
      <c r="H43" s="1383"/>
      <c r="I43" s="1383"/>
      <c r="J43" s="1383"/>
      <c r="K43" s="1383"/>
      <c r="L43" s="1383"/>
      <c r="M43" s="1416"/>
      <c r="N43" s="1442" t="s">
        <v>1163</v>
      </c>
      <c r="O43" s="1523"/>
      <c r="P43" s="1490"/>
      <c r="Q43" s="1432" t="str">
        <f>IF(Q42="","",IF(Q38=0,"事業主負担額が0になっています。入力値を確認してください。",IF(OR(Q41*1.1&lt;=Q38,Q42*0.9&gt;=Q38),"事業主負担額の入力値"&amp;"「"&amp;Q38&amp;"」"&amp;"は自動計算値"&amp;"「"&amp;Q41&amp;"」"&amp;"～"&amp;"「"&amp;Q42&amp;"」"&amp;"の範囲に比べて乖離が大きくなっています。黄色セルの各入力値に間違いがないか確認してください。","ＯＫ")))</f>
        <v/>
      </c>
      <c r="R43" s="1613"/>
      <c r="S43" s="1614" t="str">
        <f>IF(S42="","",IF(S38=0,"事業主負担額が0になっています。入力値を確認してください。",IF(OR(S41*1.1&lt;=S38,S42*0.9&gt;=S38),"事業主負担額の入力値"&amp;"「"&amp;S38&amp;"」"&amp;"は自動計算値"&amp;"「"&amp;S41&amp;"」"&amp;"～"&amp;"「"&amp;S42&amp;"」"&amp;"の範囲に比べて乖離が大きくなっています。黄色セルの各入力値に間違いがないか確認してください。","ＯＫ")))</f>
        <v/>
      </c>
      <c r="T43" s="1613"/>
      <c r="U43" s="1614" t="str">
        <f>IF(U42="","",IF(U38=0,"事業主負担額が0になっています。入力値を確認してください。",IF(OR(U41*1.1&lt;=U38,U42*0.9&gt;=U38),"事業主負担額の入力値"&amp;"「"&amp;U38&amp;"」"&amp;"は自動計算値"&amp;"「"&amp;U41&amp;"」"&amp;"～"&amp;"「"&amp;U42&amp;"」"&amp;"の範囲に比べて乖離が大きくなっています。黄色セルの各入力値に間違いがないか確認してください。","ＯＫ")))</f>
        <v/>
      </c>
      <c r="V43" s="1613"/>
      <c r="W43" s="1614" t="str">
        <f>IF(W42="","",IF(W38=0,"事業主負担額が0になっています。入力値を確認してください。",IF(OR(W41*1.1&lt;=W38,W42*0.9&gt;=W38),"事業主負担額の入力値"&amp;"「"&amp;W38&amp;"」"&amp;"は自動計算値"&amp;"「"&amp;W41&amp;"」"&amp;"～"&amp;"「"&amp;W42&amp;"」"&amp;"の範囲に比べて乖離が大きくなっています。黄色セルの各入力値に間違いがないか確認してください。","ＯＫ")))</f>
        <v/>
      </c>
      <c r="X43" s="1613"/>
      <c r="Y43" s="1614" t="str">
        <f>IF(Y42="","",IF(Y38=0,"事業主負担額が0になっています。入力値を確認してください。",IF(OR(Y41*1.1&lt;=Y38,Y42*0.9&gt;=Y38),"事業主負担額の入力値"&amp;"「"&amp;Y38&amp;"」"&amp;"は自動計算値"&amp;"「"&amp;Y41&amp;"」"&amp;"～"&amp;"「"&amp;Y42&amp;"」"&amp;"の範囲に比べて乖離が大きくなっています。黄色セルの各入力値に間違いがないか確認してください。","ＯＫ")))</f>
        <v/>
      </c>
      <c r="Z43" s="1613"/>
      <c r="AA43" s="1614" t="str">
        <f>IF(AA42="","",IF(AA38=0,"事業主負担額が0になっています。入力値を確認してください。",IF(OR(AA41*1.1&lt;=AA38,AA42*0.9&gt;=AA38),"事業主負担額の入力値"&amp;"「"&amp;AA38&amp;"」"&amp;"は自動計算値"&amp;"「"&amp;AA41&amp;"」"&amp;"～"&amp;"「"&amp;AA42&amp;"」"&amp;"の範囲に比べて乖離が大きくなっています。黄色セルの各入力値に間違いがないか確認してください。","ＯＫ")))</f>
        <v/>
      </c>
    </row>
    <row r="44" spans="7:27" ht="49.5" hidden="1" customHeight="1">
      <c r="G44" s="1383"/>
      <c r="H44" s="1383"/>
      <c r="I44" s="1383"/>
      <c r="J44" s="1383"/>
      <c r="K44" s="1383"/>
      <c r="L44" s="1383"/>
      <c r="M44" s="1416"/>
      <c r="N44" s="1448" t="s">
        <v>1150</v>
      </c>
      <c r="O44" s="1510"/>
      <c r="P44" s="1535"/>
      <c r="Q44" s="1432" t="str">
        <f>IF(Q42="","",IF(Q39+Q62&lt;&gt;Q9,"C.2支払い賃金合計（健康保険）"&amp;"「"&amp;Q39&amp;"」"&amp;"とF.2支払い賃金合計（船員保険）"&amp;"「"&amp;Q62&amp;"」"&amp;"の合計が基本情報の支払い賃金総額"&amp;"「"&amp;Q9&amp;"」"&amp;"と整合していません。入力値を確認してください。","ＯＫ"))</f>
        <v/>
      </c>
      <c r="R44" s="1620"/>
      <c r="S44" s="1614" t="str">
        <f>IF(S42="","",IF(S39+S62&lt;&gt;S9,"C.2支払い賃金合計（健康保険）"&amp;"「"&amp;S39&amp;"」"&amp;"とF.2支払い賃金合計（船員保険）"&amp;"「"&amp;S62&amp;"」"&amp;"の合計が基本情報の支払い賃金総額"&amp;"「"&amp;S9&amp;"」"&amp;"と整合していません。入力値を確認してください。","ＯＫ"))</f>
        <v/>
      </c>
      <c r="T44" s="1620"/>
      <c r="U44" s="1614" t="str">
        <f>IF(U42="","",IF(U39+U62&lt;&gt;U9,"C.2支払い賃金合計（健康保険）"&amp;"「"&amp;U39&amp;"」"&amp;"とF.2支払い賃金合計（船員保険）"&amp;"「"&amp;U62&amp;"」"&amp;"の合計が基本情報の支払い賃金総額"&amp;"「"&amp;U9&amp;"」"&amp;"と整合していません。入力値を確認してください。","ＯＫ"))</f>
        <v/>
      </c>
      <c r="V44" s="1620"/>
      <c r="W44" s="1614" t="str">
        <f>IF(W42="","",IF(W39+W62&lt;&gt;W9,"C.2支払い賃金合計（健康保険）"&amp;"「"&amp;W39&amp;"」"&amp;"とF.2支払い賃金合計（船員保険）"&amp;"「"&amp;W62&amp;"」"&amp;"の合計が基本情報の支払い賃金総額"&amp;"「"&amp;W9&amp;"」"&amp;"と整合していません。入力値を確認してください。","ＯＫ"))</f>
        <v/>
      </c>
      <c r="X44" s="1620"/>
      <c r="Y44" s="1614" t="str">
        <f>IF(Y42="","",IF(Y39+Y62&lt;&gt;Y9,"C.2支払い賃金合計（健康保険）"&amp;"「"&amp;Y39&amp;"」"&amp;"とF.2支払い賃金合計（船員保険）"&amp;"「"&amp;Y62&amp;"」"&amp;"の合計が基本情報の支払い賃金総額"&amp;"「"&amp;Y9&amp;"」"&amp;"と整合していません。入力値を確認してください。","ＯＫ"))</f>
        <v/>
      </c>
      <c r="Z44" s="1620"/>
      <c r="AA44" s="1614" t="str">
        <f>IF(AA42="","",IF(AA39+AA62&lt;&gt;AA9,"C.2支払い賃金合計（健康保険）"&amp;"「"&amp;AA39&amp;"」"&amp;"とF.2支払い賃金合計（船員保険）"&amp;"「"&amp;AA62&amp;"」"&amp;"の合計が基本情報の支払い賃金総額"&amp;"「"&amp;AA9&amp;"」"&amp;"と整合していません。入力値を確認してください。","ＯＫ"))</f>
        <v/>
      </c>
    </row>
    <row r="45" spans="7:27" ht="49.5" hidden="1" customHeight="1">
      <c r="G45" s="1383"/>
      <c r="H45" s="1383"/>
      <c r="I45" s="1383"/>
      <c r="J45" s="1383"/>
      <c r="K45" s="1383"/>
      <c r="L45" s="1383"/>
      <c r="M45" s="1416"/>
      <c r="N45" s="1429" t="s">
        <v>1158</v>
      </c>
      <c r="O45" s="1523"/>
      <c r="P45" s="1490"/>
      <c r="Q45" s="1436" t="str">
        <f>IF(Q42="","",IF(Q40+Q63&lt;&gt;Q10,"C.3対象者延べ人数（健康保険）"&amp;"「"&amp;Q40&amp;"」"&amp;"とF.3対象者延べ人数（船員保険）"&amp;"「"&amp;Q63&amp;"」"&amp;"の合計が基本情報の従事者延べ人数"&amp;"「"&amp;Q10&amp;"」"&amp;"と整合していません。入力値を確認してください。","ＯＫ"))</f>
        <v/>
      </c>
      <c r="R45" s="1613"/>
      <c r="S45" s="1615" t="str">
        <f>IF(S42="","",IF(S40+S63&lt;&gt;S10,"C.3対象者延べ人数（健康保険）"&amp;"「"&amp;S40&amp;"」"&amp;"とF.3対象者延べ人数（船員保険）"&amp;"「"&amp;S63&amp;"」"&amp;"の合計が基本情報の従事者延べ人数"&amp;"「"&amp;S10&amp;"」"&amp;"と整合していません。入力値を確認してください。","ＯＫ"))</f>
        <v/>
      </c>
      <c r="T45" s="1613"/>
      <c r="U45" s="1615" t="str">
        <f>IF(U42="","",IF(U40+U63&lt;&gt;U10,"C.3対象者延べ人数（健康保険）"&amp;"「"&amp;U40&amp;"」"&amp;"とF.3対象者延べ人数（船員保険）"&amp;"「"&amp;U63&amp;"」"&amp;"の合計が基本情報の従事者延べ人数"&amp;"「"&amp;U10&amp;"」"&amp;"と整合していません。入力値を確認してください。","ＯＫ"))</f>
        <v/>
      </c>
      <c r="V45" s="1613"/>
      <c r="W45" s="1615" t="str">
        <f>IF(W42="","",IF(W40+W63&lt;&gt;W10,"C.3対象者延べ人数（健康保険）"&amp;"「"&amp;W40&amp;"」"&amp;"とF.3対象者延べ人数（船員保険）"&amp;"「"&amp;W63&amp;"」"&amp;"の合計が基本情報の従事者延べ人数"&amp;"「"&amp;W10&amp;"」"&amp;"と整合していません。入力値を確認してください。","ＯＫ"))</f>
        <v/>
      </c>
      <c r="X45" s="1613"/>
      <c r="Y45" s="1615" t="str">
        <f>IF(Y42="","",IF(Y40+Y63&lt;&gt;Y10,"C.3対象者延べ人数（健康保険）"&amp;"「"&amp;Y40&amp;"」"&amp;"とF.3対象者延べ人数（船員保険）"&amp;"「"&amp;Y63&amp;"」"&amp;"の合計が基本情報の従事者延べ人数"&amp;"「"&amp;Y10&amp;"」"&amp;"と整合していません。入力値を確認してください。","ＯＫ"))</f>
        <v/>
      </c>
      <c r="Z45" s="1613"/>
      <c r="AA45" s="1615" t="str">
        <f>IF(AA42="","",IF(AA40+AA63&lt;&gt;AA10,"C.3対象者延べ人数（健康保険）"&amp;"「"&amp;AA40&amp;"」"&amp;"とF.3対象者延べ人数（船員保険）"&amp;"「"&amp;AA63&amp;"」"&amp;"の合計が基本情報の従事者延べ人数"&amp;"「"&amp;AA10&amp;"」"&amp;"と整合していません。入力値を確認してください。","ＯＫ"))</f>
        <v/>
      </c>
    </row>
    <row r="46" spans="7:27" ht="57" hidden="1" customHeight="1">
      <c r="G46" s="1383"/>
      <c r="H46" s="1383"/>
      <c r="I46" s="1383"/>
      <c r="J46" s="1383"/>
      <c r="K46" s="1383"/>
      <c r="L46" s="1383"/>
      <c r="M46" s="1445"/>
      <c r="N46" s="1406" t="s">
        <v>1164</v>
      </c>
      <c r="O46" s="1479"/>
      <c r="P46" s="1494" t="str">
        <f>IF(Q43="","",IF(AND(OR(Q43&lt;&gt;"ＯＫ",Q44&lt;&gt;"ＯＫ",Q45&lt;&gt;"ＯＫ"),Q46=""),"※",""))</f>
        <v/>
      </c>
      <c r="Q46" s="1495"/>
      <c r="R46" s="1618" t="str">
        <f>IF(S43="","",IF(AND(OR(S43&lt;&gt;"ＯＫ",S44&lt;&gt;"ＯＫ",S45&lt;&gt;"ＯＫ"),S46=""),"※",""))</f>
        <v/>
      </c>
      <c r="S46" s="1587"/>
      <c r="T46" s="1618" t="str">
        <f>IF(U43="","",IF(AND(OR(U43&lt;&gt;"ＯＫ",U44&lt;&gt;"ＯＫ",U45&lt;&gt;"ＯＫ"),U46=""),"※",""))</f>
        <v/>
      </c>
      <c r="U46" s="1587"/>
      <c r="V46" s="1618" t="str">
        <f>IF(W43="","",IF(AND(OR(W43&lt;&gt;"ＯＫ",W44&lt;&gt;"ＯＫ",W45&lt;&gt;"ＯＫ"),W46=""),"※",""))</f>
        <v/>
      </c>
      <c r="W46" s="1587"/>
      <c r="X46" s="1618" t="str">
        <f>IF(Y43="","",IF(AND(OR(Y43&lt;&gt;"ＯＫ",Y44&lt;&gt;"ＯＫ",Y45&lt;&gt;"ＯＫ"),Y46=""),"※",""))</f>
        <v/>
      </c>
      <c r="Y46" s="1587"/>
      <c r="Z46" s="1618" t="str">
        <f>IF(AA43="","",IF(AND(OR(AA43&lt;&gt;"ＯＫ",AA44&lt;&gt;"ＯＫ",AA45&lt;&gt;"ＯＫ"),AA46=""),"※",""))</f>
        <v/>
      </c>
      <c r="AA46" s="1587"/>
    </row>
    <row r="47" spans="7:27" ht="27" hidden="1" customHeight="1">
      <c r="G47" s="1383"/>
      <c r="H47" s="1383"/>
      <c r="I47" s="1383"/>
      <c r="J47" s="1383"/>
      <c r="K47" s="1383"/>
      <c r="L47" s="1383"/>
      <c r="M47" s="1407" t="s">
        <v>1165</v>
      </c>
      <c r="N47" s="1439"/>
      <c r="O47" s="1510"/>
      <c r="P47" s="1410"/>
      <c r="Q47" s="1411"/>
      <c r="R47" s="1619"/>
      <c r="S47" s="1588"/>
      <c r="T47" s="1619"/>
      <c r="U47" s="1588"/>
      <c r="V47" s="1619"/>
      <c r="W47" s="1588"/>
      <c r="X47" s="1619"/>
      <c r="Y47" s="1588"/>
      <c r="Z47" s="1619"/>
      <c r="AA47" s="1588"/>
    </row>
    <row r="48" spans="7:27" ht="27" customHeight="1">
      <c r="G48" s="1383"/>
      <c r="H48" s="1383"/>
      <c r="I48" s="1383"/>
      <c r="J48" s="1383"/>
      <c r="K48" s="1383"/>
      <c r="L48" s="1383"/>
      <c r="M48" s="1416"/>
      <c r="N48" s="1575" t="s">
        <v>947</v>
      </c>
      <c r="O48" s="1476"/>
      <c r="P48" s="1528" t="str">
        <f>IF(Q48="","※","")</f>
        <v>※</v>
      </c>
      <c r="Q48" s="1503"/>
      <c r="R48" s="1610" t="str">
        <f>IF(S48="","※","")</f>
        <v/>
      </c>
      <c r="S48" s="1576">
        <v>7410</v>
      </c>
      <c r="T48" s="1610" t="str">
        <f>IF(U48="","※","")</f>
        <v/>
      </c>
      <c r="U48" s="1576">
        <v>850</v>
      </c>
      <c r="V48" s="1610" t="str">
        <f>IF(W48="","※","")</f>
        <v/>
      </c>
      <c r="W48" s="1576">
        <v>350</v>
      </c>
      <c r="X48" s="1610" t="str">
        <f>IF(Y48="","※","")</f>
        <v/>
      </c>
      <c r="Y48" s="1576">
        <v>40</v>
      </c>
      <c r="Z48" s="1610" t="str">
        <f>IF(AA48="","※","")</f>
        <v/>
      </c>
      <c r="AA48" s="1576">
        <v>80</v>
      </c>
    </row>
    <row r="49" spans="7:27" ht="27" hidden="1" customHeight="1">
      <c r="G49" s="1383"/>
      <c r="H49" s="1383"/>
      <c r="I49" s="1383"/>
      <c r="J49" s="1383"/>
      <c r="K49" s="1383"/>
      <c r="L49" s="1383"/>
      <c r="M49" s="1416"/>
      <c r="N49" s="1442" t="s">
        <v>1154</v>
      </c>
      <c r="O49" s="1529"/>
      <c r="P49" s="1517" t="str">
        <f>IF(Q49="","※","")</f>
        <v>※</v>
      </c>
      <c r="Q49" s="1491"/>
      <c r="R49" s="1613" t="str">
        <f>IF(S49="","※","")</f>
        <v>※</v>
      </c>
      <c r="S49" s="1579"/>
      <c r="T49" s="1613" t="str">
        <f>IF(U49="","※","")</f>
        <v>※</v>
      </c>
      <c r="U49" s="1579"/>
      <c r="V49" s="1613" t="str">
        <f>IF(W49="","※","")</f>
        <v>※</v>
      </c>
      <c r="W49" s="1579"/>
      <c r="X49" s="1613" t="str">
        <f>IF(Y49="","※","")</f>
        <v>※</v>
      </c>
      <c r="Y49" s="1579"/>
      <c r="Z49" s="1613" t="str">
        <f>IF(AA49="","※","")</f>
        <v>※</v>
      </c>
      <c r="AA49" s="1579"/>
    </row>
    <row r="50" spans="7:27" ht="27" hidden="1" customHeight="1">
      <c r="G50" s="1383"/>
      <c r="H50" s="1383"/>
      <c r="I50" s="1383"/>
      <c r="J50" s="1383"/>
      <c r="K50" s="1383"/>
      <c r="L50" s="1383"/>
      <c r="M50" s="1416"/>
      <c r="N50" s="1429" t="s">
        <v>1155</v>
      </c>
      <c r="O50" s="1523"/>
      <c r="P50" s="1517" t="str">
        <f>IF(Q50="","※","")</f>
        <v>※</v>
      </c>
      <c r="Q50" s="1491"/>
      <c r="R50" s="1613" t="str">
        <f>IF(S50="","※","")</f>
        <v>※</v>
      </c>
      <c r="S50" s="1579"/>
      <c r="T50" s="1613" t="str">
        <f>IF(U50="","※","")</f>
        <v>※</v>
      </c>
      <c r="U50" s="1579"/>
      <c r="V50" s="1613" t="str">
        <f>IF(W50="","※","")</f>
        <v>※</v>
      </c>
      <c r="W50" s="1579"/>
      <c r="X50" s="1613" t="str">
        <f>IF(Y50="","※","")</f>
        <v>※</v>
      </c>
      <c r="Y50" s="1579"/>
      <c r="Z50" s="1613" t="str">
        <f>IF(AA50="","※","")</f>
        <v>※</v>
      </c>
      <c r="AA50" s="1579"/>
    </row>
    <row r="51" spans="7:27" ht="27" hidden="1" customHeight="1">
      <c r="G51" s="1383"/>
      <c r="H51" s="1383"/>
      <c r="I51" s="1383"/>
      <c r="J51" s="1383"/>
      <c r="K51" s="1383"/>
      <c r="L51" s="1383"/>
      <c r="M51" s="1416"/>
      <c r="N51" s="1442" t="s">
        <v>1166</v>
      </c>
      <c r="O51" s="1536">
        <v>8.3479999999999999E-2</v>
      </c>
      <c r="P51" s="1517"/>
      <c r="Q51" s="1520" t="str">
        <f>IF(OR(Q48="",Q49="",Q50=""),"",ROUND(Q49*$O$51,0))</f>
        <v/>
      </c>
      <c r="R51" s="1613"/>
      <c r="S51" s="1583" t="str">
        <f>IF(OR(S48="",S49="",S50=""),"",ROUND(S49*$O$51,0))</f>
        <v/>
      </c>
      <c r="T51" s="1613"/>
      <c r="U51" s="1583" t="str">
        <f>IF(OR(U48="",U49="",U50=""),"",ROUND(U49*$O$51,0))</f>
        <v/>
      </c>
      <c r="V51" s="1613"/>
      <c r="W51" s="1583" t="str">
        <f>IF(OR(W48="",W49="",W50=""),"",ROUND(W49*$O$51,0))</f>
        <v/>
      </c>
      <c r="X51" s="1613"/>
      <c r="Y51" s="1583" t="str">
        <f>IF(OR(Y48="",Y49="",Y50=""),"",ROUND(Y49*$O$51,0))</f>
        <v/>
      </c>
      <c r="Z51" s="1613"/>
      <c r="AA51" s="1583" t="str">
        <f>IF(OR(AA48="",AA49="",AA50=""),"",ROUND(AA49*$O$51,0))</f>
        <v/>
      </c>
    </row>
    <row r="52" spans="7:27" ht="27" hidden="1" customHeight="1">
      <c r="G52" s="1383"/>
      <c r="H52" s="1383"/>
      <c r="I52" s="1383"/>
      <c r="J52" s="1383"/>
      <c r="K52" s="1383"/>
      <c r="L52" s="1383"/>
      <c r="M52" s="1416"/>
      <c r="N52" s="1442" t="s">
        <v>1167</v>
      </c>
      <c r="O52" s="1537">
        <v>8.029E-2</v>
      </c>
      <c r="P52" s="1534"/>
      <c r="Q52" s="1520" t="str">
        <f>IF(OR(Q48="",Q49="",Q50=""),"",ROUND(Q49*$O$52,0))</f>
        <v/>
      </c>
      <c r="R52" s="1612"/>
      <c r="S52" s="1583" t="str">
        <f>IF(OR(S48="",S49="",S50=""),"",ROUND(S49*$O$52,0))</f>
        <v/>
      </c>
      <c r="T52" s="1612"/>
      <c r="U52" s="1583" t="str">
        <f>IF(OR(U48="",U49="",U50=""),"",ROUND(U49*$O$52,0))</f>
        <v/>
      </c>
      <c r="V52" s="1612"/>
      <c r="W52" s="1583" t="str">
        <f>IF(OR(W48="",W49="",W50=""),"",ROUND(W49*$O$52,0))</f>
        <v/>
      </c>
      <c r="X52" s="1612"/>
      <c r="Y52" s="1583" t="str">
        <f>IF(OR(Y48="",Y49="",Y50=""),"",ROUND(Y49*$O$52,0))</f>
        <v/>
      </c>
      <c r="Z52" s="1612"/>
      <c r="AA52" s="1583" t="str">
        <f>IF(OR(AA48="",AA49="",AA50=""),"",ROUND(AA49*$O$52,0))</f>
        <v/>
      </c>
    </row>
    <row r="53" spans="7:27" ht="49.5" hidden="1" customHeight="1">
      <c r="G53" s="1383"/>
      <c r="H53" s="1383"/>
      <c r="I53" s="1383"/>
      <c r="J53" s="1383"/>
      <c r="K53" s="1383"/>
      <c r="L53" s="1383"/>
      <c r="M53" s="1416"/>
      <c r="N53" s="1442" t="s">
        <v>1163</v>
      </c>
      <c r="O53" s="1523"/>
      <c r="P53" s="1490"/>
      <c r="Q53" s="1432" t="str">
        <f>IF(Q52="","",IF(Q48=0,"事業主負担額が0になっています。入力値を確認してください。",IF(OR(Q51*1.1&lt;=Q48,Q52*0.9&gt;=Q48),"事業主負担額の入力値"&amp;"「"&amp;Q48&amp;"」"&amp;"は自動計算値"&amp;"「"&amp;Q51&amp;"」"&amp;"～"&amp;"「"&amp;Q52&amp;"」"&amp;"の範囲に比べて乖離が大きくなっています。黄色セルの各入力値に間違いがないか確認してください。","ＯＫ")))</f>
        <v/>
      </c>
      <c r="R53" s="1613"/>
      <c r="S53" s="1614" t="str">
        <f>IF(S52="","",IF(S48=0,"事業主負担額が0になっています。入力値を確認してください。",IF(OR(S51*1.1&lt;=S48,S52*0.9&gt;=S48),"事業主負担額の入力値"&amp;"「"&amp;S48&amp;"」"&amp;"は自動計算値"&amp;"「"&amp;S51&amp;"」"&amp;"～"&amp;"「"&amp;S52&amp;"」"&amp;"の範囲に比べて乖離が大きくなっています。黄色セルの各入力値に間違いがないか確認してください。","ＯＫ")))</f>
        <v/>
      </c>
      <c r="T53" s="1613"/>
      <c r="U53" s="1614" t="str">
        <f>IF(U52="","",IF(U48=0,"事業主負担額が0になっています。入力値を確認してください。",IF(OR(U51*1.1&lt;=U48,U52*0.9&gt;=U48),"事業主負担額の入力値"&amp;"「"&amp;U48&amp;"」"&amp;"は自動計算値"&amp;"「"&amp;U51&amp;"」"&amp;"～"&amp;"「"&amp;U52&amp;"」"&amp;"の範囲に比べて乖離が大きくなっています。黄色セルの各入力値に間違いがないか確認してください。","ＯＫ")))</f>
        <v/>
      </c>
      <c r="V53" s="1613"/>
      <c r="W53" s="1614" t="str">
        <f>IF(W52="","",IF(W48=0,"事業主負担額が0になっています。入力値を確認してください。",IF(OR(W51*1.1&lt;=W48,W52*0.9&gt;=W48),"事業主負担額の入力値"&amp;"「"&amp;W48&amp;"」"&amp;"は自動計算値"&amp;"「"&amp;W51&amp;"」"&amp;"～"&amp;"「"&amp;W52&amp;"」"&amp;"の範囲に比べて乖離が大きくなっています。黄色セルの各入力値に間違いがないか確認してください。","ＯＫ")))</f>
        <v/>
      </c>
      <c r="X53" s="1613"/>
      <c r="Y53" s="1614" t="str">
        <f>IF(Y52="","",IF(Y48=0,"事業主負担額が0になっています。入力値を確認してください。",IF(OR(Y51*1.1&lt;=Y48,Y52*0.9&gt;=Y48),"事業主負担額の入力値"&amp;"「"&amp;Y48&amp;"」"&amp;"は自動計算値"&amp;"「"&amp;Y51&amp;"」"&amp;"～"&amp;"「"&amp;Y52&amp;"」"&amp;"の範囲に比べて乖離が大きくなっています。黄色セルの各入力値に間違いがないか確認してください。","ＯＫ")))</f>
        <v/>
      </c>
      <c r="Z53" s="1613"/>
      <c r="AA53" s="1614" t="str">
        <f>IF(AA52="","",IF(AA48=0,"事業主負担額が0になっています。入力値を確認してください。",IF(OR(AA51*1.1&lt;=AA48,AA52*0.9&gt;=AA48),"事業主負担額の入力値"&amp;"「"&amp;AA48&amp;"」"&amp;"は自動計算値"&amp;"「"&amp;AA51&amp;"」"&amp;"～"&amp;"「"&amp;AA52&amp;"」"&amp;"の範囲に比べて乖離が大きくなっています。黄色セルの各入力値に間違いがないか確認してください。","ＯＫ")))</f>
        <v/>
      </c>
    </row>
    <row r="54" spans="7:27" ht="49.5" hidden="1" customHeight="1">
      <c r="G54" s="1383"/>
      <c r="H54" s="1383"/>
      <c r="I54" s="1383"/>
      <c r="J54" s="1383"/>
      <c r="K54" s="1383"/>
      <c r="L54" s="1383"/>
      <c r="M54" s="1416"/>
      <c r="N54" s="1429" t="s">
        <v>1150</v>
      </c>
      <c r="O54" s="1510"/>
      <c r="P54" s="1535"/>
      <c r="Q54" s="1436" t="str">
        <f>IF(Q52="","",IF(Q49&lt;&gt;Q9,"2支払い賃金合計"&amp;"「"&amp;Q49&amp;"」"&amp;"は基本情報の支払い賃金総額"&amp;"「"&amp;Q9&amp;"」"&amp;"と整合していません。入力値を確認してください。","ＯＫ"))</f>
        <v/>
      </c>
      <c r="R54" s="1620"/>
      <c r="S54" s="1615" t="str">
        <f>IF(S52="","",IF(S49&lt;&gt;S9,"2支払い賃金合計"&amp;"「"&amp;S49&amp;"」"&amp;"は基本情報の支払い賃金総額"&amp;"「"&amp;S9&amp;"」"&amp;"と整合していません。入力値を確認してください。","ＯＫ"))</f>
        <v/>
      </c>
      <c r="T54" s="1620"/>
      <c r="U54" s="1615" t="str">
        <f>IF(U52="","",IF(U49&lt;&gt;U9,"2支払い賃金合計"&amp;"「"&amp;U49&amp;"」"&amp;"は基本情報の支払い賃金総額"&amp;"「"&amp;U9&amp;"」"&amp;"と整合していません。入力値を確認してください。","ＯＫ"))</f>
        <v/>
      </c>
      <c r="V54" s="1620"/>
      <c r="W54" s="1615" t="str">
        <f>IF(W52="","",IF(W49&lt;&gt;W9,"2支払い賃金合計"&amp;"「"&amp;W49&amp;"」"&amp;"は基本情報の支払い賃金総額"&amp;"「"&amp;W9&amp;"」"&amp;"と整合していません。入力値を確認してください。","ＯＫ"))</f>
        <v/>
      </c>
      <c r="X54" s="1620"/>
      <c r="Y54" s="1615" t="str">
        <f>IF(Y52="","",IF(Y49&lt;&gt;Y9,"2支払い賃金合計"&amp;"「"&amp;Y49&amp;"」"&amp;"は基本情報の支払い賃金総額"&amp;"「"&amp;Y9&amp;"」"&amp;"と整合していません。入力値を確認してください。","ＯＫ"))</f>
        <v/>
      </c>
      <c r="Z54" s="1620"/>
      <c r="AA54" s="1615" t="str">
        <f>IF(AA52="","",IF(AA49&lt;&gt;AA9,"2支払い賃金合計"&amp;"「"&amp;AA49&amp;"」"&amp;"は基本情報の支払い賃金総額"&amp;"「"&amp;AA9&amp;"」"&amp;"と整合していません。入力値を確認してください。","ＯＫ"))</f>
        <v/>
      </c>
    </row>
    <row r="55" spans="7:27" ht="49.5" hidden="1" customHeight="1">
      <c r="G55" s="1383"/>
      <c r="H55" s="1383"/>
      <c r="I55" s="1383"/>
      <c r="J55" s="1383"/>
      <c r="K55" s="1383"/>
      <c r="L55" s="1383"/>
      <c r="M55" s="1416"/>
      <c r="N55" s="1414" t="s">
        <v>1158</v>
      </c>
      <c r="O55" s="1523"/>
      <c r="P55" s="1490"/>
      <c r="Q55" s="1436" t="str">
        <f>IF(Q52="","",IF(Q50&lt;&gt;Q10,"3対象者延べ人数"&amp;"「"&amp;Q50&amp;"」"&amp;"は基本情報の従事者延べ人数"&amp;"「"&amp;Q10&amp;"」"&amp;"と整合していません。入力値を確認してください。","ＯＫ"))</f>
        <v/>
      </c>
      <c r="R55" s="1613"/>
      <c r="S55" s="1615" t="str">
        <f>IF(S52="","",IF(S50&lt;&gt;S10,"3対象者延べ人数"&amp;"「"&amp;S50&amp;"」"&amp;"は基本情報の従事者延べ人数"&amp;"「"&amp;S10&amp;"」"&amp;"と整合していません。入力値を確認してください。","ＯＫ"))</f>
        <v/>
      </c>
      <c r="T55" s="1613"/>
      <c r="U55" s="1615" t="str">
        <f>IF(U52="","",IF(U50&lt;&gt;U10,"3対象者延べ人数"&amp;"「"&amp;U50&amp;"」"&amp;"は基本情報の従事者延べ人数"&amp;"「"&amp;U10&amp;"」"&amp;"と整合していません。入力値を確認してください。","ＯＫ"))</f>
        <v/>
      </c>
      <c r="V55" s="1613"/>
      <c r="W55" s="1615" t="str">
        <f>IF(W52="","",IF(W50&lt;&gt;W10,"3対象者延べ人数"&amp;"「"&amp;W50&amp;"」"&amp;"は基本情報の従事者延べ人数"&amp;"「"&amp;W10&amp;"」"&amp;"と整合していません。入力値を確認してください。","ＯＫ"))</f>
        <v/>
      </c>
      <c r="X55" s="1613"/>
      <c r="Y55" s="1615" t="str">
        <f>IF(Y52="","",IF(Y50&lt;&gt;Y10,"3対象者延べ人数"&amp;"「"&amp;Y50&amp;"」"&amp;"は基本情報の従事者延べ人数"&amp;"「"&amp;Y10&amp;"」"&amp;"と整合していません。入力値を確認してください。","ＯＫ"))</f>
        <v/>
      </c>
      <c r="Z55" s="1613"/>
      <c r="AA55" s="1615" t="str">
        <f>IF(AA52="","",IF(AA50&lt;&gt;AA10,"3対象者延べ人数"&amp;"「"&amp;AA50&amp;"」"&amp;"は基本情報の従事者延べ人数"&amp;"「"&amp;AA10&amp;"」"&amp;"と整合していません。入力値を確認してください。","ＯＫ"))</f>
        <v/>
      </c>
    </row>
    <row r="56" spans="7:27" ht="57" hidden="1" customHeight="1">
      <c r="G56" s="1383"/>
      <c r="H56" s="1383"/>
      <c r="I56" s="1383"/>
      <c r="J56" s="1383"/>
      <c r="K56" s="1383"/>
      <c r="L56" s="1383"/>
      <c r="M56" s="1445"/>
      <c r="N56" s="1406" t="s">
        <v>1164</v>
      </c>
      <c r="O56" s="1479"/>
      <c r="P56" s="1494" t="str">
        <f>IF(Q53="","",IF(AND(OR(Q53&lt;&gt;"ＯＫ",Q54&lt;&gt;"ＯＫ",Q55&lt;&gt;"ＯＫ"),Q56=""),"※",""))</f>
        <v/>
      </c>
      <c r="Q56" s="1495"/>
      <c r="R56" s="1618" t="str">
        <f>IF(S53="","",IF(AND(OR(S53&lt;&gt;"ＯＫ",S54&lt;&gt;"ＯＫ",S55&lt;&gt;"ＯＫ"),S56=""),"※",""))</f>
        <v/>
      </c>
      <c r="S56" s="1587"/>
      <c r="T56" s="1618" t="str">
        <f>IF(U53="","",IF(AND(OR(U53&lt;&gt;"ＯＫ",U54&lt;&gt;"ＯＫ",U55&lt;&gt;"ＯＫ"),U56=""),"※",""))</f>
        <v/>
      </c>
      <c r="U56" s="1587"/>
      <c r="V56" s="1618" t="str">
        <f>IF(W53="","",IF(AND(OR(W53&lt;&gt;"ＯＫ",W54&lt;&gt;"ＯＫ",W55&lt;&gt;"ＯＫ"),W56=""),"※",""))</f>
        <v/>
      </c>
      <c r="W56" s="1587"/>
      <c r="X56" s="1618" t="str">
        <f>IF(Y53="","",IF(AND(OR(Y53&lt;&gt;"ＯＫ",Y54&lt;&gt;"ＯＫ",Y55&lt;&gt;"ＯＫ"),Y56=""),"※",""))</f>
        <v/>
      </c>
      <c r="Y56" s="1587"/>
      <c r="Z56" s="1618" t="str">
        <f>IF(AA53="","",IF(AND(OR(AA53&lt;&gt;"ＯＫ",AA54&lt;&gt;"ＯＫ",AA55&lt;&gt;"ＯＫ"),AA56=""),"※",""))</f>
        <v/>
      </c>
      <c r="AA56" s="1587"/>
    </row>
    <row r="57" spans="7:27" ht="27" hidden="1" customHeight="1">
      <c r="G57" s="1383"/>
      <c r="H57" s="1383"/>
      <c r="I57" s="1383"/>
      <c r="J57" s="1383"/>
      <c r="K57" s="1383"/>
      <c r="L57" s="1383"/>
      <c r="M57" s="1407" t="s">
        <v>1168</v>
      </c>
      <c r="N57" s="1437"/>
      <c r="O57" s="1538"/>
      <c r="P57" s="1410"/>
      <c r="Q57" s="1411"/>
      <c r="R57" s="1619"/>
      <c r="S57" s="1588"/>
      <c r="T57" s="1619"/>
      <c r="U57" s="1588"/>
      <c r="V57" s="1619"/>
      <c r="W57" s="1588"/>
      <c r="X57" s="1619"/>
      <c r="Y57" s="1588"/>
      <c r="Z57" s="1619"/>
      <c r="AA57" s="1588"/>
    </row>
    <row r="58" spans="7:27" ht="27" customHeight="1">
      <c r="G58" s="1383"/>
      <c r="H58" s="1383"/>
      <c r="I58" s="1383"/>
      <c r="J58" s="1383"/>
      <c r="K58" s="1383"/>
      <c r="L58" s="1383"/>
      <c r="M58" s="1416"/>
      <c r="N58" s="1412" t="s">
        <v>948</v>
      </c>
      <c r="O58" s="1476"/>
      <c r="P58" s="1528"/>
      <c r="Q58" s="1539"/>
      <c r="R58" s="1605"/>
      <c r="S58" s="1539"/>
      <c r="T58" s="1605"/>
      <c r="U58" s="1539"/>
      <c r="V58" s="1605"/>
      <c r="W58" s="1539"/>
      <c r="X58" s="1605"/>
      <c r="Y58" s="1539"/>
      <c r="Z58" s="1605"/>
      <c r="AA58" s="1539"/>
    </row>
    <row r="59" spans="7:27" ht="27" hidden="1" customHeight="1">
      <c r="G59" s="1383"/>
      <c r="H59" s="1383"/>
      <c r="I59" s="1383"/>
      <c r="J59" s="1383"/>
      <c r="K59" s="1383"/>
      <c r="L59" s="1383"/>
      <c r="M59" s="1452"/>
      <c r="N59" s="1453" t="s">
        <v>1169</v>
      </c>
      <c r="O59" s="1540"/>
      <c r="P59" s="1541"/>
      <c r="Q59" s="1542"/>
      <c r="R59" s="1621"/>
      <c r="S59" s="1622"/>
      <c r="T59" s="1621"/>
      <c r="U59" s="1622"/>
      <c r="V59" s="1621"/>
      <c r="W59" s="1622"/>
      <c r="X59" s="1621"/>
      <c r="Y59" s="1622"/>
      <c r="Z59" s="1621"/>
      <c r="AA59" s="1622"/>
    </row>
    <row r="60" spans="7:27" ht="27" hidden="1" customHeight="1">
      <c r="G60" s="1383"/>
      <c r="H60" s="1383"/>
      <c r="I60" s="1383"/>
      <c r="J60" s="1383"/>
      <c r="K60" s="1383"/>
      <c r="L60" s="1383"/>
      <c r="M60" s="1531" t="s">
        <v>1170</v>
      </c>
      <c r="N60" s="1439"/>
      <c r="O60" s="1510"/>
      <c r="P60" s="1410"/>
      <c r="Q60" s="1411"/>
      <c r="R60" s="1619"/>
      <c r="S60" s="1588"/>
      <c r="T60" s="1619"/>
      <c r="U60" s="1588"/>
      <c r="V60" s="1619"/>
      <c r="W60" s="1588"/>
      <c r="X60" s="1619"/>
      <c r="Y60" s="1588"/>
      <c r="Z60" s="1619"/>
      <c r="AA60" s="1588"/>
    </row>
    <row r="61" spans="7:27" ht="27" customHeight="1" thickBot="1">
      <c r="G61" s="1383"/>
      <c r="H61" s="1383"/>
      <c r="I61" s="1383"/>
      <c r="J61" s="1383"/>
      <c r="K61" s="1383"/>
      <c r="L61" s="1383"/>
      <c r="M61" s="1416"/>
      <c r="N61" s="1575" t="s">
        <v>949</v>
      </c>
      <c r="O61" s="1476"/>
      <c r="P61" s="1528" t="str">
        <f>IF(Q61="","※","")</f>
        <v>※</v>
      </c>
      <c r="Q61" s="1503"/>
      <c r="R61" s="1610" t="str">
        <f>IF(S61="","※","")</f>
        <v/>
      </c>
      <c r="S61" s="1576">
        <v>1250</v>
      </c>
      <c r="T61" s="1610" t="str">
        <f>IF(U61="","※","")</f>
        <v/>
      </c>
      <c r="U61" s="1576">
        <v>0</v>
      </c>
      <c r="V61" s="1610" t="str">
        <f>IF(W61="","※","")</f>
        <v/>
      </c>
      <c r="W61" s="1576">
        <v>0</v>
      </c>
      <c r="X61" s="1610" t="str">
        <f>IF(Y61="","※","")</f>
        <v/>
      </c>
      <c r="Y61" s="1576">
        <v>0</v>
      </c>
      <c r="Z61" s="1610" t="str">
        <f>IF(AA61="","※","")</f>
        <v/>
      </c>
      <c r="AA61" s="1576">
        <v>0</v>
      </c>
    </row>
    <row r="62" spans="7:27" ht="27" hidden="1" customHeight="1">
      <c r="G62" s="1383"/>
      <c r="H62" s="1383"/>
      <c r="I62" s="1383"/>
      <c r="J62" s="1383"/>
      <c r="K62" s="1383"/>
      <c r="L62" s="1383"/>
      <c r="M62" s="1416"/>
      <c r="N62" s="1442" t="s">
        <v>1154</v>
      </c>
      <c r="O62" s="1529"/>
      <c r="P62" s="1517" t="str">
        <f>IF(Q62="","※","")</f>
        <v>※</v>
      </c>
      <c r="Q62" s="1491"/>
      <c r="R62" s="1613" t="str">
        <f>IF(S62="","※","")</f>
        <v>※</v>
      </c>
      <c r="S62" s="1579"/>
      <c r="T62" s="1613" t="str">
        <f>IF(U62="","※","")</f>
        <v>※</v>
      </c>
      <c r="U62" s="1579"/>
      <c r="V62" s="1613" t="str">
        <f>IF(W62="","※","")</f>
        <v>※</v>
      </c>
      <c r="W62" s="1579"/>
      <c r="X62" s="1613" t="str">
        <f>IF(Y62="","※","")</f>
        <v>※</v>
      </c>
      <c r="Y62" s="1579"/>
      <c r="Z62" s="1613" t="str">
        <f>IF(AA62="","※","")</f>
        <v>※</v>
      </c>
      <c r="AA62" s="1579"/>
    </row>
    <row r="63" spans="7:27" ht="27" hidden="1" customHeight="1">
      <c r="G63" s="1383"/>
      <c r="H63" s="1383"/>
      <c r="I63" s="1383"/>
      <c r="J63" s="1383"/>
      <c r="K63" s="1383"/>
      <c r="L63" s="1383"/>
      <c r="M63" s="1416"/>
      <c r="N63" s="1429" t="s">
        <v>1155</v>
      </c>
      <c r="O63" s="1523"/>
      <c r="P63" s="1517" t="str">
        <f>IF(Q63="","※","")</f>
        <v>※</v>
      </c>
      <c r="Q63" s="1491"/>
      <c r="R63" s="1613" t="str">
        <f>IF(S63="","※","")</f>
        <v>※</v>
      </c>
      <c r="S63" s="1579"/>
      <c r="T63" s="1613" t="str">
        <f>IF(U63="","※","")</f>
        <v>※</v>
      </c>
      <c r="U63" s="1579"/>
      <c r="V63" s="1613" t="str">
        <f>IF(W63="","※","")</f>
        <v>※</v>
      </c>
      <c r="W63" s="1579"/>
      <c r="X63" s="1613" t="str">
        <f>IF(Y63="","※","")</f>
        <v>※</v>
      </c>
      <c r="Y63" s="1579"/>
      <c r="Z63" s="1613" t="str">
        <f>IF(AA63="","※","")</f>
        <v>※</v>
      </c>
      <c r="AA63" s="1579"/>
    </row>
    <row r="64" spans="7:27" ht="27" hidden="1" customHeight="1">
      <c r="G64" s="1383"/>
      <c r="H64" s="1383"/>
      <c r="I64" s="1383"/>
      <c r="J64" s="1383"/>
      <c r="K64" s="1383"/>
      <c r="L64" s="1383"/>
      <c r="M64" s="1416"/>
      <c r="N64" s="1442" t="s">
        <v>638</v>
      </c>
      <c r="O64" s="1532">
        <v>6.9099999999999995E-2</v>
      </c>
      <c r="P64" s="1517"/>
      <c r="Q64" s="1520" t="str">
        <f>IF(OR(Q61="",Q62="",Q63=""),"",ROUND(Q62*$O$64,0))</f>
        <v/>
      </c>
      <c r="R64" s="1613"/>
      <c r="S64" s="1583" t="str">
        <f>IF(OR(S61="",S62="",S63=""),"",ROUND(S62*$O$64,0))</f>
        <v/>
      </c>
      <c r="T64" s="1613"/>
      <c r="U64" s="1583" t="str">
        <f>IF(OR(U61="",U62="",U63=""),"",ROUND(U62*$O$64,0))</f>
        <v/>
      </c>
      <c r="V64" s="1613"/>
      <c r="W64" s="1583" t="str">
        <f>IF(OR(W61="",W62="",W63=""),"",ROUND(W62*$O$64,0))</f>
        <v/>
      </c>
      <c r="X64" s="1613"/>
      <c r="Y64" s="1583" t="str">
        <f>IF(OR(Y61="",Y62="",Y63=""),"",ROUND(Y62*$O$64,0))</f>
        <v/>
      </c>
      <c r="Z64" s="1613"/>
      <c r="AA64" s="1583" t="str">
        <f>IF(OR(AA61="",AA62="",AA63=""),"",ROUND(AA62*$O$64,0))</f>
        <v/>
      </c>
    </row>
    <row r="65" spans="7:29" ht="27" hidden="1" customHeight="1">
      <c r="G65" s="1383"/>
      <c r="H65" s="1383"/>
      <c r="I65" s="1383"/>
      <c r="J65" s="1383"/>
      <c r="K65" s="1383"/>
      <c r="L65" s="1383"/>
      <c r="M65" s="1416"/>
      <c r="N65" s="1442" t="s">
        <v>639</v>
      </c>
      <c r="O65" s="1533">
        <v>6.0999999999999999E-2</v>
      </c>
      <c r="P65" s="1534"/>
      <c r="Q65" s="1520" t="str">
        <f>IF(OR(Q61="",Q62="",Q63=""),"",ROUND(Q62*$O$65,0))</f>
        <v/>
      </c>
      <c r="R65" s="1612"/>
      <c r="S65" s="1583" t="str">
        <f>IF(OR(S61="",S62="",S63=""),"",ROUND(S62*$O$65,0))</f>
        <v/>
      </c>
      <c r="T65" s="1612"/>
      <c r="U65" s="1583" t="str">
        <f>IF(OR(U61="",U62="",U63=""),"",ROUND(U62*$O$65,0))</f>
        <v/>
      </c>
      <c r="V65" s="1612"/>
      <c r="W65" s="1583" t="str">
        <f>IF(OR(W61="",W62="",W63=""),"",ROUND(W62*$O$65,0))</f>
        <v/>
      </c>
      <c r="X65" s="1612"/>
      <c r="Y65" s="1583" t="str">
        <f>IF(OR(Y61="",Y62="",Y63=""),"",ROUND(Y62*$O$65,0))</f>
        <v/>
      </c>
      <c r="Z65" s="1612"/>
      <c r="AA65" s="1583" t="str">
        <f>IF(OR(AA61="",AA62="",AA63=""),"",ROUND(AA62*$O$65,0))</f>
        <v/>
      </c>
    </row>
    <row r="66" spans="7:29" ht="49.5" hidden="1" customHeight="1">
      <c r="G66" s="1383"/>
      <c r="H66" s="1383"/>
      <c r="I66" s="1383"/>
      <c r="J66" s="1383"/>
      <c r="K66" s="1383"/>
      <c r="L66" s="1383"/>
      <c r="M66" s="1416"/>
      <c r="N66" s="1442" t="s">
        <v>1163</v>
      </c>
      <c r="O66" s="1523"/>
      <c r="P66" s="1490"/>
      <c r="Q66" s="1432" t="str">
        <f>IF(Q65="","",IF(AND(Q61=0,Q62=0,Q63=0),"ＯＫ",IF(OR(Q64*1.1&lt;=Q61,Q65*0.9&gt;=Q61),"事業主負担額の入力値"&amp;"「"&amp;Q61&amp;"」"&amp;"は自動計算値"&amp;"「"&amp;Q64&amp;"」"&amp;"～"&amp;"「"&amp;Q65&amp;"」"&amp;"の範囲に比べて乖離が大きくなっています。黄色セルの各入力値に間違いがないか確認してください。","ＯＫ")))</f>
        <v/>
      </c>
      <c r="R66" s="1613"/>
      <c r="S66" s="1614" t="str">
        <f>IF(S65="","",IF(AND(S61=0,S62=0,S63=0),"ＯＫ",IF(OR(S64*1.1&lt;=S61,S65*0.9&gt;=S61),"事業主負担額の入力値"&amp;"「"&amp;S61&amp;"」"&amp;"は自動計算値"&amp;"「"&amp;S64&amp;"」"&amp;"～"&amp;"「"&amp;S65&amp;"」"&amp;"の範囲に比べて乖離が大きくなっています。黄色セルの各入力値に間違いがないか確認してください。","ＯＫ")))</f>
        <v/>
      </c>
      <c r="T66" s="1613"/>
      <c r="U66" s="1614" t="str">
        <f>IF(U65="","",IF(AND(U61=0,U62=0,U63=0),"ＯＫ",IF(OR(U64*1.1&lt;=U61,U65*0.9&gt;=U61),"事業主負担額の入力値"&amp;"「"&amp;U61&amp;"」"&amp;"は自動計算値"&amp;"「"&amp;U64&amp;"」"&amp;"～"&amp;"「"&amp;U65&amp;"」"&amp;"の範囲に比べて乖離が大きくなっています。黄色セルの各入力値に間違いがないか確認してください。","ＯＫ")))</f>
        <v/>
      </c>
      <c r="V66" s="1613"/>
      <c r="W66" s="1614" t="str">
        <f>IF(W65="","",IF(AND(W61=0,W62=0,W63=0),"ＯＫ",IF(OR(W64*1.1&lt;=W61,W65*0.9&gt;=W61),"事業主負担額の入力値"&amp;"「"&amp;W61&amp;"」"&amp;"は自動計算値"&amp;"「"&amp;W64&amp;"」"&amp;"～"&amp;"「"&amp;W65&amp;"」"&amp;"の範囲に比べて乖離が大きくなっています。黄色セルの各入力値に間違いがないか確認してください。","ＯＫ")))</f>
        <v/>
      </c>
      <c r="X66" s="1613"/>
      <c r="Y66" s="1614" t="str">
        <f>IF(Y65="","",IF(AND(Y61=0,Y62=0,Y63=0),"ＯＫ",IF(OR(Y64*1.1&lt;=Y61,Y65*0.9&gt;=Y61),"事業主負担額の入力値"&amp;"「"&amp;Y61&amp;"」"&amp;"は自動計算値"&amp;"「"&amp;Y64&amp;"」"&amp;"～"&amp;"「"&amp;Y65&amp;"」"&amp;"の範囲に比べて乖離が大きくなっています。黄色セルの各入力値に間違いがないか確認してください。","ＯＫ")))</f>
        <v/>
      </c>
      <c r="Z66" s="1613"/>
      <c r="AA66" s="1614" t="str">
        <f>IF(AA65="","",IF(AND(AA61=0,AA62=0,AA63=0),"ＯＫ",IF(OR(AA64*1.1&lt;=AA61,AA65*0.9&gt;=AA61),"事業主負担額の入力値"&amp;"「"&amp;AA61&amp;"」"&amp;"は自動計算値"&amp;"「"&amp;AA64&amp;"」"&amp;"～"&amp;"「"&amp;AA65&amp;"」"&amp;"の範囲に比べて乖離が大きくなっています。黄色セルの各入力値に間違いがないか確認してください。","ＯＫ")))</f>
        <v/>
      </c>
    </row>
    <row r="67" spans="7:29" ht="49.5" hidden="1" customHeight="1">
      <c r="G67" s="1383"/>
      <c r="H67" s="1383"/>
      <c r="I67" s="1383"/>
      <c r="J67" s="1383"/>
      <c r="K67" s="1383"/>
      <c r="L67" s="1383"/>
      <c r="M67" s="1416"/>
      <c r="N67" s="1429" t="s">
        <v>1150</v>
      </c>
      <c r="O67" s="1510"/>
      <c r="P67" s="1535"/>
      <c r="Q67" s="1432" t="str">
        <f>IF(Q65="","",IF(Q62+Q39&lt;&gt;Q9,"F.2支払い賃金合計（船員保険）"&amp;"「"&amp;Q62&amp;"」"&amp;"とC.2支払い賃金合計（健康保険）"&amp;"「"&amp;Q39&amp;"」"&amp;"の合計が基本情報の支払い賃金総額"&amp;"「"&amp;Q9&amp;"」"&amp;"と整合していません。入力値を確認してください。","ＯＫ"))</f>
        <v/>
      </c>
      <c r="R67" s="1620"/>
      <c r="S67" s="1614" t="str">
        <f>IF(S65="","",IF(S62+S39&lt;&gt;S9,"F.2支払い賃金合計（船員保険）"&amp;"「"&amp;S62&amp;"」"&amp;"とC.2支払い賃金合計（健康保険）"&amp;"「"&amp;S39&amp;"」"&amp;"の合計が基本情報の支払い賃金総額"&amp;"「"&amp;S9&amp;"」"&amp;"と整合していません。入力値を確認してください。","ＯＫ"))</f>
        <v/>
      </c>
      <c r="T67" s="1620"/>
      <c r="U67" s="1614" t="str">
        <f>IF(U65="","",IF(U62+U39&lt;&gt;U9,"F.2支払い賃金合計（船員保険）"&amp;"「"&amp;U62&amp;"」"&amp;"とC.2支払い賃金合計（健康保険）"&amp;"「"&amp;U39&amp;"」"&amp;"の合計が基本情報の支払い賃金総額"&amp;"「"&amp;U9&amp;"」"&amp;"と整合していません。入力値を確認してください。","ＯＫ"))</f>
        <v/>
      </c>
      <c r="V67" s="1620"/>
      <c r="W67" s="1614" t="str">
        <f>IF(W65="","",IF(W62+W39&lt;&gt;W9,"F.2支払い賃金合計（船員保険）"&amp;"「"&amp;W62&amp;"」"&amp;"とC.2支払い賃金合計（健康保険）"&amp;"「"&amp;W39&amp;"」"&amp;"の合計が基本情報の支払い賃金総額"&amp;"「"&amp;W9&amp;"」"&amp;"と整合していません。入力値を確認してください。","ＯＫ"))</f>
        <v/>
      </c>
      <c r="X67" s="1620"/>
      <c r="Y67" s="1614" t="str">
        <f>IF(Y65="","",IF(Y62+Y39&lt;&gt;Y9,"F.2支払い賃金合計（船員保険）"&amp;"「"&amp;Y62&amp;"」"&amp;"とC.2支払い賃金合計（健康保険）"&amp;"「"&amp;Y39&amp;"」"&amp;"の合計が基本情報の支払い賃金総額"&amp;"「"&amp;Y9&amp;"」"&amp;"と整合していません。入力値を確認してください。","ＯＫ"))</f>
        <v/>
      </c>
      <c r="Z67" s="1620"/>
      <c r="AA67" s="1614" t="str">
        <f>IF(AA65="","",IF(AA62+AA39&lt;&gt;AA9,"F.2支払い賃金合計（船員保険）"&amp;"「"&amp;AA62&amp;"」"&amp;"とC.2支払い賃金合計（健康保険）"&amp;"「"&amp;AA39&amp;"」"&amp;"の合計が基本情報の支払い賃金総額"&amp;"「"&amp;AA9&amp;"」"&amp;"と整合していません。入力値を確認してください。","ＯＫ"))</f>
        <v/>
      </c>
    </row>
    <row r="68" spans="7:29" ht="49.5" hidden="1" customHeight="1">
      <c r="G68" s="1383"/>
      <c r="H68" s="1383"/>
      <c r="I68" s="1383"/>
      <c r="J68" s="1383"/>
      <c r="K68" s="1383"/>
      <c r="L68" s="1383"/>
      <c r="M68" s="1416"/>
      <c r="N68" s="1414" t="s">
        <v>1158</v>
      </c>
      <c r="O68" s="1523"/>
      <c r="P68" s="1490"/>
      <c r="Q68" s="1436" t="str">
        <f>IF(Q65="","",IF(Q63+Q40&lt;&gt;Q10,"F.3対象者延べ人数（船員保険）"&amp;"「"&amp;Q63&amp;"」"&amp;"とC.3対象者延べ人数（健康保険）"&amp;"「"&amp;Q40&amp;"」"&amp;"の合計が基本情報の従事者延べ人数"&amp;"「"&amp;Q10&amp;"」"&amp;"と整合していません。入力値を確認してください。","ＯＫ"))</f>
        <v/>
      </c>
      <c r="R68" s="1613"/>
      <c r="S68" s="1615" t="str">
        <f>IF(S65="","",IF(S63+S40&lt;&gt;S10,"F.3対象者延べ人数（船員保険）"&amp;"「"&amp;S63&amp;"」"&amp;"とC.3対象者延べ人数（健康保険）"&amp;"「"&amp;S40&amp;"」"&amp;"の合計が基本情報の従事者延べ人数"&amp;"「"&amp;S10&amp;"」"&amp;"と整合していません。入力値を確認してください。","ＯＫ"))</f>
        <v/>
      </c>
      <c r="T68" s="1613"/>
      <c r="U68" s="1615" t="str">
        <f>IF(U65="","",IF(U63+U40&lt;&gt;U10,"F.3対象者延べ人数（船員保険）"&amp;"「"&amp;U63&amp;"」"&amp;"とC.3対象者延べ人数（健康保険）"&amp;"「"&amp;U40&amp;"」"&amp;"の合計が基本情報の従事者延べ人数"&amp;"「"&amp;U10&amp;"」"&amp;"と整合していません。入力値を確認してください。","ＯＫ"))</f>
        <v/>
      </c>
      <c r="V68" s="1613"/>
      <c r="W68" s="1615" t="str">
        <f>IF(W65="","",IF(W63+W40&lt;&gt;W10,"F.3対象者延べ人数（船員保険）"&amp;"「"&amp;W63&amp;"」"&amp;"とC.3対象者延べ人数（健康保険）"&amp;"「"&amp;W40&amp;"」"&amp;"の合計が基本情報の従事者延べ人数"&amp;"「"&amp;W10&amp;"」"&amp;"と整合していません。入力値を確認してください。","ＯＫ"))</f>
        <v/>
      </c>
      <c r="X68" s="1613"/>
      <c r="Y68" s="1615" t="str">
        <f>IF(Y65="","",IF(Y63+Y40&lt;&gt;Y10,"F.3対象者延べ人数（船員保険）"&amp;"「"&amp;Y63&amp;"」"&amp;"とC.3対象者延べ人数（健康保険）"&amp;"「"&amp;Y40&amp;"」"&amp;"の合計が基本情報の従事者延べ人数"&amp;"「"&amp;Y10&amp;"」"&amp;"と整合していません。入力値を確認してください。","ＯＫ"))</f>
        <v/>
      </c>
      <c r="Z68" s="1613"/>
      <c r="AA68" s="1615" t="str">
        <f>IF(AA65="","",IF(AA63+AA40&lt;&gt;AA10,"F.3対象者延べ人数（船員保険）"&amp;"「"&amp;AA63&amp;"」"&amp;"とC.3対象者延べ人数（健康保険）"&amp;"「"&amp;AA40&amp;"」"&amp;"の合計が基本情報の従事者延べ人数"&amp;"「"&amp;AA10&amp;"」"&amp;"と整合していません。入力値を確認してください。","ＯＫ"))</f>
        <v/>
      </c>
    </row>
    <row r="69" spans="7:29" ht="57" hidden="1" customHeight="1" thickBot="1">
      <c r="G69" s="1383"/>
      <c r="H69" s="1383"/>
      <c r="I69" s="1383"/>
      <c r="J69" s="1383"/>
      <c r="K69" s="1383"/>
      <c r="L69" s="1383"/>
      <c r="M69" s="1455"/>
      <c r="N69" s="1456" t="s">
        <v>1164</v>
      </c>
      <c r="O69" s="1543"/>
      <c r="P69" s="1544" t="str">
        <f>IF(Q66="","",IF(AND(OR(Q66&lt;&gt;"ＯＫ",Q67&lt;&gt;"ＯＫ",Q68&lt;&gt;"ＯＫ"),Q69=""),"※",""))</f>
        <v/>
      </c>
      <c r="Q69" s="1545"/>
      <c r="R69" s="1623" t="str">
        <f>IF(S66="","",IF(AND(OR(S66&lt;&gt;"ＯＫ",S67&lt;&gt;"ＯＫ",S68&lt;&gt;"ＯＫ"),S69=""),"※",""))</f>
        <v/>
      </c>
      <c r="S69" s="1624"/>
      <c r="T69" s="1623" t="str">
        <f>IF(U66="","",IF(AND(OR(U66&lt;&gt;"ＯＫ",U67&lt;&gt;"ＯＫ",U68&lt;&gt;"ＯＫ"),U69=""),"※",""))</f>
        <v/>
      </c>
      <c r="U69" s="1624"/>
      <c r="V69" s="1623" t="str">
        <f>IF(W66="","",IF(AND(OR(W66&lt;&gt;"ＯＫ",W67&lt;&gt;"ＯＫ",W68&lt;&gt;"ＯＫ"),W69=""),"※",""))</f>
        <v/>
      </c>
      <c r="W69" s="1624"/>
      <c r="X69" s="1623" t="str">
        <f>IF(Y66="","",IF(AND(OR(Y66&lt;&gt;"ＯＫ",Y67&lt;&gt;"ＯＫ",Y68&lt;&gt;"ＯＫ"),Y69=""),"※",""))</f>
        <v/>
      </c>
      <c r="Y69" s="1624"/>
      <c r="Z69" s="1623" t="str">
        <f>IF(AA66="","",IF(AND(OR(AA66&lt;&gt;"ＯＫ",AA67&lt;&gt;"ＯＫ",AA68&lt;&gt;"ＯＫ"),AA69=""),"※",""))</f>
        <v/>
      </c>
      <c r="AA69" s="1624"/>
    </row>
    <row r="70" spans="7:29" ht="27" customHeight="1" thickTop="1">
      <c r="G70" s="1383"/>
      <c r="H70" s="1383"/>
      <c r="I70" s="1383"/>
      <c r="J70" s="1383"/>
      <c r="K70" s="1383"/>
      <c r="L70" s="1383"/>
      <c r="M70" s="2649" t="s">
        <v>962</v>
      </c>
      <c r="N70" s="2650"/>
      <c r="O70" s="2651"/>
      <c r="P70" s="1546"/>
      <c r="Q70" s="1547">
        <f>SUM(Q15,Q29,Q38,Q48,Q58,Q61)</f>
        <v>0</v>
      </c>
      <c r="R70" s="1625"/>
      <c r="S70" s="1591">
        <f>SUM(S15,S29,S38,S48,S58,S61)</f>
        <v>13330</v>
      </c>
      <c r="T70" s="1625"/>
      <c r="U70" s="1591">
        <f>SUM(U15,U29,U38,U48,U58,U61)</f>
        <v>1525</v>
      </c>
      <c r="V70" s="1625"/>
      <c r="W70" s="1591">
        <f>SUM(W15,W29,W38,W48,W58,W61)</f>
        <v>600</v>
      </c>
      <c r="X70" s="1625"/>
      <c r="Y70" s="1591">
        <f>SUM(Y15,Y29,Y38,Y48,Y58,Y61)</f>
        <v>71</v>
      </c>
      <c r="Z70" s="1625"/>
      <c r="AA70" s="1591">
        <f>SUM(AA15,AA29,AA38,AA48,AA58,AA61)</f>
        <v>142</v>
      </c>
    </row>
    <row r="71" spans="7:29" ht="72" customHeight="1">
      <c r="AC71" s="1626" t="s">
        <v>1254</v>
      </c>
    </row>
  </sheetData>
  <mergeCells count="6">
    <mergeCell ref="M70:O70"/>
    <mergeCell ref="B8:D13"/>
    <mergeCell ref="M6:O6"/>
    <mergeCell ref="M7:O7"/>
    <mergeCell ref="B16:D16"/>
    <mergeCell ref="B17:D19"/>
  </mergeCells>
  <phoneticPr fontId="3"/>
  <conditionalFormatting sqref="Q66:Q68 Q12 Q33:Q35 Q43:Q45 Q53:Q55 Q24:Q26 S66:S68 S12 S33:S35 S43:S45 S53:S55 S24:S26 U66:U68 U12 U33:U35 U43:U45 U53:U55 U24:U26 W66:W68 W12 W33:W35 W43:W45 W53:W55 W24:W26 Y66:Y68 Y12 Y33:Y35 Y43:Y45 Y53:Y55 Y24:Y26 AA66:AA68 AA12 AA33:AA35 AA43:AA45 AA53:AA55 AA24:AA26">
    <cfRule type="cellIs" dxfId="1" priority="1" stopIfTrue="1" operator="equal">
      <formula>"ＯＫ"</formula>
    </cfRule>
  </conditionalFormatting>
  <conditionalFormatting sqref="P16:P19 R16:R19 T16:T19 V16:V19 X16:X19 Z16:Z19">
    <cfRule type="cellIs" dxfId="0" priority="2" stopIfTrue="1" operator="equal">
      <formula>"入力不要→"</formula>
    </cfRule>
  </conditionalFormatting>
  <dataValidations count="4">
    <dataValidation type="list" allowBlank="1" showInputMessage="1" showErrorMessage="1" sqref="Q17 S17 U17 W17 Y17 AA17" xr:uid="{00000000-0002-0000-1700-000000000000}">
      <formula1>$G$24:$G$25</formula1>
    </dataValidation>
    <dataValidation type="whole" operator="greaterThanOrEqual" allowBlank="1" showInputMessage="1" showErrorMessage="1" error="1以上の整数を入力してください。" sqref="Q9:Q10 S9:S10 U9:U10 W9:W10 Y9:Y10 AA9:AA10" xr:uid="{00000000-0002-0000-1700-000001000000}">
      <formula1>1</formula1>
    </dataValidation>
    <dataValidation type="list" allowBlank="1" showInputMessage="1" showErrorMessage="1" sqref="Q16 S16 U16 W16 Y16 AA16" xr:uid="{00000000-0002-0000-1700-000002000000}">
      <formula1>$H$8:$H$17</formula1>
    </dataValidation>
    <dataValidation type="whole" operator="greaterThanOrEqual" allowBlank="1" showInputMessage="1" showErrorMessage="1" sqref="Q61:Q63 Q15 Q18:Q19 Q29:Q31 Q38:Q40 Q48:Q50 Q58:Q59 S61:S63 S15 S18:S19 S29:S31 S38:S40 S48:S50 S58:S59 U61:U63 U15 U18:U19 U29:U31 U38:U40 U48:U50 U58:U59 W61:W63 W15 W18:W19 W29:W31 W38:W40 W48:W50 W58:W59 Y61:Y63 Y15 Y18:Y19 Y29:Y31 Y38:Y40 Y48:Y50 Y58:Y59 AA61:AA63 AA15 AA18:AA19 AA29:AA31 AA38:AA40 AA48:AA50 AA58:AA59" xr:uid="{00000000-0002-0000-1700-000003000000}">
      <formula1>0</formula1>
    </dataValidation>
  </dataValidations>
  <pageMargins left="0.28000000000000003" right="0.16" top="0.64" bottom="0.35" header="0.51200000000000001" footer="0.17"/>
  <pageSetup paperSize="9" scale="55" orientation="landscape" r:id="rId1"/>
  <headerFooter alignWithMargins="0"/>
  <colBreaks count="1" manualBreakCount="1">
    <brk id="2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F21"/>
  <sheetViews>
    <sheetView showGridLines="0" zoomScaleNormal="100" zoomScaleSheetLayoutView="100" workbookViewId="0"/>
  </sheetViews>
  <sheetFormatPr defaultRowHeight="13.5"/>
  <cols>
    <col min="1" max="1" width="1.875" style="335" customWidth="1"/>
    <col min="2" max="2" width="1.5" style="335" customWidth="1"/>
    <col min="3" max="3" width="6.625" style="334" customWidth="1"/>
    <col min="4" max="4" width="6.625" style="335" customWidth="1"/>
    <col min="5" max="5" width="3.125" style="335" customWidth="1"/>
    <col min="6" max="6" width="2.5" style="335" customWidth="1"/>
    <col min="7" max="7" width="23.625" style="335" customWidth="1"/>
    <col min="8" max="8" width="30.625" style="335" customWidth="1"/>
    <col min="9" max="9" width="2.875" style="250" hidden="1" customWidth="1"/>
    <col min="10" max="10" width="10.5" style="30" hidden="1" customWidth="1"/>
    <col min="11" max="11" width="2.875" style="250" customWidth="1"/>
    <col min="12" max="12" width="10.5" style="30" customWidth="1"/>
    <col min="13" max="13" width="2.875" style="250" customWidth="1"/>
    <col min="14" max="14" width="10.5" style="30" customWidth="1"/>
    <col min="15" max="15" width="2.875" style="250" customWidth="1"/>
    <col min="16" max="16" width="10.5" style="30" customWidth="1"/>
    <col min="17" max="17" width="2.875" style="250" customWidth="1"/>
    <col min="18" max="18" width="10.5" style="30" customWidth="1"/>
    <col min="19" max="19" width="2.875" style="250" customWidth="1"/>
    <col min="20" max="20" width="10.5" style="30" customWidth="1"/>
    <col min="21" max="21" width="3.75" style="335" customWidth="1"/>
    <col min="22" max="22" width="0" style="335" hidden="1" customWidth="1"/>
    <col min="23" max="32" width="4.5" style="335" hidden="1" customWidth="1"/>
    <col min="33" max="16384" width="9" style="335"/>
  </cols>
  <sheetData>
    <row r="1" spans="1:32" ht="17.25">
      <c r="A1" s="200"/>
      <c r="V1" s="1162"/>
      <c r="W1" s="1162"/>
      <c r="X1" s="1162"/>
      <c r="Y1" s="1162"/>
      <c r="Z1" s="1162"/>
      <c r="AA1" s="1162"/>
      <c r="AB1" s="1162"/>
      <c r="AC1" s="1162"/>
      <c r="AD1" s="1162"/>
      <c r="AE1" s="1162"/>
      <c r="AF1" s="1162"/>
    </row>
    <row r="2" spans="1:32" ht="7.5" customHeight="1">
      <c r="V2" s="1162"/>
      <c r="W2" s="1162"/>
      <c r="X2" s="1162"/>
      <c r="Y2" s="1162"/>
      <c r="Z2" s="1162"/>
      <c r="AA2" s="1162"/>
      <c r="AB2" s="1162"/>
      <c r="AC2" s="1162"/>
      <c r="AD2" s="1162"/>
      <c r="AE2" s="1162"/>
      <c r="AF2" s="1162"/>
    </row>
    <row r="3" spans="1:32" ht="13.5" customHeight="1">
      <c r="B3" s="1733" t="s">
        <v>1430</v>
      </c>
      <c r="V3" s="1162"/>
      <c r="W3" s="1162"/>
      <c r="X3" s="1162"/>
      <c r="Y3" s="1162"/>
      <c r="Z3" s="1162"/>
      <c r="AA3" s="1162"/>
      <c r="AB3" s="1162"/>
      <c r="AC3" s="1162"/>
      <c r="AD3" s="1162"/>
      <c r="AE3" s="1162"/>
      <c r="AF3" s="1162"/>
    </row>
    <row r="4" spans="1:32" ht="6.75" customHeight="1">
      <c r="B4" s="336"/>
      <c r="C4" s="176"/>
      <c r="E4" s="30"/>
      <c r="V4" s="1162"/>
      <c r="W4" s="1162"/>
      <c r="X4" s="1162"/>
      <c r="Y4" s="1162"/>
      <c r="Z4" s="1162"/>
      <c r="AA4" s="1162"/>
      <c r="AB4" s="1162"/>
      <c r="AC4" s="1162"/>
      <c r="AD4" s="1162"/>
      <c r="AE4" s="1162"/>
      <c r="AF4" s="1162"/>
    </row>
    <row r="5" spans="1:32" ht="30" customHeight="1">
      <c r="A5" s="339"/>
      <c r="B5" s="339"/>
      <c r="C5" s="239"/>
      <c r="E5" s="339"/>
      <c r="F5" s="339"/>
      <c r="G5" s="339"/>
      <c r="H5" s="209" t="s">
        <v>340</v>
      </c>
      <c r="J5" s="95"/>
      <c r="L5" s="95"/>
      <c r="N5" s="95"/>
      <c r="P5" s="95"/>
      <c r="R5" s="95"/>
      <c r="T5" s="95"/>
      <c r="V5" s="1162"/>
      <c r="W5" s="1162"/>
      <c r="X5" s="1162"/>
      <c r="Y5" s="1162"/>
      <c r="Z5" s="1162"/>
      <c r="AA5" s="1162"/>
      <c r="AB5" s="1162"/>
      <c r="AC5" s="1162"/>
      <c r="AD5" s="1162"/>
      <c r="AE5" s="1162"/>
      <c r="AF5" s="1162"/>
    </row>
    <row r="6" spans="1:32" ht="13.5" customHeight="1">
      <c r="B6" s="208" t="s">
        <v>1368</v>
      </c>
      <c r="C6" s="347"/>
      <c r="D6" s="348"/>
      <c r="F6" s="349"/>
      <c r="G6" s="365" t="s">
        <v>1369</v>
      </c>
      <c r="H6" s="350"/>
      <c r="I6" s="366"/>
      <c r="J6" s="259" t="s">
        <v>224</v>
      </c>
      <c r="K6" s="366"/>
      <c r="L6" s="259" t="s">
        <v>224</v>
      </c>
      <c r="M6" s="366"/>
      <c r="N6" s="259" t="s">
        <v>224</v>
      </c>
      <c r="O6" s="366"/>
      <c r="P6" s="259" t="s">
        <v>224</v>
      </c>
      <c r="Q6" s="366"/>
      <c r="R6" s="259" t="s">
        <v>224</v>
      </c>
      <c r="S6" s="366"/>
      <c r="T6" s="259" t="s">
        <v>224</v>
      </c>
      <c r="V6" s="1162"/>
      <c r="W6" s="1162"/>
      <c r="X6" s="1162"/>
      <c r="Y6" s="1162"/>
      <c r="Z6" s="1162"/>
      <c r="AA6" s="1162"/>
      <c r="AB6" s="1162"/>
      <c r="AC6" s="1162"/>
      <c r="AD6" s="1162"/>
      <c r="AE6" s="1162"/>
      <c r="AF6" s="1162"/>
    </row>
    <row r="7" spans="1:32" ht="13.5" customHeight="1">
      <c r="B7" s="353">
        <f>SUM(L17:T17)</f>
        <v>1520</v>
      </c>
      <c r="C7" s="354"/>
      <c r="D7" s="355"/>
      <c r="F7" s="194"/>
      <c r="G7" s="260"/>
      <c r="H7" s="344"/>
      <c r="I7" s="367"/>
      <c r="J7" s="261" t="s">
        <v>967</v>
      </c>
      <c r="K7" s="367"/>
      <c r="L7" s="261" t="s">
        <v>967</v>
      </c>
      <c r="M7" s="367"/>
      <c r="N7" s="261" t="s">
        <v>967</v>
      </c>
      <c r="O7" s="367"/>
      <c r="P7" s="261" t="s">
        <v>967</v>
      </c>
      <c r="Q7" s="367"/>
      <c r="R7" s="261" t="s">
        <v>967</v>
      </c>
      <c r="S7" s="367"/>
      <c r="T7" s="261" t="s">
        <v>967</v>
      </c>
      <c r="V7" s="1162"/>
      <c r="W7" s="1162"/>
      <c r="X7" s="1162"/>
      <c r="Y7" s="1162"/>
      <c r="Z7" s="1162"/>
      <c r="AA7" s="1162"/>
      <c r="AB7" s="1162"/>
      <c r="AC7" s="1162"/>
      <c r="AD7" s="1162"/>
      <c r="AE7" s="1162"/>
      <c r="AF7" s="1162"/>
    </row>
    <row r="8" spans="1:32" s="29" customFormat="1" ht="20.100000000000001" customHeight="1">
      <c r="A8" s="335"/>
      <c r="B8" s="335"/>
      <c r="C8" s="335"/>
      <c r="D8" s="335"/>
      <c r="E8" s="335"/>
      <c r="F8" s="363"/>
      <c r="G8" s="164" t="s">
        <v>968</v>
      </c>
      <c r="H8" s="254" t="s">
        <v>969</v>
      </c>
      <c r="I8" s="213"/>
      <c r="J8" s="262"/>
      <c r="K8" s="213">
        <v>1</v>
      </c>
      <c r="L8" s="262" t="s">
        <v>156</v>
      </c>
      <c r="M8" s="213">
        <v>2</v>
      </c>
      <c r="N8" s="262" t="s">
        <v>157</v>
      </c>
      <c r="O8" s="213">
        <v>3</v>
      </c>
      <c r="P8" s="262" t="s">
        <v>158</v>
      </c>
      <c r="Q8" s="213">
        <v>4</v>
      </c>
      <c r="R8" s="262" t="s">
        <v>159</v>
      </c>
      <c r="S8" s="213">
        <v>5</v>
      </c>
      <c r="T8" s="262" t="s">
        <v>160</v>
      </c>
      <c r="V8" s="1175"/>
      <c r="W8" s="1175"/>
      <c r="X8" s="1175"/>
      <c r="Y8" s="1175"/>
      <c r="Z8" s="1175"/>
      <c r="AA8" s="1175"/>
      <c r="AB8" s="1175"/>
      <c r="AC8" s="1175"/>
      <c r="AD8" s="1175"/>
      <c r="AE8" s="1175"/>
      <c r="AF8" s="1175"/>
    </row>
    <row r="9" spans="1:32" s="361" customFormat="1" ht="36" customHeight="1">
      <c r="A9" s="53"/>
      <c r="B9" s="53"/>
      <c r="C9" s="53"/>
      <c r="D9" s="53"/>
      <c r="E9" s="53"/>
      <c r="F9" s="195" t="s">
        <v>1038</v>
      </c>
      <c r="G9" s="43" t="s">
        <v>341</v>
      </c>
      <c r="H9" s="263" t="s">
        <v>970</v>
      </c>
      <c r="I9" s="213" t="s">
        <v>436</v>
      </c>
      <c r="J9" s="199"/>
      <c r="K9" s="1012" t="s">
        <v>432</v>
      </c>
      <c r="L9" s="986">
        <v>668</v>
      </c>
      <c r="M9" s="1012" t="s">
        <v>432</v>
      </c>
      <c r="N9" s="986">
        <v>30</v>
      </c>
      <c r="O9" s="1012" t="s">
        <v>432</v>
      </c>
      <c r="P9" s="986">
        <v>0</v>
      </c>
      <c r="Q9" s="1012" t="s">
        <v>432</v>
      </c>
      <c r="R9" s="986">
        <v>0</v>
      </c>
      <c r="S9" s="1012" t="s">
        <v>432</v>
      </c>
      <c r="T9" s="986">
        <v>0</v>
      </c>
      <c r="V9" s="1291"/>
      <c r="W9" s="1291"/>
      <c r="X9" s="1291"/>
      <c r="Y9" s="1291"/>
      <c r="Z9" s="1291"/>
      <c r="AA9" s="1291"/>
      <c r="AB9" s="1291"/>
      <c r="AC9" s="1291"/>
      <c r="AD9" s="1291"/>
      <c r="AE9" s="1291"/>
      <c r="AF9" s="1291"/>
    </row>
    <row r="10" spans="1:32" s="30" customFormat="1" ht="36">
      <c r="B10" s="2659"/>
      <c r="C10" s="2660"/>
      <c r="D10" s="2660"/>
      <c r="F10" s="264" t="s">
        <v>1039</v>
      </c>
      <c r="G10" s="43" t="s">
        <v>342</v>
      </c>
      <c r="H10" s="263" t="s">
        <v>1366</v>
      </c>
      <c r="I10" s="213" t="s">
        <v>436</v>
      </c>
      <c r="J10" s="199"/>
      <c r="K10" s="1012" t="s">
        <v>432</v>
      </c>
      <c r="L10" s="986">
        <v>197</v>
      </c>
      <c r="M10" s="1012" t="s">
        <v>432</v>
      </c>
      <c r="N10" s="986">
        <v>20</v>
      </c>
      <c r="O10" s="1012" t="s">
        <v>432</v>
      </c>
      <c r="P10" s="986">
        <v>0</v>
      </c>
      <c r="Q10" s="1012" t="s">
        <v>432</v>
      </c>
      <c r="R10" s="986">
        <v>0</v>
      </c>
      <c r="S10" s="1012" t="s">
        <v>432</v>
      </c>
      <c r="T10" s="986">
        <v>0</v>
      </c>
      <c r="V10" s="493"/>
      <c r="W10" s="493"/>
      <c r="X10" s="493"/>
      <c r="Y10" s="493"/>
      <c r="Z10" s="493"/>
      <c r="AA10" s="493"/>
      <c r="AB10" s="493"/>
      <c r="AC10" s="493"/>
      <c r="AD10" s="493"/>
      <c r="AE10" s="493"/>
      <c r="AF10" s="493"/>
    </row>
    <row r="11" spans="1:32" ht="24">
      <c r="F11" s="264" t="s">
        <v>1043</v>
      </c>
      <c r="G11" s="43" t="s">
        <v>343</v>
      </c>
      <c r="H11" s="263" t="s">
        <v>971</v>
      </c>
      <c r="I11" s="213" t="s">
        <v>436</v>
      </c>
      <c r="J11" s="199"/>
      <c r="K11" s="1012" t="s">
        <v>432</v>
      </c>
      <c r="L11" s="986">
        <v>233</v>
      </c>
      <c r="M11" s="1012" t="s">
        <v>432</v>
      </c>
      <c r="N11" s="986">
        <v>20</v>
      </c>
      <c r="O11" s="1012" t="s">
        <v>432</v>
      </c>
      <c r="P11" s="986">
        <v>0</v>
      </c>
      <c r="Q11" s="1012" t="s">
        <v>432</v>
      </c>
      <c r="R11" s="986">
        <v>0</v>
      </c>
      <c r="S11" s="1012" t="s">
        <v>432</v>
      </c>
      <c r="T11" s="986">
        <v>0</v>
      </c>
      <c r="V11" s="1162"/>
      <c r="W11" s="1162"/>
      <c r="X11" s="1162"/>
      <c r="Y11" s="1162"/>
      <c r="Z11" s="1162"/>
      <c r="AA11" s="1162"/>
      <c r="AB11" s="1162"/>
      <c r="AC11" s="1162"/>
      <c r="AD11" s="1162"/>
      <c r="AE11" s="1162"/>
      <c r="AF11" s="1162"/>
    </row>
    <row r="12" spans="1:32" ht="36" customHeight="1">
      <c r="B12" s="2661"/>
      <c r="C12" s="2660"/>
      <c r="D12" s="2660"/>
      <c r="F12" s="264" t="s">
        <v>1044</v>
      </c>
      <c r="G12" s="137" t="s">
        <v>972</v>
      </c>
      <c r="H12" s="263" t="s">
        <v>973</v>
      </c>
      <c r="I12" s="213" t="s">
        <v>436</v>
      </c>
      <c r="J12" s="199"/>
      <c r="K12" s="1012" t="s">
        <v>432</v>
      </c>
      <c r="L12" s="986">
        <v>249</v>
      </c>
      <c r="M12" s="1012" t="s">
        <v>432</v>
      </c>
      <c r="N12" s="986">
        <v>10</v>
      </c>
      <c r="O12" s="1012" t="s">
        <v>432</v>
      </c>
      <c r="P12" s="986">
        <v>0</v>
      </c>
      <c r="Q12" s="1012" t="s">
        <v>432</v>
      </c>
      <c r="R12" s="986">
        <v>0</v>
      </c>
      <c r="S12" s="1012" t="s">
        <v>432</v>
      </c>
      <c r="T12" s="986">
        <v>0</v>
      </c>
      <c r="V12" s="1162"/>
      <c r="W12" s="1162"/>
      <c r="X12" s="1162"/>
      <c r="Y12" s="1162"/>
      <c r="Z12" s="1162"/>
      <c r="AA12" s="1162"/>
      <c r="AB12" s="1162"/>
      <c r="AC12" s="1162"/>
      <c r="AD12" s="1162"/>
      <c r="AE12" s="1162"/>
      <c r="AF12" s="1162"/>
    </row>
    <row r="13" spans="1:32" ht="24">
      <c r="B13" s="57"/>
      <c r="D13" s="334"/>
      <c r="F13" s="264" t="s">
        <v>974</v>
      </c>
      <c r="G13" s="43" t="s">
        <v>345</v>
      </c>
      <c r="H13" s="263" t="s">
        <v>975</v>
      </c>
      <c r="I13" s="213" t="s">
        <v>436</v>
      </c>
      <c r="J13" s="199"/>
      <c r="K13" s="1012" t="s">
        <v>432</v>
      </c>
      <c r="L13" s="986">
        <v>93</v>
      </c>
      <c r="M13" s="1012" t="s">
        <v>432</v>
      </c>
      <c r="N13" s="986">
        <v>0</v>
      </c>
      <c r="O13" s="1012" t="s">
        <v>432</v>
      </c>
      <c r="P13" s="986">
        <v>0</v>
      </c>
      <c r="Q13" s="1012" t="s">
        <v>432</v>
      </c>
      <c r="R13" s="986">
        <v>0</v>
      </c>
      <c r="S13" s="1012" t="s">
        <v>432</v>
      </c>
      <c r="T13" s="986">
        <v>0</v>
      </c>
      <c r="V13" s="1162"/>
      <c r="W13" s="1162"/>
      <c r="X13" s="1162"/>
      <c r="Y13" s="1162"/>
      <c r="Z13" s="1162"/>
      <c r="AA13" s="1162"/>
      <c r="AB13" s="1162"/>
      <c r="AC13" s="1162"/>
      <c r="AD13" s="1162"/>
      <c r="AE13" s="1162"/>
      <c r="AF13" s="1162"/>
    </row>
    <row r="14" spans="1:32" ht="36" hidden="1" customHeight="1">
      <c r="B14" s="13"/>
      <c r="C14" s="336"/>
      <c r="D14" s="364"/>
      <c r="F14" s="52"/>
      <c r="G14" s="1628" t="s">
        <v>1367</v>
      </c>
      <c r="H14" s="1632" t="s">
        <v>976</v>
      </c>
      <c r="I14" s="1630"/>
      <c r="J14" s="1631">
        <v>0</v>
      </c>
      <c r="K14" s="1630"/>
      <c r="L14" s="1631"/>
      <c r="M14" s="1630"/>
      <c r="N14" s="1631"/>
      <c r="O14" s="1630"/>
      <c r="P14" s="1631"/>
      <c r="Q14" s="1630"/>
      <c r="R14" s="1631"/>
      <c r="S14" s="1630"/>
      <c r="T14" s="1631"/>
      <c r="V14" s="1162"/>
      <c r="W14" s="1162"/>
      <c r="X14" s="1162"/>
      <c r="Y14" s="1162"/>
      <c r="Z14" s="1162"/>
      <c r="AA14" s="1162"/>
      <c r="AB14" s="1162"/>
      <c r="AC14" s="1162"/>
      <c r="AD14" s="1162"/>
      <c r="AE14" s="1162"/>
      <c r="AF14" s="1162"/>
    </row>
    <row r="15" spans="1:32" s="368" customFormat="1" ht="36" hidden="1" customHeight="1">
      <c r="G15" s="1209"/>
      <c r="H15" s="1209"/>
      <c r="I15" s="1209"/>
      <c r="J15" s="1209"/>
      <c r="K15" s="1209"/>
      <c r="L15" s="1209"/>
      <c r="M15" s="1209"/>
      <c r="N15" s="1209"/>
      <c r="O15" s="1209"/>
      <c r="P15" s="1209"/>
      <c r="Q15" s="1209"/>
      <c r="R15" s="1209"/>
      <c r="S15" s="1209"/>
      <c r="T15" s="1209"/>
      <c r="V15" s="1209"/>
      <c r="W15" s="1209"/>
      <c r="X15" s="1209"/>
      <c r="Y15" s="1209"/>
      <c r="Z15" s="1209"/>
      <c r="AA15" s="1209"/>
      <c r="AB15" s="1209"/>
      <c r="AC15" s="1209"/>
      <c r="AD15" s="1209"/>
      <c r="AE15" s="1209"/>
      <c r="AF15" s="1209"/>
    </row>
    <row r="16" spans="1:32" s="368" customFormat="1" ht="36" hidden="1" customHeight="1">
      <c r="G16" s="1209"/>
      <c r="H16" s="1209"/>
      <c r="I16" s="1209"/>
      <c r="J16" s="1209"/>
      <c r="K16" s="1209"/>
      <c r="L16" s="1209"/>
      <c r="M16" s="1209"/>
      <c r="N16" s="1209"/>
      <c r="O16" s="1209"/>
      <c r="P16" s="1209"/>
      <c r="Q16" s="1209"/>
      <c r="R16" s="1209"/>
      <c r="S16" s="1209"/>
      <c r="T16" s="1209"/>
      <c r="V16" s="1209"/>
      <c r="W16" s="1209"/>
      <c r="X16" s="1209"/>
      <c r="Y16" s="1209"/>
      <c r="Z16" s="1209"/>
      <c r="AA16" s="1209"/>
      <c r="AB16" s="1209"/>
      <c r="AC16" s="1209"/>
      <c r="AD16" s="1209"/>
      <c r="AE16" s="1209"/>
      <c r="AF16" s="1209"/>
    </row>
    <row r="17" spans="2:32" ht="36" customHeight="1">
      <c r="B17" s="196"/>
      <c r="C17" s="369"/>
      <c r="D17" s="369"/>
      <c r="F17" s="55"/>
      <c r="G17" s="164" t="s">
        <v>977</v>
      </c>
      <c r="H17" s="370" t="s">
        <v>978</v>
      </c>
      <c r="I17" s="252"/>
      <c r="J17" s="216">
        <v>0</v>
      </c>
      <c r="K17" s="973"/>
      <c r="L17" s="992">
        <f>SUM(L9:L13)</f>
        <v>1440</v>
      </c>
      <c r="M17" s="973"/>
      <c r="N17" s="992">
        <f>SUM(N9:N13)</f>
        <v>80</v>
      </c>
      <c r="O17" s="973"/>
      <c r="P17" s="992">
        <f>SUM(P9:P13)</f>
        <v>0</v>
      </c>
      <c r="Q17" s="973"/>
      <c r="R17" s="992">
        <f>SUM(R9:R13)</f>
        <v>0</v>
      </c>
      <c r="S17" s="973"/>
      <c r="T17" s="992">
        <f>SUM(T9:T13)</f>
        <v>0</v>
      </c>
      <c r="V17" s="1162"/>
      <c r="W17" s="1194" t="s">
        <v>1309</v>
      </c>
      <c r="X17" s="1194" t="s">
        <v>892</v>
      </c>
      <c r="Y17" s="1194" t="s">
        <v>893</v>
      </c>
      <c r="Z17" s="1194" t="s">
        <v>1295</v>
      </c>
      <c r="AA17" s="1194" t="s">
        <v>894</v>
      </c>
      <c r="AB17" s="1194" t="s">
        <v>13</v>
      </c>
      <c r="AC17" s="1194" t="s">
        <v>101</v>
      </c>
      <c r="AD17" s="1194" t="s">
        <v>265</v>
      </c>
      <c r="AE17" s="1369" t="s">
        <v>1254</v>
      </c>
      <c r="AF17" s="1194" t="s">
        <v>110</v>
      </c>
    </row>
    <row r="18" spans="2:32" ht="58.5" customHeight="1">
      <c r="B18" s="197"/>
      <c r="D18" s="334"/>
      <c r="H18" s="155"/>
      <c r="V18" s="1293" t="s">
        <v>1185</v>
      </c>
      <c r="W18" s="1195" t="s">
        <v>108</v>
      </c>
      <c r="X18" s="1195" t="s">
        <v>108</v>
      </c>
      <c r="Y18" s="1195" t="s">
        <v>108</v>
      </c>
      <c r="Z18" s="1203" t="s">
        <v>109</v>
      </c>
      <c r="AA18" s="1195" t="s">
        <v>108</v>
      </c>
      <c r="AB18" s="1195" t="s">
        <v>108</v>
      </c>
      <c r="AC18" s="1195" t="s">
        <v>108</v>
      </c>
      <c r="AD18" s="1195" t="s">
        <v>108</v>
      </c>
      <c r="AE18" s="1195" t="s">
        <v>108</v>
      </c>
      <c r="AF18" s="1195" t="s">
        <v>108</v>
      </c>
    </row>
    <row r="19" spans="2:32" ht="58.5" hidden="1" customHeight="1">
      <c r="B19" s="197"/>
      <c r="D19" s="334"/>
      <c r="H19" s="155"/>
      <c r="V19" s="1294" t="s">
        <v>1295</v>
      </c>
      <c r="W19" s="1203" t="s">
        <v>109</v>
      </c>
      <c r="X19" s="1203" t="s">
        <v>109</v>
      </c>
      <c r="Y19" s="1203" t="s">
        <v>109</v>
      </c>
      <c r="Z19" s="1195" t="s">
        <v>108</v>
      </c>
      <c r="AA19" s="1203" t="s">
        <v>109</v>
      </c>
      <c r="AB19" s="1203" t="s">
        <v>109</v>
      </c>
      <c r="AC19" s="1203" t="s">
        <v>109</v>
      </c>
      <c r="AD19" s="1203" t="s">
        <v>109</v>
      </c>
      <c r="AE19" s="1203" t="s">
        <v>109</v>
      </c>
      <c r="AF19" s="1195" t="s">
        <v>108</v>
      </c>
    </row>
    <row r="21" spans="2:32">
      <c r="L21" s="11"/>
      <c r="M21" s="86"/>
      <c r="N21" s="11"/>
      <c r="O21" s="86"/>
      <c r="P21" s="11"/>
      <c r="Q21" s="86"/>
      <c r="R21" s="11"/>
      <c r="S21" s="86"/>
      <c r="T21" s="11"/>
    </row>
  </sheetData>
  <sheetProtection algorithmName="SHA-512" hashValue="0H8/znRCFQotjLJgU8YBZ0GPZMMPD8pUxuZjz4JW3trpXnIuC4V2VUdl4swCQjbK0u59+8jfcDUd6f0S722SUg==" saltValue="NuiL8M5I/RpYa4YS6bpAIQ==" spinCount="100000" sheet="1" objects="1" scenarios="1"/>
  <mergeCells count="2">
    <mergeCell ref="B10:D10"/>
    <mergeCell ref="B12:D12"/>
  </mergeCells>
  <phoneticPr fontId="3"/>
  <dataValidations count="1">
    <dataValidation type="whole" operator="greaterThanOrEqual" allowBlank="1" showInputMessage="1" showErrorMessage="1" sqref="J9:J13 T9:T13 R9:R13 P9:P13 N9:N13 L9:L13" xr:uid="{00000000-0002-0000-1800-000000000000}">
      <formula1>0</formula1>
    </dataValidation>
  </dataValidations>
  <pageMargins left="0.26" right="0.19" top="1" bottom="0.37" header="0.51200000000000001" footer="0.16"/>
  <pageSetup paperSize="9" scale="9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W27"/>
  <sheetViews>
    <sheetView showGridLines="0" zoomScale="70" zoomScaleNormal="70" zoomScaleSheetLayoutView="100" workbookViewId="0"/>
  </sheetViews>
  <sheetFormatPr defaultRowHeight="13.5"/>
  <cols>
    <col min="1" max="1" width="2.625" style="335" customWidth="1"/>
    <col min="2" max="2" width="4.375" style="334" customWidth="1"/>
    <col min="3" max="3" width="4.375" style="335" customWidth="1"/>
    <col min="4" max="4" width="2.5" style="335" customWidth="1"/>
    <col min="5" max="5" width="3.25" style="335" customWidth="1"/>
    <col min="6" max="6" width="12.875" style="335" customWidth="1"/>
    <col min="7" max="7" width="42.5" style="335" customWidth="1"/>
    <col min="8" max="8" width="2.875" style="77" hidden="1" customWidth="1"/>
    <col min="9" max="9" width="0.625" style="30" hidden="1" customWidth="1"/>
    <col min="10" max="10" width="2.5" style="77" customWidth="1"/>
    <col min="11" max="13" width="10.5" style="77" customWidth="1"/>
    <col min="14" max="14" width="10.5" style="30" customWidth="1"/>
    <col min="15" max="15" width="2.5" style="77" customWidth="1"/>
    <col min="16" max="18" width="10.5" style="77" customWidth="1"/>
    <col min="19" max="19" width="10.5" style="30" customWidth="1"/>
    <col min="20" max="20" width="2.5" style="77" customWidth="1"/>
    <col min="21" max="23" width="10.5" style="77" customWidth="1"/>
    <col min="24" max="24" width="10.5" style="30" customWidth="1"/>
    <col min="25" max="25" width="2.5" style="77" customWidth="1"/>
    <col min="26" max="28" width="10.5" style="77" customWidth="1"/>
    <col min="29" max="29" width="10.5" style="30" customWidth="1"/>
    <col min="30" max="30" width="2.5" style="77" customWidth="1"/>
    <col min="31" max="33" width="10.5" style="77" customWidth="1"/>
    <col min="34" max="34" width="10.5" style="30" customWidth="1"/>
    <col min="35" max="35" width="15.625" style="335" customWidth="1"/>
    <col min="36" max="36" width="22.875" style="335" hidden="1" customWidth="1"/>
    <col min="37" max="39" width="12.625" style="335" hidden="1" customWidth="1"/>
    <col min="40" max="49" width="4.375" style="335" hidden="1" customWidth="1"/>
    <col min="50" max="51" width="0" style="335" hidden="1" customWidth="1"/>
    <col min="52" max="16384" width="9" style="335"/>
  </cols>
  <sheetData>
    <row r="1" spans="1:49" ht="17.25">
      <c r="A1" s="200"/>
      <c r="AN1" s="1162"/>
      <c r="AO1" s="1162"/>
      <c r="AP1" s="1162"/>
      <c r="AQ1" s="1162"/>
      <c r="AR1" s="1162"/>
      <c r="AS1" s="1162"/>
      <c r="AT1" s="1162"/>
      <c r="AU1" s="1162"/>
      <c r="AV1" s="1162"/>
      <c r="AW1" s="1162"/>
    </row>
    <row r="2" spans="1:49" ht="7.5" customHeight="1">
      <c r="AN2" s="1162"/>
      <c r="AO2" s="1162"/>
      <c r="AP2" s="1162"/>
      <c r="AQ2" s="1162"/>
      <c r="AR2" s="1162"/>
      <c r="AS2" s="1162"/>
      <c r="AT2" s="1162"/>
      <c r="AU2" s="1162"/>
      <c r="AV2" s="1162"/>
      <c r="AW2" s="1162"/>
    </row>
    <row r="3" spans="1:49" ht="20.100000000000001" customHeight="1">
      <c r="A3" s="336"/>
      <c r="B3" s="1733" t="s">
        <v>1734</v>
      </c>
      <c r="AN3" s="1162"/>
      <c r="AO3" s="1162"/>
      <c r="AP3" s="1162"/>
      <c r="AQ3" s="1162"/>
      <c r="AR3" s="1162"/>
      <c r="AS3" s="1162"/>
      <c r="AT3" s="1162"/>
      <c r="AU3" s="1162"/>
      <c r="AV3" s="1162"/>
      <c r="AW3" s="1162"/>
    </row>
    <row r="4" spans="1:49" ht="6.75" customHeight="1">
      <c r="C4" s="11"/>
      <c r="D4" s="30"/>
      <c r="AN4" s="1162"/>
      <c r="AO4" s="1162"/>
      <c r="AP4" s="1162"/>
      <c r="AQ4" s="1162"/>
      <c r="AR4" s="1162"/>
      <c r="AS4" s="1162"/>
      <c r="AT4" s="1162"/>
      <c r="AU4" s="1162"/>
      <c r="AV4" s="1162"/>
      <c r="AW4" s="1162"/>
    </row>
    <row r="5" spans="1:49" ht="15" customHeight="1">
      <c r="A5" s="339"/>
      <c r="C5" s="504" t="s">
        <v>1735</v>
      </c>
      <c r="D5" s="339"/>
      <c r="F5" s="339"/>
      <c r="G5" s="209"/>
      <c r="I5" s="95"/>
      <c r="N5" s="95"/>
      <c r="S5" s="95"/>
      <c r="X5" s="95"/>
      <c r="AC5" s="95"/>
      <c r="AH5" s="95"/>
      <c r="AJ5" s="1793" t="s">
        <v>1476</v>
      </c>
      <c r="AK5" s="1794"/>
      <c r="AL5" s="1794"/>
      <c r="AM5" s="1794"/>
      <c r="AN5" s="1162"/>
      <c r="AO5" s="1162"/>
      <c r="AP5" s="1162"/>
      <c r="AQ5" s="1162"/>
      <c r="AR5" s="1162"/>
      <c r="AS5" s="1162"/>
      <c r="AT5" s="1162"/>
      <c r="AU5" s="1162"/>
      <c r="AV5" s="1162"/>
      <c r="AW5" s="1162"/>
    </row>
    <row r="6" spans="1:49" ht="13.5" customHeight="1">
      <c r="A6" s="208" t="s">
        <v>223</v>
      </c>
      <c r="B6" s="347"/>
      <c r="C6" s="348"/>
      <c r="E6" s="349"/>
      <c r="F6" s="350"/>
      <c r="G6" s="351"/>
      <c r="H6" s="352"/>
      <c r="I6" s="259" t="s">
        <v>224</v>
      </c>
      <c r="J6" s="352"/>
      <c r="K6" s="2667" t="s">
        <v>224</v>
      </c>
      <c r="L6" s="2667"/>
      <c r="M6" s="2667"/>
      <c r="N6" s="2668"/>
      <c r="O6" s="352"/>
      <c r="P6" s="2667" t="s">
        <v>224</v>
      </c>
      <c r="Q6" s="2667"/>
      <c r="R6" s="2667"/>
      <c r="S6" s="2668"/>
      <c r="T6" s="352"/>
      <c r="U6" s="2667" t="s">
        <v>224</v>
      </c>
      <c r="V6" s="2667"/>
      <c r="W6" s="2667"/>
      <c r="X6" s="2668"/>
      <c r="Y6" s="352"/>
      <c r="Z6" s="2667" t="s">
        <v>224</v>
      </c>
      <c r="AA6" s="2667"/>
      <c r="AB6" s="2667"/>
      <c r="AC6" s="2668"/>
      <c r="AD6" s="352"/>
      <c r="AE6" s="2667" t="s">
        <v>224</v>
      </c>
      <c r="AF6" s="2667"/>
      <c r="AG6" s="2667"/>
      <c r="AH6" s="2668"/>
      <c r="AJ6" s="2574" t="s">
        <v>1477</v>
      </c>
      <c r="AK6" s="2574" t="s">
        <v>1478</v>
      </c>
      <c r="AL6" s="2577" t="s">
        <v>1479</v>
      </c>
      <c r="AM6" s="2578"/>
      <c r="AN6" s="1162"/>
      <c r="AO6" s="1162"/>
      <c r="AP6" s="1162"/>
      <c r="AQ6" s="1162"/>
      <c r="AR6" s="1162"/>
      <c r="AS6" s="1162"/>
      <c r="AT6" s="1162"/>
      <c r="AU6" s="1162"/>
      <c r="AV6" s="1162"/>
      <c r="AW6" s="1162"/>
    </row>
    <row r="7" spans="1:49" ht="13.5" customHeight="1">
      <c r="A7" s="2675">
        <f>SUM(N26:AH26)</f>
        <v>95</v>
      </c>
      <c r="B7" s="2676"/>
      <c r="C7" s="2677"/>
      <c r="E7" s="2197"/>
      <c r="F7" s="2196"/>
      <c r="G7" s="2198"/>
      <c r="H7" s="2199"/>
      <c r="I7" s="149"/>
      <c r="J7" s="2199"/>
      <c r="K7" s="2669" t="s">
        <v>965</v>
      </c>
      <c r="L7" s="2669"/>
      <c r="M7" s="2669"/>
      <c r="N7" s="2670"/>
      <c r="O7" s="2199"/>
      <c r="P7" s="2669" t="s">
        <v>965</v>
      </c>
      <c r="Q7" s="2669"/>
      <c r="R7" s="2669"/>
      <c r="S7" s="2670"/>
      <c r="T7" s="2199"/>
      <c r="U7" s="2669" t="s">
        <v>965</v>
      </c>
      <c r="V7" s="2669"/>
      <c r="W7" s="2669"/>
      <c r="X7" s="2670"/>
      <c r="Y7" s="2199"/>
      <c r="Z7" s="2669" t="s">
        <v>965</v>
      </c>
      <c r="AA7" s="2669"/>
      <c r="AB7" s="2669"/>
      <c r="AC7" s="2670"/>
      <c r="AD7" s="2199"/>
      <c r="AE7" s="2669" t="s">
        <v>965</v>
      </c>
      <c r="AF7" s="2669"/>
      <c r="AG7" s="2669"/>
      <c r="AH7" s="2670"/>
      <c r="AJ7" s="2575"/>
      <c r="AK7" s="2575"/>
      <c r="AL7" s="2662"/>
      <c r="AM7" s="2663"/>
      <c r="AN7" s="1162"/>
      <c r="AO7" s="1162"/>
      <c r="AP7" s="1162"/>
      <c r="AQ7" s="1162"/>
      <c r="AR7" s="1162"/>
      <c r="AS7" s="1162"/>
      <c r="AT7" s="1162"/>
      <c r="AU7" s="1162"/>
      <c r="AV7" s="1162"/>
      <c r="AW7" s="1162"/>
    </row>
    <row r="8" spans="1:49" ht="13.5" customHeight="1">
      <c r="A8" s="2678"/>
      <c r="B8" s="2679"/>
      <c r="C8" s="2680"/>
      <c r="E8" s="356"/>
      <c r="F8" s="149" t="s">
        <v>348</v>
      </c>
      <c r="G8" s="278" t="s">
        <v>349</v>
      </c>
      <c r="H8" s="357"/>
      <c r="I8" s="261" t="s">
        <v>965</v>
      </c>
      <c r="J8" s="2189">
        <v>1</v>
      </c>
      <c r="K8" s="2664" t="s">
        <v>156</v>
      </c>
      <c r="L8" s="2665"/>
      <c r="M8" s="2665"/>
      <c r="N8" s="2666"/>
      <c r="O8" s="2189">
        <v>2</v>
      </c>
      <c r="P8" s="2664" t="s">
        <v>157</v>
      </c>
      <c r="Q8" s="2665"/>
      <c r="R8" s="2665"/>
      <c r="S8" s="2666"/>
      <c r="T8" s="2189">
        <v>3</v>
      </c>
      <c r="U8" s="2664" t="s">
        <v>158</v>
      </c>
      <c r="V8" s="2665"/>
      <c r="W8" s="2665"/>
      <c r="X8" s="2666"/>
      <c r="Y8" s="2189">
        <v>4</v>
      </c>
      <c r="Z8" s="2664" t="s">
        <v>159</v>
      </c>
      <c r="AA8" s="2665"/>
      <c r="AB8" s="2665"/>
      <c r="AC8" s="2666"/>
      <c r="AD8" s="2189">
        <v>5</v>
      </c>
      <c r="AE8" s="2664" t="s">
        <v>160</v>
      </c>
      <c r="AF8" s="2665"/>
      <c r="AG8" s="2665"/>
      <c r="AH8" s="2666"/>
      <c r="AJ8" s="2575"/>
      <c r="AK8" s="2575"/>
      <c r="AL8" s="2579"/>
      <c r="AM8" s="2580"/>
      <c r="AN8" s="1162"/>
      <c r="AO8" s="1162"/>
      <c r="AP8" s="1162"/>
      <c r="AQ8" s="1162"/>
      <c r="AR8" s="1162"/>
      <c r="AS8" s="1162"/>
      <c r="AT8" s="1162"/>
      <c r="AU8" s="1162"/>
      <c r="AV8" s="1162"/>
      <c r="AW8" s="1162"/>
    </row>
    <row r="9" spans="1:49" s="29" customFormat="1" ht="21" customHeight="1">
      <c r="A9" s="335"/>
      <c r="B9" s="335"/>
      <c r="C9" s="335"/>
      <c r="D9" s="335"/>
      <c r="E9" s="358"/>
      <c r="F9" s="359"/>
      <c r="G9" s="360"/>
      <c r="H9" s="279"/>
      <c r="I9" s="262"/>
      <c r="J9" s="2189"/>
      <c r="K9" s="2200" t="s">
        <v>1661</v>
      </c>
      <c r="L9" s="2200" t="s">
        <v>645</v>
      </c>
      <c r="M9" s="2201" t="s">
        <v>1663</v>
      </c>
      <c r="N9" s="262"/>
      <c r="O9" s="2189"/>
      <c r="P9" s="2200" t="s">
        <v>1661</v>
      </c>
      <c r="Q9" s="2200" t="s">
        <v>645</v>
      </c>
      <c r="R9" s="2201" t="s">
        <v>1663</v>
      </c>
      <c r="S9" s="1968"/>
      <c r="T9" s="2189"/>
      <c r="U9" s="2200" t="s">
        <v>1661</v>
      </c>
      <c r="V9" s="2200" t="s">
        <v>645</v>
      </c>
      <c r="W9" s="2201" t="s">
        <v>1663</v>
      </c>
      <c r="X9" s="1968"/>
      <c r="Y9" s="2189"/>
      <c r="Z9" s="2200" t="s">
        <v>1661</v>
      </c>
      <c r="AA9" s="2200" t="s">
        <v>645</v>
      </c>
      <c r="AB9" s="2201" t="s">
        <v>1663</v>
      </c>
      <c r="AC9" s="1968"/>
      <c r="AD9" s="2189"/>
      <c r="AE9" s="2200" t="s">
        <v>1661</v>
      </c>
      <c r="AF9" s="2200" t="s">
        <v>645</v>
      </c>
      <c r="AG9" s="2201" t="s">
        <v>1663</v>
      </c>
      <c r="AH9" s="1968"/>
      <c r="AJ9" s="2576"/>
      <c r="AK9" s="2576"/>
      <c r="AL9" s="1795" t="s">
        <v>1480</v>
      </c>
      <c r="AM9" s="1795" t="s">
        <v>1481</v>
      </c>
      <c r="AN9" s="1175"/>
      <c r="AO9" s="1175"/>
      <c r="AP9" s="1175"/>
      <c r="AQ9" s="1175"/>
      <c r="AR9" s="1175"/>
      <c r="AS9" s="1175"/>
      <c r="AT9" s="1175"/>
      <c r="AU9" s="1175"/>
      <c r="AV9" s="1175"/>
      <c r="AW9" s="1175"/>
    </row>
    <row r="10" spans="1:49" s="361" customFormat="1" ht="39" customHeight="1">
      <c r="A10" s="53"/>
      <c r="B10" s="53"/>
      <c r="C10" s="53"/>
      <c r="D10" s="53"/>
      <c r="E10" s="1290">
        <v>1</v>
      </c>
      <c r="F10" s="1367" t="s">
        <v>597</v>
      </c>
      <c r="G10" s="537" t="s">
        <v>1509</v>
      </c>
      <c r="H10" s="252" t="s">
        <v>436</v>
      </c>
      <c r="I10" s="199"/>
      <c r="J10" s="253" t="s">
        <v>432</v>
      </c>
      <c r="K10" s="2191">
        <v>20</v>
      </c>
      <c r="L10" s="2191"/>
      <c r="M10" s="2192"/>
      <c r="N10" s="199">
        <f>SUM(K10:M10)</f>
        <v>20</v>
      </c>
      <c r="O10" s="253" t="s">
        <v>432</v>
      </c>
      <c r="P10" s="2191"/>
      <c r="Q10" s="2191"/>
      <c r="R10" s="2192"/>
      <c r="S10" s="199">
        <f>SUM(P10:R10)</f>
        <v>0</v>
      </c>
      <c r="T10" s="253" t="s">
        <v>432</v>
      </c>
      <c r="U10" s="2191"/>
      <c r="V10" s="2191"/>
      <c r="W10" s="2192"/>
      <c r="X10" s="199">
        <f>SUM(U10:W10)</f>
        <v>0</v>
      </c>
      <c r="Y10" s="253" t="s">
        <v>432</v>
      </c>
      <c r="Z10" s="2191"/>
      <c r="AA10" s="2191"/>
      <c r="AB10" s="2192"/>
      <c r="AC10" s="199">
        <f>SUM(Z10:AB10)</f>
        <v>0</v>
      </c>
      <c r="AD10" s="253" t="s">
        <v>432</v>
      </c>
      <c r="AE10" s="2191"/>
      <c r="AF10" s="2191"/>
      <c r="AG10" s="2192"/>
      <c r="AH10" s="199">
        <f>SUM(AE10:AG10)</f>
        <v>0</v>
      </c>
      <c r="AJ10" s="1796"/>
      <c r="AK10" s="1796"/>
      <c r="AL10" s="1796"/>
      <c r="AM10" s="1796"/>
      <c r="AN10" s="1291"/>
      <c r="AO10" s="1291"/>
      <c r="AP10" s="1291"/>
      <c r="AQ10" s="1291"/>
      <c r="AR10" s="1291"/>
      <c r="AS10" s="1291"/>
      <c r="AT10" s="1291"/>
      <c r="AU10" s="1291"/>
      <c r="AV10" s="1291"/>
      <c r="AW10" s="1291"/>
    </row>
    <row r="11" spans="1:49" ht="24.75" customHeight="1">
      <c r="E11" s="1368">
        <v>2</v>
      </c>
      <c r="F11" s="1367" t="s">
        <v>598</v>
      </c>
      <c r="G11" s="537" t="s">
        <v>1510</v>
      </c>
      <c r="H11" s="252" t="s">
        <v>436</v>
      </c>
      <c r="I11" s="199"/>
      <c r="J11" s="253" t="s">
        <v>432</v>
      </c>
      <c r="K11" s="2191">
        <v>15</v>
      </c>
      <c r="L11" s="2191"/>
      <c r="M11" s="2192"/>
      <c r="N11" s="199">
        <f t="shared" ref="N11:N24" si="0">SUM(K11:M11)</f>
        <v>15</v>
      </c>
      <c r="O11" s="253" t="s">
        <v>432</v>
      </c>
      <c r="P11" s="2191"/>
      <c r="Q11" s="2191"/>
      <c r="R11" s="2192"/>
      <c r="S11" s="199">
        <f t="shared" ref="S11:S24" si="1">SUM(P11:R11)</f>
        <v>0</v>
      </c>
      <c r="T11" s="253" t="s">
        <v>432</v>
      </c>
      <c r="U11" s="2191"/>
      <c r="V11" s="2191"/>
      <c r="W11" s="2192"/>
      <c r="X11" s="199">
        <f t="shared" ref="X11:X22" si="2">SUM(U11:W11)</f>
        <v>0</v>
      </c>
      <c r="Y11" s="253" t="s">
        <v>432</v>
      </c>
      <c r="Z11" s="2191"/>
      <c r="AA11" s="2191"/>
      <c r="AB11" s="2192"/>
      <c r="AC11" s="199">
        <f t="shared" ref="AC11:AC22" si="3">SUM(Z11:AB11)</f>
        <v>0</v>
      </c>
      <c r="AD11" s="253" t="s">
        <v>432</v>
      </c>
      <c r="AE11" s="2191"/>
      <c r="AF11" s="2191"/>
      <c r="AG11" s="2192"/>
      <c r="AH11" s="199">
        <f t="shared" ref="AH11:AH22" si="4">SUM(AE11:AG11)</f>
        <v>0</v>
      </c>
      <c r="AJ11" s="1796"/>
      <c r="AK11" s="1796"/>
      <c r="AL11" s="1796"/>
      <c r="AM11" s="1796"/>
      <c r="AN11" s="1162"/>
      <c r="AO11" s="1162"/>
      <c r="AP11" s="1162"/>
      <c r="AQ11" s="1162"/>
      <c r="AR11" s="1162"/>
      <c r="AS11" s="1162"/>
      <c r="AT11" s="1162"/>
      <c r="AU11" s="1162"/>
      <c r="AV11" s="1162"/>
      <c r="AW11" s="1162"/>
    </row>
    <row r="12" spans="1:49" ht="24.75" customHeight="1">
      <c r="E12" s="1368">
        <v>3</v>
      </c>
      <c r="F12" s="1367" t="s">
        <v>599</v>
      </c>
      <c r="G12" s="537" t="s">
        <v>350</v>
      </c>
      <c r="H12" s="252" t="s">
        <v>436</v>
      </c>
      <c r="I12" s="218"/>
      <c r="J12" s="253" t="s">
        <v>432</v>
      </c>
      <c r="K12" s="2191">
        <v>23</v>
      </c>
      <c r="L12" s="2191"/>
      <c r="M12" s="2192"/>
      <c r="N12" s="199">
        <f t="shared" si="0"/>
        <v>23</v>
      </c>
      <c r="O12" s="253" t="s">
        <v>432</v>
      </c>
      <c r="P12" s="2191"/>
      <c r="Q12" s="2191"/>
      <c r="R12" s="2192"/>
      <c r="S12" s="199">
        <f t="shared" si="1"/>
        <v>0</v>
      </c>
      <c r="T12" s="253" t="s">
        <v>432</v>
      </c>
      <c r="U12" s="2191"/>
      <c r="V12" s="2191"/>
      <c r="W12" s="2192"/>
      <c r="X12" s="199">
        <f t="shared" si="2"/>
        <v>0</v>
      </c>
      <c r="Y12" s="253" t="s">
        <v>432</v>
      </c>
      <c r="Z12" s="2191"/>
      <c r="AA12" s="2191"/>
      <c r="AB12" s="2192"/>
      <c r="AC12" s="199">
        <f t="shared" si="3"/>
        <v>0</v>
      </c>
      <c r="AD12" s="253" t="s">
        <v>432</v>
      </c>
      <c r="AE12" s="2191"/>
      <c r="AF12" s="2191"/>
      <c r="AG12" s="2192"/>
      <c r="AH12" s="199">
        <f t="shared" si="4"/>
        <v>0</v>
      </c>
      <c r="AJ12" s="1796"/>
      <c r="AK12" s="1796"/>
      <c r="AL12" s="1796"/>
      <c r="AM12" s="1796"/>
      <c r="AN12" s="1162"/>
      <c r="AO12" s="1162"/>
      <c r="AP12" s="1162"/>
      <c r="AQ12" s="1162"/>
      <c r="AR12" s="1162"/>
      <c r="AS12" s="1162"/>
      <c r="AT12" s="1162"/>
      <c r="AU12" s="1162"/>
      <c r="AV12" s="1162"/>
      <c r="AW12" s="1162"/>
    </row>
    <row r="13" spans="1:49" ht="24.75" customHeight="1">
      <c r="A13" s="2671"/>
      <c r="B13" s="2672"/>
      <c r="C13" s="2672"/>
      <c r="E13" s="1290">
        <v>4</v>
      </c>
      <c r="F13" s="1258" t="s">
        <v>468</v>
      </c>
      <c r="G13" s="537" t="s">
        <v>1511</v>
      </c>
      <c r="H13" s="252" t="s">
        <v>436</v>
      </c>
      <c r="I13" s="218"/>
      <c r="J13" s="253" t="s">
        <v>432</v>
      </c>
      <c r="K13" s="2191">
        <v>8</v>
      </c>
      <c r="L13" s="2191"/>
      <c r="M13" s="2192"/>
      <c r="N13" s="199">
        <f t="shared" si="0"/>
        <v>8</v>
      </c>
      <c r="O13" s="253" t="s">
        <v>432</v>
      </c>
      <c r="P13" s="2191"/>
      <c r="Q13" s="2191"/>
      <c r="R13" s="2192"/>
      <c r="S13" s="199">
        <f t="shared" si="1"/>
        <v>0</v>
      </c>
      <c r="T13" s="253" t="s">
        <v>432</v>
      </c>
      <c r="U13" s="2191"/>
      <c r="V13" s="2191"/>
      <c r="W13" s="2192"/>
      <c r="X13" s="199">
        <f t="shared" si="2"/>
        <v>0</v>
      </c>
      <c r="Y13" s="253" t="s">
        <v>432</v>
      </c>
      <c r="Z13" s="2191"/>
      <c r="AA13" s="2191"/>
      <c r="AB13" s="2192"/>
      <c r="AC13" s="199">
        <f t="shared" si="3"/>
        <v>0</v>
      </c>
      <c r="AD13" s="253" t="s">
        <v>432</v>
      </c>
      <c r="AE13" s="2191"/>
      <c r="AF13" s="2191"/>
      <c r="AG13" s="2192"/>
      <c r="AH13" s="199">
        <f t="shared" si="4"/>
        <v>0</v>
      </c>
      <c r="AJ13" s="1796"/>
      <c r="AK13" s="1796"/>
      <c r="AL13" s="1796"/>
      <c r="AM13" s="1796"/>
      <c r="AN13" s="1162"/>
      <c r="AO13" s="1162"/>
      <c r="AP13" s="1162"/>
      <c r="AQ13" s="1162"/>
      <c r="AR13" s="1162"/>
      <c r="AS13" s="1162"/>
      <c r="AT13" s="1162"/>
      <c r="AU13" s="1162"/>
      <c r="AV13" s="1162"/>
      <c r="AW13" s="1162"/>
    </row>
    <row r="14" spans="1:49" ht="24.75" customHeight="1">
      <c r="A14" s="447"/>
      <c r="B14" s="346"/>
      <c r="C14" s="346"/>
      <c r="E14" s="1290">
        <v>5</v>
      </c>
      <c r="F14" s="1258" t="s">
        <v>472</v>
      </c>
      <c r="G14" s="537" t="s">
        <v>1512</v>
      </c>
      <c r="H14" s="252"/>
      <c r="I14" s="218"/>
      <c r="J14" s="253"/>
      <c r="K14" s="2191">
        <v>0</v>
      </c>
      <c r="L14" s="2191"/>
      <c r="M14" s="2192"/>
      <c r="N14" s="199">
        <f t="shared" si="0"/>
        <v>0</v>
      </c>
      <c r="O14" s="253"/>
      <c r="P14" s="2191"/>
      <c r="Q14" s="2191"/>
      <c r="R14" s="2192"/>
      <c r="S14" s="199">
        <f t="shared" si="1"/>
        <v>0</v>
      </c>
      <c r="T14" s="253"/>
      <c r="U14" s="2191"/>
      <c r="V14" s="2191"/>
      <c r="W14" s="2192"/>
      <c r="X14" s="199">
        <f t="shared" si="2"/>
        <v>0</v>
      </c>
      <c r="Y14" s="253"/>
      <c r="Z14" s="2191"/>
      <c r="AA14" s="2191"/>
      <c r="AB14" s="2192"/>
      <c r="AC14" s="199">
        <f t="shared" si="3"/>
        <v>0</v>
      </c>
      <c r="AD14" s="253"/>
      <c r="AE14" s="2191"/>
      <c r="AF14" s="2191"/>
      <c r="AG14" s="2192"/>
      <c r="AH14" s="199">
        <f t="shared" si="4"/>
        <v>0</v>
      </c>
      <c r="AJ14" s="1796"/>
      <c r="AK14" s="1796"/>
      <c r="AL14" s="1796"/>
      <c r="AM14" s="1796"/>
      <c r="AN14" s="1162"/>
      <c r="AO14" s="1162"/>
      <c r="AP14" s="1162"/>
      <c r="AQ14" s="1162"/>
      <c r="AR14" s="1162"/>
      <c r="AS14" s="1162"/>
      <c r="AT14" s="1162"/>
      <c r="AU14" s="1162"/>
      <c r="AV14" s="1162"/>
      <c r="AW14" s="1162"/>
    </row>
    <row r="15" spans="1:49" ht="24.75" customHeight="1">
      <c r="A15" s="447"/>
      <c r="B15" s="346"/>
      <c r="C15" s="346"/>
      <c r="E15" s="1290">
        <v>6</v>
      </c>
      <c r="F15" s="1259" t="s">
        <v>473</v>
      </c>
      <c r="G15" s="1260" t="s">
        <v>1513</v>
      </c>
      <c r="H15" s="252"/>
      <c r="I15" s="218"/>
      <c r="J15" s="253"/>
      <c r="K15" s="2191">
        <v>0</v>
      </c>
      <c r="L15" s="2191"/>
      <c r="M15" s="2192"/>
      <c r="N15" s="199">
        <f t="shared" si="0"/>
        <v>0</v>
      </c>
      <c r="O15" s="253"/>
      <c r="P15" s="2191"/>
      <c r="Q15" s="2191"/>
      <c r="R15" s="2192"/>
      <c r="S15" s="199">
        <f t="shared" si="1"/>
        <v>0</v>
      </c>
      <c r="T15" s="253"/>
      <c r="U15" s="2191"/>
      <c r="V15" s="2191"/>
      <c r="W15" s="2192"/>
      <c r="X15" s="199">
        <f t="shared" si="2"/>
        <v>0</v>
      </c>
      <c r="Y15" s="253"/>
      <c r="Z15" s="2191"/>
      <c r="AA15" s="2191"/>
      <c r="AB15" s="2192"/>
      <c r="AC15" s="199">
        <f t="shared" si="3"/>
        <v>0</v>
      </c>
      <c r="AD15" s="253"/>
      <c r="AE15" s="2191"/>
      <c r="AF15" s="2191"/>
      <c r="AG15" s="2192"/>
      <c r="AH15" s="199">
        <f t="shared" si="4"/>
        <v>0</v>
      </c>
      <c r="AJ15" s="1796"/>
      <c r="AK15" s="1796"/>
      <c r="AL15" s="1796"/>
      <c r="AM15" s="1796"/>
      <c r="AN15" s="1194" t="s">
        <v>1309</v>
      </c>
      <c r="AO15" s="1194" t="s">
        <v>892</v>
      </c>
      <c r="AP15" s="1194" t="s">
        <v>893</v>
      </c>
      <c r="AQ15" s="1194" t="s">
        <v>1295</v>
      </c>
      <c r="AR15" s="1194" t="s">
        <v>894</v>
      </c>
      <c r="AS15" s="1194" t="s">
        <v>13</v>
      </c>
      <c r="AT15" s="1194" t="s">
        <v>101</v>
      </c>
      <c r="AU15" s="1194" t="s">
        <v>265</v>
      </c>
      <c r="AV15" s="1369" t="s">
        <v>1254</v>
      </c>
      <c r="AW15" s="1194" t="s">
        <v>110</v>
      </c>
    </row>
    <row r="16" spans="1:49" ht="24.75" customHeight="1">
      <c r="A16" s="38"/>
      <c r="B16" s="362"/>
      <c r="C16" s="362"/>
      <c r="E16" s="1290">
        <v>7</v>
      </c>
      <c r="F16" s="1258" t="s">
        <v>474</v>
      </c>
      <c r="G16" s="537" t="s">
        <v>1514</v>
      </c>
      <c r="H16" s="252" t="s">
        <v>436</v>
      </c>
      <c r="I16" s="218"/>
      <c r="J16" s="253" t="s">
        <v>432</v>
      </c>
      <c r="K16" s="2191">
        <v>0</v>
      </c>
      <c r="L16" s="2191"/>
      <c r="M16" s="2192"/>
      <c r="N16" s="199">
        <f t="shared" si="0"/>
        <v>0</v>
      </c>
      <c r="O16" s="253" t="s">
        <v>432</v>
      </c>
      <c r="P16" s="2191"/>
      <c r="Q16" s="2191"/>
      <c r="R16" s="2192"/>
      <c r="S16" s="199">
        <f t="shared" si="1"/>
        <v>0</v>
      </c>
      <c r="T16" s="253" t="s">
        <v>432</v>
      </c>
      <c r="U16" s="2191"/>
      <c r="V16" s="2191"/>
      <c r="W16" s="2192"/>
      <c r="X16" s="199">
        <f t="shared" si="2"/>
        <v>0</v>
      </c>
      <c r="Y16" s="253" t="s">
        <v>432</v>
      </c>
      <c r="Z16" s="2191"/>
      <c r="AA16" s="2191"/>
      <c r="AB16" s="2192"/>
      <c r="AC16" s="199">
        <f t="shared" si="3"/>
        <v>0</v>
      </c>
      <c r="AD16" s="253" t="s">
        <v>432</v>
      </c>
      <c r="AE16" s="2191"/>
      <c r="AF16" s="2191"/>
      <c r="AG16" s="2192"/>
      <c r="AH16" s="199">
        <f t="shared" si="4"/>
        <v>0</v>
      </c>
      <c r="AJ16" s="1796"/>
      <c r="AK16" s="1796"/>
      <c r="AL16" s="1796"/>
      <c r="AM16" s="1796"/>
      <c r="AN16" s="1195" t="s">
        <v>108</v>
      </c>
      <c r="AO16" s="1195" t="s">
        <v>108</v>
      </c>
      <c r="AP16" s="1195" t="s">
        <v>108</v>
      </c>
      <c r="AQ16" s="1194" t="s">
        <v>698</v>
      </c>
      <c r="AR16" s="1195" t="s">
        <v>108</v>
      </c>
      <c r="AS16" s="1195" t="s">
        <v>108</v>
      </c>
      <c r="AT16" s="1195" t="s">
        <v>108</v>
      </c>
      <c r="AU16" s="1195" t="s">
        <v>108</v>
      </c>
      <c r="AV16" s="1195" t="s">
        <v>108</v>
      </c>
      <c r="AW16" s="1195" t="s">
        <v>108</v>
      </c>
    </row>
    <row r="17" spans="1:49" ht="24.75" customHeight="1">
      <c r="A17" s="2673"/>
      <c r="B17" s="2674"/>
      <c r="C17" s="2674"/>
      <c r="E17" s="1290">
        <v>8</v>
      </c>
      <c r="F17" s="1237" t="s">
        <v>475</v>
      </c>
      <c r="G17" s="537" t="s">
        <v>1515</v>
      </c>
      <c r="H17" s="252" t="s">
        <v>436</v>
      </c>
      <c r="I17" s="218"/>
      <c r="J17" s="253" t="s">
        <v>432</v>
      </c>
      <c r="K17" s="2191">
        <v>0</v>
      </c>
      <c r="L17" s="2191"/>
      <c r="M17" s="2192"/>
      <c r="N17" s="199">
        <f t="shared" si="0"/>
        <v>0</v>
      </c>
      <c r="O17" s="253" t="s">
        <v>432</v>
      </c>
      <c r="P17" s="2191"/>
      <c r="Q17" s="2191"/>
      <c r="R17" s="2192"/>
      <c r="S17" s="199">
        <f t="shared" si="1"/>
        <v>0</v>
      </c>
      <c r="T17" s="253" t="s">
        <v>432</v>
      </c>
      <c r="U17" s="2191"/>
      <c r="V17" s="2191"/>
      <c r="W17" s="2192"/>
      <c r="X17" s="199">
        <f t="shared" si="2"/>
        <v>0</v>
      </c>
      <c r="Y17" s="253" t="s">
        <v>432</v>
      </c>
      <c r="Z17" s="2191"/>
      <c r="AA17" s="2191"/>
      <c r="AB17" s="2192"/>
      <c r="AC17" s="199">
        <f t="shared" si="3"/>
        <v>0</v>
      </c>
      <c r="AD17" s="253" t="s">
        <v>432</v>
      </c>
      <c r="AE17" s="2191"/>
      <c r="AF17" s="2191"/>
      <c r="AG17" s="2192"/>
      <c r="AH17" s="199">
        <f t="shared" si="4"/>
        <v>0</v>
      </c>
      <c r="AJ17" s="1796"/>
      <c r="AK17" s="1796"/>
      <c r="AL17" s="1796"/>
      <c r="AM17" s="1796"/>
      <c r="AN17" s="1162"/>
      <c r="AO17" s="1162"/>
      <c r="AP17" s="1162"/>
      <c r="AQ17" s="1162"/>
      <c r="AR17" s="1162"/>
      <c r="AS17" s="1162"/>
      <c r="AT17" s="1162"/>
      <c r="AU17" s="1162"/>
      <c r="AV17" s="1162"/>
      <c r="AW17" s="1162"/>
    </row>
    <row r="18" spans="1:49" ht="39.75" customHeight="1">
      <c r="A18" s="57"/>
      <c r="C18" s="334"/>
      <c r="E18" s="1290">
        <f>E17+1</f>
        <v>9</v>
      </c>
      <c r="F18" s="1238" t="s">
        <v>476</v>
      </c>
      <c r="G18" s="538" t="s">
        <v>1516</v>
      </c>
      <c r="H18" s="252" t="s">
        <v>436</v>
      </c>
      <c r="I18" s="218"/>
      <c r="J18" s="253" t="s">
        <v>432</v>
      </c>
      <c r="K18" s="2191">
        <v>0</v>
      </c>
      <c r="L18" s="2191"/>
      <c r="M18" s="2192"/>
      <c r="N18" s="199">
        <f t="shared" si="0"/>
        <v>0</v>
      </c>
      <c r="O18" s="253" t="s">
        <v>432</v>
      </c>
      <c r="P18" s="2191"/>
      <c r="Q18" s="2191"/>
      <c r="R18" s="2192"/>
      <c r="S18" s="199">
        <f t="shared" si="1"/>
        <v>0</v>
      </c>
      <c r="T18" s="253" t="s">
        <v>432</v>
      </c>
      <c r="U18" s="2191"/>
      <c r="V18" s="2191"/>
      <c r="W18" s="2192"/>
      <c r="X18" s="199">
        <f t="shared" si="2"/>
        <v>0</v>
      </c>
      <c r="Y18" s="253" t="s">
        <v>432</v>
      </c>
      <c r="Z18" s="2191"/>
      <c r="AA18" s="2191"/>
      <c r="AB18" s="2192"/>
      <c r="AC18" s="199">
        <f t="shared" si="3"/>
        <v>0</v>
      </c>
      <c r="AD18" s="253" t="s">
        <v>432</v>
      </c>
      <c r="AE18" s="2191"/>
      <c r="AF18" s="2191"/>
      <c r="AG18" s="2192"/>
      <c r="AH18" s="199">
        <f t="shared" si="4"/>
        <v>0</v>
      </c>
      <c r="AJ18" s="1796"/>
      <c r="AK18" s="1796"/>
      <c r="AL18" s="1796"/>
      <c r="AM18" s="1796"/>
      <c r="AN18" s="1162"/>
      <c r="AO18" s="1162"/>
      <c r="AP18" s="1162"/>
      <c r="AQ18" s="1162"/>
      <c r="AR18" s="1162"/>
      <c r="AS18" s="1162"/>
      <c r="AT18" s="1162"/>
      <c r="AU18" s="1162"/>
      <c r="AV18" s="1162"/>
      <c r="AW18" s="1162"/>
    </row>
    <row r="19" spans="1:49" ht="24.75" customHeight="1">
      <c r="A19" s="13"/>
      <c r="B19" s="336"/>
      <c r="C19" s="364"/>
      <c r="E19" s="1290">
        <f>E18+1</f>
        <v>10</v>
      </c>
      <c r="F19" s="1237" t="s">
        <v>225</v>
      </c>
      <c r="G19" s="539" t="s">
        <v>256</v>
      </c>
      <c r="H19" s="252" t="s">
        <v>436</v>
      </c>
      <c r="I19" s="218"/>
      <c r="J19" s="253" t="s">
        <v>432</v>
      </c>
      <c r="K19" s="2191">
        <v>0</v>
      </c>
      <c r="L19" s="2191"/>
      <c r="M19" s="2192"/>
      <c r="N19" s="199">
        <f t="shared" si="0"/>
        <v>0</v>
      </c>
      <c r="O19" s="253" t="s">
        <v>432</v>
      </c>
      <c r="P19" s="2191"/>
      <c r="Q19" s="2191"/>
      <c r="R19" s="2192"/>
      <c r="S19" s="199">
        <f t="shared" si="1"/>
        <v>0</v>
      </c>
      <c r="T19" s="253" t="s">
        <v>432</v>
      </c>
      <c r="U19" s="2191"/>
      <c r="V19" s="2191"/>
      <c r="W19" s="2192"/>
      <c r="X19" s="199">
        <f t="shared" si="2"/>
        <v>0</v>
      </c>
      <c r="Y19" s="253" t="s">
        <v>432</v>
      </c>
      <c r="Z19" s="2191"/>
      <c r="AA19" s="2191"/>
      <c r="AB19" s="2192"/>
      <c r="AC19" s="199">
        <f t="shared" si="3"/>
        <v>0</v>
      </c>
      <c r="AD19" s="253" t="s">
        <v>432</v>
      </c>
      <c r="AE19" s="2191"/>
      <c r="AF19" s="2191"/>
      <c r="AG19" s="2192"/>
      <c r="AH19" s="199">
        <f t="shared" si="4"/>
        <v>0</v>
      </c>
      <c r="AJ19" s="1796"/>
      <c r="AK19" s="1796"/>
      <c r="AL19" s="1796"/>
      <c r="AM19" s="1796"/>
      <c r="AN19" s="1162"/>
      <c r="AO19" s="1162"/>
      <c r="AP19" s="1162"/>
      <c r="AQ19" s="1162"/>
      <c r="AR19" s="1162"/>
      <c r="AS19" s="1162"/>
      <c r="AT19" s="1162"/>
      <c r="AU19" s="1162"/>
      <c r="AV19" s="1162"/>
      <c r="AW19" s="1162"/>
    </row>
    <row r="20" spans="1:49" ht="24.75" customHeight="1">
      <c r="A20" s="32"/>
      <c r="C20" s="334"/>
      <c r="E20" s="1290">
        <f>E19+1</f>
        <v>11</v>
      </c>
      <c r="F20" s="1237" t="s">
        <v>477</v>
      </c>
      <c r="G20" s="537" t="s">
        <v>1517</v>
      </c>
      <c r="H20" s="252" t="s">
        <v>436</v>
      </c>
      <c r="I20" s="218"/>
      <c r="J20" s="253" t="s">
        <v>432</v>
      </c>
      <c r="K20" s="2191">
        <v>0</v>
      </c>
      <c r="L20" s="2191"/>
      <c r="M20" s="2192"/>
      <c r="N20" s="199">
        <f t="shared" si="0"/>
        <v>0</v>
      </c>
      <c r="O20" s="253" t="s">
        <v>432</v>
      </c>
      <c r="P20" s="2191"/>
      <c r="Q20" s="2191"/>
      <c r="R20" s="2192"/>
      <c r="S20" s="199">
        <f t="shared" si="1"/>
        <v>0</v>
      </c>
      <c r="T20" s="253" t="s">
        <v>432</v>
      </c>
      <c r="U20" s="2191"/>
      <c r="V20" s="2191"/>
      <c r="W20" s="2192"/>
      <c r="X20" s="199">
        <f t="shared" si="2"/>
        <v>0</v>
      </c>
      <c r="Y20" s="253" t="s">
        <v>432</v>
      </c>
      <c r="Z20" s="2191"/>
      <c r="AA20" s="2191"/>
      <c r="AB20" s="2192"/>
      <c r="AC20" s="199">
        <f t="shared" si="3"/>
        <v>0</v>
      </c>
      <c r="AD20" s="253" t="s">
        <v>432</v>
      </c>
      <c r="AE20" s="2191"/>
      <c r="AF20" s="2191"/>
      <c r="AG20" s="2192"/>
      <c r="AH20" s="199">
        <f t="shared" si="4"/>
        <v>0</v>
      </c>
      <c r="AJ20" s="1796"/>
      <c r="AK20" s="1796"/>
      <c r="AL20" s="1796"/>
      <c r="AM20" s="1796"/>
      <c r="AN20" s="1162"/>
      <c r="AO20" s="1162"/>
      <c r="AP20" s="1162"/>
      <c r="AQ20" s="1162"/>
      <c r="AR20" s="1162"/>
      <c r="AS20" s="1162"/>
      <c r="AT20" s="1162"/>
      <c r="AU20" s="1162"/>
      <c r="AV20" s="1162"/>
      <c r="AW20" s="1162"/>
    </row>
    <row r="21" spans="1:49" ht="24.75" customHeight="1">
      <c r="A21" s="32"/>
      <c r="C21" s="334"/>
      <c r="E21" s="1290">
        <f>E20+1</f>
        <v>12</v>
      </c>
      <c r="F21" s="1237" t="s">
        <v>1013</v>
      </c>
      <c r="G21" s="539" t="s">
        <v>257</v>
      </c>
      <c r="H21" s="252"/>
      <c r="I21" s="218"/>
      <c r="J21" s="253"/>
      <c r="K21" s="2191">
        <v>0</v>
      </c>
      <c r="L21" s="2191"/>
      <c r="M21" s="2192"/>
      <c r="N21" s="199">
        <f t="shared" si="0"/>
        <v>0</v>
      </c>
      <c r="O21" s="253"/>
      <c r="P21" s="2191"/>
      <c r="Q21" s="2191"/>
      <c r="R21" s="2192"/>
      <c r="S21" s="199">
        <f t="shared" si="1"/>
        <v>0</v>
      </c>
      <c r="T21" s="253"/>
      <c r="U21" s="2191"/>
      <c r="V21" s="2191"/>
      <c r="W21" s="2192"/>
      <c r="X21" s="199">
        <f t="shared" si="2"/>
        <v>0</v>
      </c>
      <c r="Y21" s="253"/>
      <c r="Z21" s="2191"/>
      <c r="AA21" s="2191"/>
      <c r="AB21" s="2192"/>
      <c r="AC21" s="199">
        <f t="shared" si="3"/>
        <v>0</v>
      </c>
      <c r="AD21" s="253"/>
      <c r="AE21" s="2191"/>
      <c r="AF21" s="2191"/>
      <c r="AG21" s="2192"/>
      <c r="AH21" s="199">
        <f t="shared" si="4"/>
        <v>0</v>
      </c>
      <c r="AJ21" s="1796"/>
      <c r="AK21" s="1796"/>
      <c r="AL21" s="1796"/>
      <c r="AM21" s="1796"/>
      <c r="AN21" s="1162"/>
      <c r="AO21" s="1162"/>
      <c r="AP21" s="1162"/>
      <c r="AQ21" s="1162"/>
      <c r="AR21" s="1162"/>
      <c r="AS21" s="1162"/>
      <c r="AT21" s="1162"/>
      <c r="AU21" s="1162"/>
      <c r="AV21" s="1162"/>
      <c r="AW21" s="1162"/>
    </row>
    <row r="22" spans="1:49" ht="24.75" customHeight="1">
      <c r="A22" s="13"/>
      <c r="B22" s="336"/>
      <c r="C22" s="336"/>
      <c r="E22" s="1667">
        <f>E21+1</f>
        <v>13</v>
      </c>
      <c r="F22" s="1668" t="s">
        <v>60</v>
      </c>
      <c r="G22" s="1669" t="s">
        <v>1518</v>
      </c>
      <c r="H22" s="252" t="s">
        <v>436</v>
      </c>
      <c r="I22" s="218"/>
      <c r="J22" s="1551" t="s">
        <v>432</v>
      </c>
      <c r="K22" s="2193">
        <v>0</v>
      </c>
      <c r="L22" s="2193"/>
      <c r="M22" s="2194"/>
      <c r="N22" s="285">
        <f t="shared" si="0"/>
        <v>0</v>
      </c>
      <c r="O22" s="1551" t="s">
        <v>432</v>
      </c>
      <c r="P22" s="2193"/>
      <c r="Q22" s="2193"/>
      <c r="R22" s="2194"/>
      <c r="S22" s="285">
        <f t="shared" si="1"/>
        <v>0</v>
      </c>
      <c r="T22" s="1551" t="s">
        <v>432</v>
      </c>
      <c r="U22" s="2193"/>
      <c r="V22" s="2193"/>
      <c r="W22" s="2194"/>
      <c r="X22" s="285">
        <f t="shared" si="2"/>
        <v>0</v>
      </c>
      <c r="Y22" s="1551" t="s">
        <v>432</v>
      </c>
      <c r="Z22" s="2193"/>
      <c r="AA22" s="2193"/>
      <c r="AB22" s="2194"/>
      <c r="AC22" s="285">
        <f t="shared" si="3"/>
        <v>0</v>
      </c>
      <c r="AD22" s="1551" t="s">
        <v>432</v>
      </c>
      <c r="AE22" s="2193"/>
      <c r="AF22" s="2193"/>
      <c r="AG22" s="2194"/>
      <c r="AH22" s="285">
        <f t="shared" si="4"/>
        <v>0</v>
      </c>
      <c r="AJ22" s="1796"/>
      <c r="AK22" s="1796"/>
      <c r="AL22" s="1796"/>
      <c r="AM22" s="1796"/>
      <c r="AN22" s="1162"/>
      <c r="AO22" s="1162"/>
      <c r="AP22" s="1162"/>
      <c r="AQ22" s="1162"/>
      <c r="AR22" s="1162"/>
      <c r="AS22" s="1162"/>
      <c r="AT22" s="1162"/>
      <c r="AU22" s="1162"/>
      <c r="AV22" s="1162"/>
      <c r="AW22" s="1162"/>
    </row>
    <row r="23" spans="1:49" ht="24.75" customHeight="1">
      <c r="A23" s="13"/>
      <c r="B23" s="336"/>
      <c r="C23" s="336"/>
      <c r="E23" s="1671"/>
      <c r="F23" s="1672"/>
      <c r="G23" s="1673" t="s">
        <v>1519</v>
      </c>
      <c r="H23" s="1550"/>
      <c r="I23" s="218"/>
      <c r="J23" s="427"/>
      <c r="K23" s="2205"/>
      <c r="L23" s="2205"/>
      <c r="M23" s="2207"/>
      <c r="N23" s="2190"/>
      <c r="O23" s="427"/>
      <c r="P23" s="2205"/>
      <c r="Q23" s="2205"/>
      <c r="R23" s="2207"/>
      <c r="S23" s="2190"/>
      <c r="T23" s="427"/>
      <c r="U23" s="2205"/>
      <c r="V23" s="2205"/>
      <c r="W23" s="2207"/>
      <c r="X23" s="2190"/>
      <c r="Y23" s="427"/>
      <c r="Z23" s="2205"/>
      <c r="AA23" s="2205"/>
      <c r="AB23" s="2207"/>
      <c r="AC23" s="2190"/>
      <c r="AD23" s="427"/>
      <c r="AE23" s="2205"/>
      <c r="AF23" s="2205"/>
      <c r="AG23" s="2207"/>
      <c r="AH23" s="2190"/>
      <c r="AJ23" s="1797"/>
      <c r="AK23" s="1797"/>
      <c r="AL23" s="1797"/>
      <c r="AM23" s="1797"/>
      <c r="AN23" s="1162"/>
      <c r="AO23" s="1162"/>
      <c r="AP23" s="1162"/>
      <c r="AQ23" s="1162"/>
      <c r="AR23" s="1162"/>
      <c r="AS23" s="1162"/>
      <c r="AT23" s="1162"/>
      <c r="AU23" s="1162"/>
      <c r="AV23" s="1162"/>
      <c r="AW23" s="1162"/>
    </row>
    <row r="24" spans="1:49" ht="24.75" customHeight="1">
      <c r="A24" s="13"/>
      <c r="B24" s="336"/>
      <c r="C24" s="336"/>
      <c r="E24" s="1667">
        <f>E22+1</f>
        <v>14</v>
      </c>
      <c r="F24" s="1668" t="s">
        <v>50</v>
      </c>
      <c r="G24" s="1669" t="s">
        <v>1520</v>
      </c>
      <c r="H24" s="1550"/>
      <c r="I24" s="218"/>
      <c r="J24" s="1551"/>
      <c r="K24" s="2193">
        <v>29</v>
      </c>
      <c r="L24" s="2193"/>
      <c r="M24" s="2194"/>
      <c r="N24" s="285">
        <f t="shared" si="0"/>
        <v>29</v>
      </c>
      <c r="O24" s="1551"/>
      <c r="P24" s="2193"/>
      <c r="Q24" s="2193"/>
      <c r="R24" s="2194"/>
      <c r="S24" s="285">
        <f t="shared" si="1"/>
        <v>0</v>
      </c>
      <c r="T24" s="1551"/>
      <c r="U24" s="2193"/>
      <c r="V24" s="2193"/>
      <c r="W24" s="2194"/>
      <c r="X24" s="285">
        <f t="shared" ref="X24" si="5">SUM(U24:W24)</f>
        <v>0</v>
      </c>
      <c r="Y24" s="1551"/>
      <c r="Z24" s="2193"/>
      <c r="AA24" s="2193"/>
      <c r="AB24" s="2194"/>
      <c r="AC24" s="285">
        <f t="shared" ref="AC24" si="6">SUM(Z24:AB24)</f>
        <v>0</v>
      </c>
      <c r="AD24" s="1551"/>
      <c r="AE24" s="2193"/>
      <c r="AF24" s="2193"/>
      <c r="AG24" s="2194"/>
      <c r="AH24" s="285">
        <f t="shared" ref="AH24" si="7">SUM(AE24:AG24)</f>
        <v>0</v>
      </c>
      <c r="AJ24" s="1796"/>
      <c r="AK24" s="1796"/>
      <c r="AL24" s="1796"/>
      <c r="AM24" s="1796"/>
      <c r="AN24" s="1162"/>
      <c r="AO24" s="1162"/>
      <c r="AP24" s="1162"/>
      <c r="AQ24" s="1162"/>
      <c r="AR24" s="1162"/>
      <c r="AS24" s="1162"/>
      <c r="AT24" s="1162"/>
      <c r="AU24" s="1162"/>
      <c r="AV24" s="1162"/>
      <c r="AW24" s="1162"/>
    </row>
    <row r="25" spans="1:49" ht="24.75" customHeight="1">
      <c r="A25" s="13"/>
      <c r="B25" s="336"/>
      <c r="C25" s="336"/>
      <c r="E25" s="1671"/>
      <c r="F25" s="1672"/>
      <c r="G25" s="1673" t="s">
        <v>1519</v>
      </c>
      <c r="H25" s="1550"/>
      <c r="I25" s="218"/>
      <c r="J25" s="427"/>
      <c r="K25" s="2206" t="s">
        <v>526</v>
      </c>
      <c r="L25" s="2205"/>
      <c r="M25" s="2207"/>
      <c r="N25" s="2190"/>
      <c r="O25" s="427"/>
      <c r="P25" s="2205"/>
      <c r="Q25" s="2205"/>
      <c r="R25" s="2207"/>
      <c r="S25" s="2195"/>
      <c r="T25" s="427"/>
      <c r="U25" s="2205"/>
      <c r="V25" s="2205"/>
      <c r="W25" s="2207"/>
      <c r="X25" s="2190"/>
      <c r="Y25" s="427"/>
      <c r="Z25" s="2205"/>
      <c r="AA25" s="2205"/>
      <c r="AB25" s="2207"/>
      <c r="AC25" s="2190"/>
      <c r="AD25" s="427"/>
      <c r="AE25" s="2205"/>
      <c r="AF25" s="2205"/>
      <c r="AG25" s="2207"/>
      <c r="AH25" s="2190"/>
      <c r="AN25" s="1162"/>
      <c r="AO25" s="1162"/>
      <c r="AP25" s="1162"/>
      <c r="AQ25" s="1162"/>
      <c r="AR25" s="1162"/>
      <c r="AS25" s="1162"/>
      <c r="AT25" s="1162"/>
      <c r="AU25" s="1162"/>
      <c r="AV25" s="1162"/>
      <c r="AW25" s="1162"/>
    </row>
    <row r="26" spans="1:49" ht="24.75" customHeight="1">
      <c r="A26" s="150"/>
      <c r="C26" s="334"/>
      <c r="E26" s="993"/>
      <c r="F26" s="994" t="s">
        <v>966</v>
      </c>
      <c r="G26" s="995"/>
      <c r="H26" s="1106"/>
      <c r="I26" s="997">
        <v>0</v>
      </c>
      <c r="J26" s="948"/>
      <c r="K26" s="2202">
        <f>SUM(K10:K22,K24)</f>
        <v>95</v>
      </c>
      <c r="L26" s="2202">
        <f t="shared" ref="L26:M26" si="8">SUM(L10:L22,L24)</f>
        <v>0</v>
      </c>
      <c r="M26" s="2203">
        <f t="shared" si="8"/>
        <v>0</v>
      </c>
      <c r="N26" s="2204">
        <f>SUM(N10:N22,N24)</f>
        <v>95</v>
      </c>
      <c r="O26" s="948"/>
      <c r="P26" s="2202">
        <f>SUM(P10:P22,P24)</f>
        <v>0</v>
      </c>
      <c r="Q26" s="2202">
        <f t="shared" ref="Q26:R26" si="9">SUM(Q10:Q22,Q24)</f>
        <v>0</v>
      </c>
      <c r="R26" s="2203">
        <f t="shared" si="9"/>
        <v>0</v>
      </c>
      <c r="S26" s="2204">
        <f>SUM(S10:S22,S24)</f>
        <v>0</v>
      </c>
      <c r="T26" s="948"/>
      <c r="U26" s="2202">
        <f>SUM(U10:U22,U24)</f>
        <v>0</v>
      </c>
      <c r="V26" s="2202">
        <f t="shared" ref="V26:W26" si="10">SUM(V10:V22,V24)</f>
        <v>0</v>
      </c>
      <c r="W26" s="2203">
        <f t="shared" si="10"/>
        <v>0</v>
      </c>
      <c r="X26" s="2204">
        <f>SUM(X10:X22,X24)</f>
        <v>0</v>
      </c>
      <c r="Y26" s="948"/>
      <c r="Z26" s="2202">
        <f>SUM(Z10:Z22,Z24)</f>
        <v>0</v>
      </c>
      <c r="AA26" s="2202">
        <f t="shared" ref="AA26:AB26" si="11">SUM(AA10:AA22,AA24)</f>
        <v>0</v>
      </c>
      <c r="AB26" s="2203">
        <f t="shared" si="11"/>
        <v>0</v>
      </c>
      <c r="AC26" s="2204">
        <f>SUM(AC10:AC22,AC24)</f>
        <v>0</v>
      </c>
      <c r="AD26" s="948"/>
      <c r="AE26" s="2202">
        <f>SUM(AE10:AE22,AE24)</f>
        <v>0</v>
      </c>
      <c r="AF26" s="2202">
        <f t="shared" ref="AF26:AG26" si="12">SUM(AF10:AF22,AF24)</f>
        <v>0</v>
      </c>
      <c r="AG26" s="2203">
        <f t="shared" si="12"/>
        <v>0</v>
      </c>
      <c r="AH26" s="2204">
        <f>SUM(AH10:AH22,AH24)</f>
        <v>0</v>
      </c>
      <c r="AN26" s="1162"/>
      <c r="AO26" s="1162"/>
      <c r="AP26" s="1162"/>
      <c r="AQ26" s="1162"/>
      <c r="AR26" s="1162"/>
      <c r="AS26" s="1162"/>
      <c r="AT26" s="1162"/>
      <c r="AU26" s="1162"/>
      <c r="AV26" s="1162"/>
      <c r="AW26" s="1162"/>
    </row>
    <row r="27" spans="1:49">
      <c r="A27" s="150"/>
      <c r="B27" s="335"/>
      <c r="I27" s="29"/>
      <c r="N27" s="29"/>
      <c r="S27" s="29"/>
      <c r="X27" s="29"/>
      <c r="AC27" s="29"/>
      <c r="AH27" s="29"/>
      <c r="AI27" s="33"/>
      <c r="AJ27" s="33"/>
      <c r="AK27" s="250"/>
      <c r="AL27" s="30"/>
      <c r="AM27" s="30"/>
      <c r="AN27" s="250"/>
      <c r="AO27" s="30"/>
      <c r="AP27" s="250"/>
      <c r="AQ27" s="30"/>
    </row>
  </sheetData>
  <sheetProtection algorithmName="SHA-512" hashValue="y+WS72WbaXRYyGYPuH5ipnPL//tQhuUpesoU6NKazqv8nB0nOmLxoMlQjSo2V+Rn8G28zBwvhxXpWM0GfuvShA==" saltValue="pb8oRAfUbRcovABONMGmzw==" spinCount="100000" sheet="1" objects="1" scenarios="1"/>
  <mergeCells count="21">
    <mergeCell ref="AE7:AH7"/>
    <mergeCell ref="AE8:AH8"/>
    <mergeCell ref="A13:C13"/>
    <mergeCell ref="A17:C17"/>
    <mergeCell ref="A7:C8"/>
    <mergeCell ref="AJ6:AJ9"/>
    <mergeCell ref="AK6:AK9"/>
    <mergeCell ref="AL6:AM8"/>
    <mergeCell ref="K8:N8"/>
    <mergeCell ref="K6:N6"/>
    <mergeCell ref="K7:N7"/>
    <mergeCell ref="P6:S6"/>
    <mergeCell ref="P7:S7"/>
    <mergeCell ref="P8:S8"/>
    <mergeCell ref="U6:X6"/>
    <mergeCell ref="U7:X7"/>
    <mergeCell ref="U8:X8"/>
    <mergeCell ref="Z6:AC6"/>
    <mergeCell ref="Z7:AC7"/>
    <mergeCell ref="Z8:AC8"/>
    <mergeCell ref="AE6:AH6"/>
  </mergeCells>
  <phoneticPr fontId="3"/>
  <dataValidations count="1">
    <dataValidation type="whole" operator="greaterThanOrEqual" allowBlank="1" showInputMessage="1" showErrorMessage="1" sqref="I10:I25 N11:N22 AJ24:AM24 AJ10:AM22 N24 AH24 AH11:AH22 X11:X22 X24 AC24 AC11:AC22 S11:S22 S24" xr:uid="{00000000-0002-0000-1900-000000000000}">
      <formula1>0</formula1>
    </dataValidation>
  </dataValidations>
  <pageMargins left="0.38" right="0.25" top="0.81" bottom="0.41" header="0.51200000000000001" footer="0.16"/>
  <pageSetup paperSize="9" scale="72"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BH152"/>
  <sheetViews>
    <sheetView showGridLines="0" zoomScale="55" zoomScaleNormal="55" zoomScaleSheetLayoutView="100" workbookViewId="0"/>
  </sheetViews>
  <sheetFormatPr defaultRowHeight="13.5"/>
  <cols>
    <col min="1" max="1" width="3.625" style="11" customWidth="1"/>
    <col min="2" max="2" width="8.125" style="11" hidden="1" customWidth="1"/>
    <col min="3" max="5" width="14.125" style="11" customWidth="1"/>
    <col min="6" max="6" width="2.625" style="11" customWidth="1"/>
    <col min="7" max="7" width="15.625" style="335" customWidth="1"/>
    <col min="8" max="8" width="2.625" style="30" customWidth="1"/>
    <col min="9" max="9" width="15.625" style="11" customWidth="1"/>
    <col min="10" max="10" width="2.625" style="11" customWidth="1"/>
    <col min="11" max="11" width="16.25" style="335" customWidth="1"/>
    <col min="12" max="12" width="2.625" style="11" customWidth="1"/>
    <col min="13" max="13" width="16.25" style="335" customWidth="1"/>
    <col min="14" max="14" width="2.625" style="11" customWidth="1"/>
    <col min="15" max="15" width="16.25" style="335" customWidth="1"/>
    <col min="16" max="16" width="2.625" style="335" customWidth="1"/>
    <col min="17" max="17" width="15.625" style="335" customWidth="1"/>
    <col min="18" max="20" width="14.125" style="11" customWidth="1"/>
    <col min="21" max="21" width="2.625" style="11" customWidth="1"/>
    <col min="22" max="22" width="15.625" style="335" customWidth="1"/>
    <col min="23" max="23" width="2.625" style="30" customWidth="1"/>
    <col min="24" max="24" width="15.625" style="11" customWidth="1"/>
    <col min="25" max="25" width="2.625" style="11" customWidth="1"/>
    <col min="26" max="26" width="16.25" style="335" customWidth="1"/>
    <col min="27" max="27" width="2.625" style="11" customWidth="1"/>
    <col min="28" max="28" width="16.25" style="335" customWidth="1"/>
    <col min="29" max="29" width="2.625" style="11" customWidth="1"/>
    <col min="30" max="30" width="16.25" style="335" customWidth="1"/>
    <col min="31" max="31" width="2.625" style="335" customWidth="1"/>
    <col min="32" max="32" width="15.625" style="335" customWidth="1"/>
    <col min="33" max="33" width="2.625" style="30" hidden="1" customWidth="1"/>
    <col min="34" max="34" width="15.625" style="11" hidden="1" customWidth="1"/>
    <col min="35" max="35" width="2.625" style="11" hidden="1" customWidth="1"/>
    <col min="36" max="36" width="15.625" style="335" hidden="1" customWidth="1"/>
    <col min="37" max="37" width="2.625" style="335" hidden="1" customWidth="1"/>
    <col min="38" max="38" width="15.625" style="335" hidden="1" customWidth="1"/>
    <col min="39" max="40" width="14.125" style="11" hidden="1" customWidth="1"/>
    <col min="41" max="41" width="2.625" style="11" hidden="1" customWidth="1"/>
    <col min="42" max="42" width="15.625" style="335" hidden="1" customWidth="1"/>
    <col min="43" max="43" width="2.625" style="30" hidden="1" customWidth="1"/>
    <col min="44" max="44" width="15.625" style="11" hidden="1" customWidth="1"/>
    <col min="45" max="45" width="2.625" style="11" hidden="1" customWidth="1"/>
    <col min="46" max="46" width="15.625" style="335" hidden="1" customWidth="1"/>
    <col min="47" max="47" width="2.625" style="335" hidden="1" customWidth="1"/>
    <col min="48" max="48" width="15.625" style="335" hidden="1" customWidth="1"/>
    <col min="49" max="50" width="14.125" style="11" hidden="1" customWidth="1"/>
    <col min="51" max="51" width="2.625" style="11" hidden="1" customWidth="1"/>
    <col min="52" max="52" width="15.625" style="335" hidden="1" customWidth="1"/>
    <col min="53" max="53" width="2.625" style="30" hidden="1" customWidth="1"/>
    <col min="54" max="54" width="15.625" style="11" hidden="1" customWidth="1"/>
    <col min="55" max="55" width="2.625" style="11" hidden="1" customWidth="1"/>
    <col min="56" max="56" width="15.625" style="335" hidden="1" customWidth="1"/>
    <col min="57" max="57" width="2.625" style="335" hidden="1" customWidth="1"/>
    <col min="58" max="58" width="15.625" style="335" hidden="1" customWidth="1"/>
    <col min="59" max="59" width="9" style="335"/>
    <col min="60" max="60" width="0" style="335" hidden="1" customWidth="1"/>
    <col min="61" max="16384" width="9" style="335"/>
  </cols>
  <sheetData>
    <row r="1" spans="1:60" s="334" customFormat="1" ht="17.25">
      <c r="A1" s="33"/>
      <c r="B1" s="33"/>
      <c r="C1" s="1733" t="s">
        <v>1431</v>
      </c>
      <c r="D1" s="271"/>
      <c r="H1" s="11"/>
      <c r="I1" s="11"/>
      <c r="J1" s="11"/>
      <c r="L1" s="11"/>
      <c r="N1" s="11"/>
      <c r="R1" s="1733"/>
      <c r="S1" s="271"/>
      <c r="W1" s="11"/>
      <c r="X1" s="11"/>
      <c r="Y1" s="11"/>
      <c r="AA1" s="11"/>
      <c r="AC1" s="11"/>
      <c r="AG1" s="11"/>
      <c r="AH1" s="11"/>
      <c r="AI1" s="11"/>
      <c r="AQ1" s="11"/>
      <c r="AR1" s="11"/>
      <c r="AS1" s="11"/>
      <c r="BA1" s="11"/>
      <c r="BB1" s="11"/>
      <c r="BC1" s="11"/>
    </row>
    <row r="2" spans="1:60" s="334" customFormat="1" ht="17.25">
      <c r="C2" s="739" t="s">
        <v>34</v>
      </c>
      <c r="D2" s="739"/>
      <c r="F2" s="335"/>
      <c r="G2" s="335"/>
      <c r="H2" s="11"/>
      <c r="I2" s="11"/>
      <c r="J2" s="11"/>
      <c r="L2" s="11"/>
      <c r="N2" s="11"/>
      <c r="R2" s="739"/>
      <c r="S2" s="739"/>
      <c r="U2" s="335"/>
      <c r="V2" s="335"/>
      <c r="W2" s="11"/>
      <c r="X2" s="11"/>
      <c r="Y2" s="11"/>
      <c r="AA2" s="11"/>
      <c r="AC2" s="11"/>
      <c r="AG2" s="11"/>
      <c r="AH2" s="11"/>
      <c r="AI2" s="11"/>
      <c r="AO2" s="335"/>
      <c r="AP2" s="335"/>
      <c r="AQ2" s="11"/>
      <c r="AR2" s="11"/>
      <c r="AS2" s="11"/>
      <c r="AY2" s="335"/>
      <c r="AZ2" s="335"/>
      <c r="BA2" s="11"/>
      <c r="BB2" s="11"/>
      <c r="BC2" s="11"/>
    </row>
    <row r="3" spans="1:60" s="334" customFormat="1">
      <c r="F3" s="335"/>
      <c r="G3" s="335"/>
      <c r="H3" s="11"/>
      <c r="I3" s="11"/>
      <c r="J3" s="11"/>
      <c r="L3" s="11"/>
      <c r="N3" s="11"/>
      <c r="U3" s="335"/>
      <c r="V3" s="335"/>
      <c r="W3" s="11"/>
      <c r="X3" s="11"/>
      <c r="Y3" s="11"/>
      <c r="AA3" s="11"/>
      <c r="AC3" s="11"/>
      <c r="AG3" s="11"/>
      <c r="AH3" s="11"/>
      <c r="AI3" s="11"/>
      <c r="AO3" s="335"/>
      <c r="AP3" s="335"/>
      <c r="AQ3" s="11"/>
      <c r="AR3" s="11"/>
      <c r="AS3" s="11"/>
      <c r="AY3" s="335"/>
      <c r="AZ3" s="335"/>
      <c r="BA3" s="11"/>
      <c r="BB3" s="11"/>
      <c r="BC3" s="11"/>
    </row>
    <row r="4" spans="1:60" s="33" customFormat="1">
      <c r="A4" s="11"/>
      <c r="B4" s="705"/>
      <c r="C4" s="705"/>
      <c r="D4" s="705"/>
      <c r="E4" s="705"/>
      <c r="F4" s="705"/>
      <c r="G4" s="705"/>
      <c r="H4" s="706"/>
      <c r="I4" s="647"/>
      <c r="J4" s="647"/>
      <c r="K4" s="647"/>
      <c r="L4" s="647"/>
      <c r="M4" s="647"/>
      <c r="N4" s="647"/>
      <c r="O4" s="647"/>
      <c r="P4" s="647"/>
      <c r="Q4" s="647"/>
      <c r="R4" s="705"/>
      <c r="S4" s="705"/>
      <c r="T4" s="705"/>
      <c r="U4" s="705"/>
      <c r="V4" s="705"/>
      <c r="W4" s="706"/>
      <c r="X4" s="647"/>
      <c r="Y4" s="647"/>
      <c r="Z4" s="647"/>
      <c r="AA4" s="647"/>
      <c r="AB4" s="647"/>
      <c r="AC4" s="647"/>
      <c r="AD4" s="647"/>
      <c r="AE4" s="647"/>
      <c r="AF4" s="647"/>
      <c r="AG4" s="706"/>
      <c r="AH4" s="647"/>
      <c r="AI4" s="647"/>
      <c r="AJ4" s="647"/>
      <c r="AK4" s="647"/>
      <c r="AL4" s="647"/>
      <c r="AM4" s="705"/>
      <c r="AN4" s="705"/>
      <c r="AO4" s="705"/>
      <c r="AP4" s="705"/>
      <c r="AQ4" s="706"/>
      <c r="AR4" s="647"/>
      <c r="AS4" s="647"/>
      <c r="AT4" s="647"/>
      <c r="AU4" s="647"/>
      <c r="AV4" s="647"/>
      <c r="AW4" s="705"/>
      <c r="AX4" s="705"/>
      <c r="AY4" s="705"/>
      <c r="AZ4" s="705"/>
      <c r="BA4" s="706"/>
      <c r="BB4" s="647"/>
      <c r="BC4" s="647"/>
      <c r="BD4" s="647"/>
      <c r="BE4" s="647"/>
      <c r="BF4" s="647"/>
    </row>
    <row r="5" spans="1:60" s="334" customFormat="1">
      <c r="A5" s="272"/>
      <c r="B5" s="77"/>
      <c r="C5" s="272" t="s">
        <v>262</v>
      </c>
      <c r="D5" s="272"/>
      <c r="E5" s="11"/>
      <c r="G5" s="335"/>
      <c r="H5" s="11"/>
      <c r="I5" s="11"/>
      <c r="J5" s="11"/>
      <c r="L5" s="11"/>
      <c r="N5" s="11"/>
      <c r="P5" s="207" t="s">
        <v>340</v>
      </c>
      <c r="R5" s="272"/>
      <c r="S5" s="272"/>
      <c r="T5" s="11"/>
      <c r="V5" s="335"/>
      <c r="W5" s="11"/>
      <c r="X5" s="11"/>
      <c r="Y5" s="11"/>
      <c r="AA5" s="11"/>
      <c r="AC5" s="11"/>
      <c r="AE5" s="207" t="s">
        <v>340</v>
      </c>
      <c r="AG5" s="11"/>
      <c r="AH5" s="11"/>
      <c r="AI5" s="11"/>
      <c r="AK5" s="207" t="s">
        <v>340</v>
      </c>
      <c r="AM5" s="337" t="s">
        <v>262</v>
      </c>
      <c r="AN5" s="11"/>
      <c r="AP5" s="335"/>
      <c r="AQ5" s="11"/>
      <c r="AR5" s="11"/>
      <c r="AS5" s="11"/>
      <c r="AU5" s="207" t="s">
        <v>340</v>
      </c>
      <c r="AW5" s="337" t="s">
        <v>262</v>
      </c>
      <c r="AX5" s="11"/>
      <c r="AZ5" s="335"/>
      <c r="BA5" s="11"/>
      <c r="BB5" s="11"/>
      <c r="BC5" s="11"/>
      <c r="BE5" s="207" t="s">
        <v>340</v>
      </c>
    </row>
    <row r="6" spans="1:60">
      <c r="A6" s="45"/>
      <c r="B6" s="707"/>
      <c r="C6" s="157" t="s">
        <v>596</v>
      </c>
      <c r="D6" s="158"/>
      <c r="E6" s="158"/>
      <c r="F6" s="342"/>
      <c r="G6" s="343"/>
      <c r="H6" s="343"/>
      <c r="I6" s="343"/>
      <c r="J6" s="343"/>
      <c r="K6" s="343"/>
      <c r="L6" s="343"/>
      <c r="M6" s="343"/>
      <c r="N6" s="343"/>
      <c r="O6" s="343"/>
      <c r="P6" s="343"/>
      <c r="Q6" s="343"/>
      <c r="R6" s="157" t="s">
        <v>596</v>
      </c>
      <c r="S6" s="158"/>
      <c r="T6" s="158"/>
      <c r="U6" s="342"/>
      <c r="V6" s="343"/>
      <c r="W6" s="343"/>
      <c r="X6" s="343"/>
      <c r="Y6" s="343"/>
      <c r="Z6" s="343"/>
      <c r="AA6" s="343"/>
      <c r="AB6" s="343"/>
      <c r="AC6" s="343"/>
      <c r="AD6" s="343"/>
      <c r="AE6" s="343"/>
      <c r="AF6" s="343"/>
      <c r="AG6" s="343"/>
      <c r="AH6" s="343"/>
      <c r="AI6" s="343"/>
      <c r="AJ6" s="343"/>
      <c r="AK6" s="343"/>
      <c r="AL6" s="343"/>
      <c r="AM6" s="157" t="s">
        <v>596</v>
      </c>
      <c r="AN6" s="158"/>
      <c r="AO6" s="342"/>
      <c r="AP6" s="343"/>
      <c r="AQ6" s="343"/>
      <c r="AR6" s="343"/>
      <c r="AS6" s="343"/>
      <c r="AT6" s="343"/>
      <c r="AU6" s="343"/>
      <c r="AV6" s="343"/>
      <c r="AW6" s="157" t="s">
        <v>596</v>
      </c>
      <c r="AX6" s="158"/>
      <c r="AY6" s="342"/>
      <c r="AZ6" s="343"/>
      <c r="BA6" s="343"/>
      <c r="BB6" s="343"/>
      <c r="BC6" s="343"/>
      <c r="BD6" s="343"/>
      <c r="BE6" s="343"/>
      <c r="BF6" s="343"/>
      <c r="BH6" s="1162"/>
    </row>
    <row r="7" spans="1:60">
      <c r="A7" s="86"/>
      <c r="B7" s="707"/>
      <c r="C7" s="252">
        <v>1</v>
      </c>
      <c r="D7" s="1550"/>
      <c r="E7" s="158" t="s">
        <v>217</v>
      </c>
      <c r="F7" s="342"/>
      <c r="G7" s="342"/>
      <c r="H7" s="342"/>
      <c r="I7" s="342"/>
      <c r="J7" s="342"/>
      <c r="K7" s="342"/>
      <c r="L7" s="342"/>
      <c r="M7" s="342"/>
      <c r="N7" s="342"/>
      <c r="O7" s="342"/>
      <c r="P7" s="342"/>
      <c r="Q7" s="343"/>
      <c r="R7" s="252">
        <v>2</v>
      </c>
      <c r="S7" s="1550"/>
      <c r="T7" s="158" t="s">
        <v>150</v>
      </c>
      <c r="U7" s="342"/>
      <c r="V7" s="342"/>
      <c r="W7" s="342"/>
      <c r="X7" s="342"/>
      <c r="Y7" s="342"/>
      <c r="Z7" s="342"/>
      <c r="AA7" s="342"/>
      <c r="AB7" s="342"/>
      <c r="AC7" s="342"/>
      <c r="AD7" s="342"/>
      <c r="AE7" s="342"/>
      <c r="AF7" s="343"/>
      <c r="AG7" s="342"/>
      <c r="AH7" s="342"/>
      <c r="AI7" s="342"/>
      <c r="AJ7" s="342"/>
      <c r="AK7" s="342"/>
      <c r="AL7" s="343"/>
      <c r="AM7" s="252">
        <v>4</v>
      </c>
      <c r="AN7" s="158" t="s">
        <v>291</v>
      </c>
      <c r="AO7" s="342"/>
      <c r="AP7" s="342"/>
      <c r="AQ7" s="342"/>
      <c r="AR7" s="342"/>
      <c r="AS7" s="342"/>
      <c r="AT7" s="342"/>
      <c r="AU7" s="342"/>
      <c r="AV7" s="343"/>
      <c r="AW7" s="252">
        <v>5</v>
      </c>
      <c r="AX7" s="158" t="s">
        <v>218</v>
      </c>
      <c r="AY7" s="342"/>
      <c r="AZ7" s="342"/>
      <c r="BA7" s="342"/>
      <c r="BB7" s="342"/>
      <c r="BC7" s="342"/>
      <c r="BD7" s="342"/>
      <c r="BE7" s="342"/>
      <c r="BF7" s="343"/>
      <c r="BH7" s="1162"/>
    </row>
    <row r="8" spans="1:60" ht="24.95" hidden="1" customHeight="1">
      <c r="A8" s="86"/>
      <c r="B8" s="707"/>
      <c r="C8" s="1172" t="s">
        <v>740</v>
      </c>
      <c r="D8" s="1719"/>
      <c r="E8" s="1173"/>
      <c r="F8" s="1170" t="s">
        <v>741</v>
      </c>
      <c r="G8" s="1176"/>
      <c r="H8" s="1170" t="s">
        <v>741</v>
      </c>
      <c r="I8" s="1176"/>
      <c r="J8" s="1177" t="s">
        <v>806</v>
      </c>
      <c r="K8" s="1178"/>
      <c r="L8" s="1177" t="s">
        <v>806</v>
      </c>
      <c r="M8" s="1178"/>
      <c r="N8" s="1177" t="s">
        <v>806</v>
      </c>
      <c r="O8" s="1178"/>
      <c r="P8" s="1179"/>
      <c r="Q8" s="1180"/>
      <c r="R8" s="1172" t="s">
        <v>740</v>
      </c>
      <c r="S8" s="1719"/>
      <c r="T8" s="1173"/>
      <c r="U8" s="1170" t="s">
        <v>741</v>
      </c>
      <c r="V8" s="1176"/>
      <c r="W8" s="1170" t="s">
        <v>741</v>
      </c>
      <c r="X8" s="1176"/>
      <c r="Y8" s="1177" t="s">
        <v>806</v>
      </c>
      <c r="Z8" s="1178"/>
      <c r="AA8" s="1177" t="s">
        <v>806</v>
      </c>
      <c r="AB8" s="1178"/>
      <c r="AC8" s="1177" t="s">
        <v>806</v>
      </c>
      <c r="AD8" s="1178"/>
      <c r="AE8" s="1179"/>
      <c r="AF8" s="1180"/>
      <c r="AG8" s="223" t="s">
        <v>741</v>
      </c>
      <c r="AH8" s="152"/>
      <c r="AI8" s="737" t="s">
        <v>742</v>
      </c>
      <c r="AJ8" s="738"/>
      <c r="AK8" s="55"/>
      <c r="AL8" s="708"/>
      <c r="AM8" s="689" t="s">
        <v>740</v>
      </c>
      <c r="AN8" s="631"/>
      <c r="AO8" s="223" t="s">
        <v>741</v>
      </c>
      <c r="AP8" s="152"/>
      <c r="AQ8" s="223" t="s">
        <v>741</v>
      </c>
      <c r="AR8" s="152"/>
      <c r="AS8" s="737" t="s">
        <v>742</v>
      </c>
      <c r="AT8" s="738"/>
      <c r="AU8" s="55"/>
      <c r="AV8" s="708"/>
      <c r="AW8" s="689" t="s">
        <v>740</v>
      </c>
      <c r="AX8" s="631"/>
      <c r="AY8" s="223" t="s">
        <v>741</v>
      </c>
      <c r="AZ8" s="152"/>
      <c r="BA8" s="223" t="s">
        <v>741</v>
      </c>
      <c r="BB8" s="152"/>
      <c r="BC8" s="737" t="s">
        <v>742</v>
      </c>
      <c r="BD8" s="738"/>
      <c r="BE8" s="55"/>
      <c r="BF8" s="708"/>
      <c r="BH8" s="1162"/>
    </row>
    <row r="9" spans="1:60" s="29" customFormat="1">
      <c r="A9" s="86"/>
      <c r="B9" s="707"/>
      <c r="C9" s="156"/>
      <c r="D9" s="1720"/>
      <c r="E9" s="154"/>
      <c r="F9" s="709" t="s">
        <v>804</v>
      </c>
      <c r="G9" s="710"/>
      <c r="H9" s="709" t="s">
        <v>808</v>
      </c>
      <c r="I9" s="710"/>
      <c r="J9" s="709" t="s">
        <v>37</v>
      </c>
      <c r="K9" s="710"/>
      <c r="L9" s="709" t="s">
        <v>1668</v>
      </c>
      <c r="M9" s="710"/>
      <c r="N9" s="709" t="s">
        <v>1669</v>
      </c>
      <c r="O9" s="710"/>
      <c r="P9" s="1181"/>
      <c r="Q9" s="648"/>
      <c r="R9" s="156"/>
      <c r="S9" s="1720"/>
      <c r="T9" s="154"/>
      <c r="U9" s="709" t="s">
        <v>35</v>
      </c>
      <c r="V9" s="710"/>
      <c r="W9" s="709" t="s">
        <v>36</v>
      </c>
      <c r="X9" s="710"/>
      <c r="Y9" s="709" t="s">
        <v>37</v>
      </c>
      <c r="Z9" s="710"/>
      <c r="AA9" s="709" t="s">
        <v>1668</v>
      </c>
      <c r="AB9" s="710"/>
      <c r="AC9" s="709" t="s">
        <v>1669</v>
      </c>
      <c r="AD9" s="710"/>
      <c r="AE9" s="1181"/>
      <c r="AF9" s="648"/>
      <c r="AG9" s="709" t="s">
        <v>36</v>
      </c>
      <c r="AH9" s="710"/>
      <c r="AI9" s="709" t="s">
        <v>37</v>
      </c>
      <c r="AJ9" s="710"/>
      <c r="AK9" s="828"/>
      <c r="AL9" s="648"/>
      <c r="AM9" s="156" t="s">
        <v>931</v>
      </c>
      <c r="AN9" s="154"/>
      <c r="AO9" s="709" t="s">
        <v>35</v>
      </c>
      <c r="AP9" s="710"/>
      <c r="AQ9" s="709" t="s">
        <v>36</v>
      </c>
      <c r="AR9" s="710"/>
      <c r="AS9" s="709" t="s">
        <v>37</v>
      </c>
      <c r="AT9" s="710"/>
      <c r="AU9" s="828"/>
      <c r="AV9" s="648"/>
      <c r="AW9" s="156" t="s">
        <v>931</v>
      </c>
      <c r="AX9" s="154"/>
      <c r="AY9" s="709" t="s">
        <v>35</v>
      </c>
      <c r="AZ9" s="710"/>
      <c r="BA9" s="709" t="s">
        <v>36</v>
      </c>
      <c r="BB9" s="710"/>
      <c r="BC9" s="709" t="s">
        <v>37</v>
      </c>
      <c r="BD9" s="710"/>
      <c r="BE9" s="828"/>
      <c r="BF9" s="648"/>
      <c r="BH9" s="1175"/>
    </row>
    <row r="10" spans="1:60" s="29" customFormat="1" ht="84.95" customHeight="1">
      <c r="A10" s="86"/>
      <c r="B10" s="707"/>
      <c r="C10" s="1182" t="s">
        <v>809</v>
      </c>
      <c r="D10" s="1721"/>
      <c r="E10" s="1183" t="s">
        <v>809</v>
      </c>
      <c r="F10" s="2590" t="s">
        <v>810</v>
      </c>
      <c r="G10" s="2592"/>
      <c r="H10" s="2590" t="s">
        <v>302</v>
      </c>
      <c r="I10" s="2592"/>
      <c r="J10" s="2590" t="s">
        <v>802</v>
      </c>
      <c r="K10" s="2591"/>
      <c r="L10" s="2590" t="s">
        <v>1736</v>
      </c>
      <c r="M10" s="2591"/>
      <c r="N10" s="2590" t="s">
        <v>1671</v>
      </c>
      <c r="O10" s="2591"/>
      <c r="P10" s="718" t="s">
        <v>811</v>
      </c>
      <c r="Q10" s="941" t="s">
        <v>933</v>
      </c>
      <c r="R10" s="1182" t="s">
        <v>809</v>
      </c>
      <c r="S10" s="1721"/>
      <c r="T10" s="1183" t="s">
        <v>809</v>
      </c>
      <c r="U10" s="2590" t="s">
        <v>38</v>
      </c>
      <c r="V10" s="2592"/>
      <c r="W10" s="2590" t="s">
        <v>302</v>
      </c>
      <c r="X10" s="2592"/>
      <c r="Y10" s="2590" t="s">
        <v>802</v>
      </c>
      <c r="Z10" s="2591"/>
      <c r="AA10" s="2590" t="s">
        <v>1736</v>
      </c>
      <c r="AB10" s="2591"/>
      <c r="AC10" s="2590" t="s">
        <v>1671</v>
      </c>
      <c r="AD10" s="2591"/>
      <c r="AE10" s="718" t="s">
        <v>39</v>
      </c>
      <c r="AF10" s="2208" t="s">
        <v>933</v>
      </c>
      <c r="AG10" s="713" t="s">
        <v>302</v>
      </c>
      <c r="AH10" s="715"/>
      <c r="AI10" s="716" t="s">
        <v>746</v>
      </c>
      <c r="AJ10" s="717"/>
      <c r="AK10" s="718" t="s">
        <v>39</v>
      </c>
      <c r="AL10" s="719" t="s">
        <v>933</v>
      </c>
      <c r="AM10" s="711" t="s">
        <v>932</v>
      </c>
      <c r="AN10" s="712"/>
      <c r="AO10" s="713" t="s">
        <v>38</v>
      </c>
      <c r="AP10" s="714"/>
      <c r="AQ10" s="713" t="s">
        <v>302</v>
      </c>
      <c r="AR10" s="715"/>
      <c r="AS10" s="716" t="s">
        <v>746</v>
      </c>
      <c r="AT10" s="717"/>
      <c r="AU10" s="718" t="s">
        <v>39</v>
      </c>
      <c r="AV10" s="719" t="s">
        <v>933</v>
      </c>
      <c r="AW10" s="711" t="s">
        <v>932</v>
      </c>
      <c r="AX10" s="712"/>
      <c r="AY10" s="713" t="s">
        <v>38</v>
      </c>
      <c r="AZ10" s="714"/>
      <c r="BA10" s="713" t="s">
        <v>302</v>
      </c>
      <c r="BB10" s="715"/>
      <c r="BC10" s="716" t="s">
        <v>746</v>
      </c>
      <c r="BD10" s="717"/>
      <c r="BE10" s="718" t="s">
        <v>39</v>
      </c>
      <c r="BF10" s="719" t="s">
        <v>933</v>
      </c>
      <c r="BH10" s="1217" t="s">
        <v>111</v>
      </c>
    </row>
    <row r="11" spans="1:60" s="29" customFormat="1" ht="84.95" hidden="1" customHeight="1">
      <c r="A11" s="11"/>
      <c r="B11" s="720"/>
      <c r="C11" s="1182" t="s">
        <v>812</v>
      </c>
      <c r="D11" s="1721"/>
      <c r="E11" s="1183" t="s">
        <v>812</v>
      </c>
      <c r="F11" s="2608" t="s">
        <v>813</v>
      </c>
      <c r="G11" s="2609"/>
      <c r="H11" s="2608" t="s">
        <v>302</v>
      </c>
      <c r="I11" s="2609"/>
      <c r="J11" s="2581" t="s">
        <v>1277</v>
      </c>
      <c r="K11" s="2582"/>
      <c r="L11" s="2581" t="s">
        <v>1277</v>
      </c>
      <c r="M11" s="2582"/>
      <c r="N11" s="2581" t="s">
        <v>1277</v>
      </c>
      <c r="O11" s="2582"/>
      <c r="P11" s="725"/>
      <c r="Q11" s="941" t="s">
        <v>933</v>
      </c>
      <c r="R11" s="1182" t="s">
        <v>809</v>
      </c>
      <c r="S11" s="1721"/>
      <c r="T11" s="1183" t="s">
        <v>809</v>
      </c>
      <c r="U11" s="2608" t="s">
        <v>38</v>
      </c>
      <c r="V11" s="2609"/>
      <c r="W11" s="2608" t="s">
        <v>302</v>
      </c>
      <c r="X11" s="2609"/>
      <c r="Y11" s="2581" t="s">
        <v>1277</v>
      </c>
      <c r="Z11" s="2582"/>
      <c r="AA11" s="2581" t="s">
        <v>1277</v>
      </c>
      <c r="AB11" s="2582"/>
      <c r="AC11" s="2581" t="s">
        <v>1277</v>
      </c>
      <c r="AD11" s="2582"/>
      <c r="AE11" s="725"/>
      <c r="AF11" s="2208" t="s">
        <v>933</v>
      </c>
      <c r="AG11" s="725"/>
      <c r="AH11" s="649"/>
      <c r="AI11" s="726" t="s">
        <v>749</v>
      </c>
      <c r="AJ11" s="727"/>
      <c r="AK11" s="725"/>
      <c r="AL11" s="649"/>
      <c r="AM11" s="721" t="s">
        <v>798</v>
      </c>
      <c r="AN11" s="722"/>
      <c r="AO11" s="723"/>
      <c r="AP11" s="724"/>
      <c r="AQ11" s="725"/>
      <c r="AR11" s="649"/>
      <c r="AS11" s="726" t="s">
        <v>749</v>
      </c>
      <c r="AT11" s="727"/>
      <c r="AU11" s="725"/>
      <c r="AV11" s="649"/>
      <c r="AW11" s="721" t="s">
        <v>798</v>
      </c>
      <c r="AX11" s="722"/>
      <c r="AY11" s="723"/>
      <c r="AZ11" s="724"/>
      <c r="BA11" s="725"/>
      <c r="BB11" s="649"/>
      <c r="BC11" s="726" t="s">
        <v>749</v>
      </c>
      <c r="BD11" s="727"/>
      <c r="BE11" s="725"/>
      <c r="BF11" s="649"/>
      <c r="BH11" s="1216" t="s">
        <v>1081</v>
      </c>
    </row>
    <row r="12" spans="1:60">
      <c r="A12" s="728"/>
      <c r="B12" s="729"/>
      <c r="C12" s="1692" t="s">
        <v>1350</v>
      </c>
      <c r="D12" s="1693" t="s">
        <v>273</v>
      </c>
      <c r="E12" s="632" t="s">
        <v>1351</v>
      </c>
      <c r="F12" s="699"/>
      <c r="G12" s="672">
        <f>SUMIF($B$46:$B$147,5,G$46:G$147)</f>
        <v>14</v>
      </c>
      <c r="H12" s="699"/>
      <c r="I12" s="633"/>
      <c r="J12" s="699"/>
      <c r="K12" s="672">
        <f>SUMIF($B$46:$B$147,5,K$46:K$147)</f>
        <v>0</v>
      </c>
      <c r="L12" s="699"/>
      <c r="M12" s="2210"/>
      <c r="N12" s="699"/>
      <c r="O12" s="2210"/>
      <c r="P12" s="699"/>
      <c r="Q12" s="672">
        <f>SUM(G12,I12,O12)</f>
        <v>14</v>
      </c>
      <c r="R12" s="1692" t="s">
        <v>272</v>
      </c>
      <c r="S12" s="1693" t="s">
        <v>273</v>
      </c>
      <c r="T12" s="632" t="s">
        <v>274</v>
      </c>
      <c r="U12" s="699"/>
      <c r="V12" s="672">
        <f>SUMIF($B$46:$B$147,5,V$46:V$147)</f>
        <v>0</v>
      </c>
      <c r="W12" s="699"/>
      <c r="X12" s="633"/>
      <c r="Y12" s="699"/>
      <c r="Z12" s="672">
        <f>SUMIF($B$46:$B$147,5,Z$46:Z$147)</f>
        <v>0</v>
      </c>
      <c r="AA12" s="699"/>
      <c r="AB12" s="2210"/>
      <c r="AC12" s="699"/>
      <c r="AD12" s="2210"/>
      <c r="AE12" s="699"/>
      <c r="AF12" s="672">
        <f>SUM(V12,X12,AD12)</f>
        <v>0</v>
      </c>
      <c r="AG12" s="699"/>
      <c r="AH12" s="633" t="s">
        <v>40</v>
      </c>
      <c r="AI12" s="699"/>
      <c r="AJ12" s="672">
        <f>SUMIF($B$46:$B$147,5,AJ$46:AJ$147)</f>
        <v>0</v>
      </c>
      <c r="AK12" s="699"/>
      <c r="AL12" s="672">
        <f>SUM(AF12,AH12,AJ12)</f>
        <v>0</v>
      </c>
      <c r="AM12" s="671" t="s">
        <v>1350</v>
      </c>
      <c r="AN12" s="632" t="s">
        <v>1351</v>
      </c>
      <c r="AO12" s="699"/>
      <c r="AP12" s="672">
        <f>SUMIF($B$46:$B$147,5,AP$46:AP$147)</f>
        <v>0</v>
      </c>
      <c r="AQ12" s="699"/>
      <c r="AR12" s="633" t="s">
        <v>40</v>
      </c>
      <c r="AS12" s="699"/>
      <c r="AT12" s="672">
        <f>SUMIF($B$46:$B$147,5,AT$46:AT$147)</f>
        <v>0</v>
      </c>
      <c r="AU12" s="699"/>
      <c r="AV12" s="672">
        <f>SUM(AP12,AR12,AT12)</f>
        <v>0</v>
      </c>
      <c r="AW12" s="671" t="s">
        <v>1350</v>
      </c>
      <c r="AX12" s="632" t="s">
        <v>1351</v>
      </c>
      <c r="AY12" s="699"/>
      <c r="AZ12" s="672">
        <f>SUMIF($B$46:$B$147,5,AZ$46:AZ$147)</f>
        <v>0</v>
      </c>
      <c r="BA12" s="699"/>
      <c r="BB12" s="633" t="s">
        <v>40</v>
      </c>
      <c r="BC12" s="699"/>
      <c r="BD12" s="672">
        <f>SUMIF($B$46:$B$147,5,BD$46:BD$147)</f>
        <v>0</v>
      </c>
      <c r="BE12" s="699"/>
      <c r="BF12" s="672">
        <f>SUM(AZ12,BB12,BD12)</f>
        <v>0</v>
      </c>
      <c r="BH12" s="1162"/>
    </row>
    <row r="13" spans="1:60">
      <c r="A13" s="728"/>
      <c r="B13" s="729"/>
      <c r="C13" s="634" t="s">
        <v>1352</v>
      </c>
      <c r="D13" s="1694" t="s">
        <v>276</v>
      </c>
      <c r="E13" s="635" t="s">
        <v>750</v>
      </c>
      <c r="F13" s="701"/>
      <c r="G13" s="673">
        <f>SUMIF($B$46:$B$147,6,G$46:G$147)</f>
        <v>0</v>
      </c>
      <c r="H13" s="701"/>
      <c r="I13" s="636"/>
      <c r="J13" s="701"/>
      <c r="K13" s="673">
        <f>SUMIF($B$46:$B$147,6,K$46:K$147)</f>
        <v>0</v>
      </c>
      <c r="L13" s="701"/>
      <c r="M13" s="2211"/>
      <c r="N13" s="701"/>
      <c r="O13" s="2211"/>
      <c r="P13" s="701"/>
      <c r="Q13" s="673">
        <f t="shared" ref="Q13:Q39" si="0">SUM(G13,I13,O13)</f>
        <v>0</v>
      </c>
      <c r="R13" s="634" t="s">
        <v>275</v>
      </c>
      <c r="S13" s="1694" t="s">
        <v>276</v>
      </c>
      <c r="T13" s="635" t="s">
        <v>750</v>
      </c>
      <c r="U13" s="701"/>
      <c r="V13" s="673">
        <f>SUMIF($B$46:$B$147,6,V$46:V$147)</f>
        <v>0</v>
      </c>
      <c r="W13" s="701"/>
      <c r="X13" s="636"/>
      <c r="Y13" s="701"/>
      <c r="Z13" s="673">
        <f>SUMIF($B$46:$B$147,6,Z$46:Z$147)</f>
        <v>0</v>
      </c>
      <c r="AA13" s="701"/>
      <c r="AB13" s="2211"/>
      <c r="AC13" s="701"/>
      <c r="AD13" s="2211"/>
      <c r="AE13" s="701"/>
      <c r="AF13" s="673">
        <f t="shared" ref="AF13:AF15" si="1">SUM(V13,X13,AD13)</f>
        <v>0</v>
      </c>
      <c r="AG13" s="701"/>
      <c r="AH13" s="636" t="s">
        <v>41</v>
      </c>
      <c r="AI13" s="701"/>
      <c r="AJ13" s="673">
        <f>SUMIF($B$46:$B$147,6,AJ$46:AJ$147)</f>
        <v>0</v>
      </c>
      <c r="AK13" s="701"/>
      <c r="AL13" s="673">
        <f t="shared" ref="AL13:AL39" si="2">SUM(AF13,AH13,AJ13)</f>
        <v>0</v>
      </c>
      <c r="AM13" s="634" t="s">
        <v>1356</v>
      </c>
      <c r="AN13" s="635" t="s">
        <v>750</v>
      </c>
      <c r="AO13" s="701"/>
      <c r="AP13" s="673">
        <f>SUMIF($B$46:$B$147,6,AP$46:AP$147)</f>
        <v>0</v>
      </c>
      <c r="AQ13" s="701"/>
      <c r="AR13" s="636" t="s">
        <v>41</v>
      </c>
      <c r="AS13" s="701"/>
      <c r="AT13" s="673">
        <f>SUMIF($B$46:$B$147,6,AT$46:AT$147)</f>
        <v>0</v>
      </c>
      <c r="AU13" s="701"/>
      <c r="AV13" s="673">
        <f t="shared" ref="AV13:AV39" si="3">SUM(AP13,AR13,AT13)</f>
        <v>0</v>
      </c>
      <c r="AW13" s="634" t="s">
        <v>1356</v>
      </c>
      <c r="AX13" s="635" t="s">
        <v>750</v>
      </c>
      <c r="AY13" s="701"/>
      <c r="AZ13" s="673">
        <f>SUMIF($B$46:$B$147,6,AZ$46:AZ$147)</f>
        <v>0</v>
      </c>
      <c r="BA13" s="701"/>
      <c r="BB13" s="636" t="s">
        <v>41</v>
      </c>
      <c r="BC13" s="701"/>
      <c r="BD13" s="673">
        <f>SUMIF($B$46:$B$147,6,BD$46:BD$147)</f>
        <v>0</v>
      </c>
      <c r="BE13" s="701"/>
      <c r="BF13" s="673">
        <f t="shared" ref="BF13:BF39" si="4">SUM(AZ13,BB13,BD13)</f>
        <v>0</v>
      </c>
      <c r="BH13" s="1162"/>
    </row>
    <row r="14" spans="1:60">
      <c r="A14" s="728"/>
      <c r="B14" s="730"/>
      <c r="C14" s="1695"/>
      <c r="D14" s="1694"/>
      <c r="E14" s="637" t="s">
        <v>277</v>
      </c>
      <c r="F14" s="701"/>
      <c r="G14" s="674">
        <f>SUMIF($B$46:$B$147,7,G$46:G$147)</f>
        <v>16</v>
      </c>
      <c r="H14" s="701"/>
      <c r="I14" s="638"/>
      <c r="J14" s="701"/>
      <c r="K14" s="674">
        <f>SUMIF($B$46:$B$147,7,K$46:K$147)</f>
        <v>0</v>
      </c>
      <c r="L14" s="701"/>
      <c r="M14" s="2061"/>
      <c r="N14" s="701"/>
      <c r="O14" s="2061"/>
      <c r="P14" s="701"/>
      <c r="Q14" s="674">
        <f t="shared" si="0"/>
        <v>16</v>
      </c>
      <c r="R14" s="1695"/>
      <c r="S14" s="1694"/>
      <c r="T14" s="637" t="s">
        <v>277</v>
      </c>
      <c r="U14" s="701"/>
      <c r="V14" s="674">
        <f>SUMIF($B$46:$B$147,7,V$46:V$147)</f>
        <v>0</v>
      </c>
      <c r="W14" s="701"/>
      <c r="X14" s="638"/>
      <c r="Y14" s="701"/>
      <c r="Z14" s="674">
        <f>SUMIF($B$46:$B$147,7,Z$46:Z$147)</f>
        <v>0</v>
      </c>
      <c r="AA14" s="701"/>
      <c r="AB14" s="2061"/>
      <c r="AC14" s="701"/>
      <c r="AD14" s="2061"/>
      <c r="AE14" s="701"/>
      <c r="AF14" s="674">
        <f t="shared" si="1"/>
        <v>0</v>
      </c>
      <c r="AG14" s="701"/>
      <c r="AH14" s="638" t="s">
        <v>41</v>
      </c>
      <c r="AI14" s="701"/>
      <c r="AJ14" s="674">
        <f>SUMIF($B$46:$B$147,7,AJ$46:AJ$147)</f>
        <v>0</v>
      </c>
      <c r="AK14" s="701"/>
      <c r="AL14" s="674">
        <f t="shared" si="2"/>
        <v>0</v>
      </c>
      <c r="AM14" s="634"/>
      <c r="AN14" s="637" t="s">
        <v>1353</v>
      </c>
      <c r="AO14" s="701"/>
      <c r="AP14" s="674">
        <f>SUMIF($B$46:$B$147,7,AP$46:AP$147)</f>
        <v>0</v>
      </c>
      <c r="AQ14" s="701"/>
      <c r="AR14" s="638" t="s">
        <v>41</v>
      </c>
      <c r="AS14" s="701"/>
      <c r="AT14" s="674">
        <f>SUMIF($B$46:$B$147,7,AT$46:AT$147)</f>
        <v>0</v>
      </c>
      <c r="AU14" s="701"/>
      <c r="AV14" s="674">
        <f t="shared" si="3"/>
        <v>0</v>
      </c>
      <c r="AW14" s="634"/>
      <c r="AX14" s="637" t="s">
        <v>1353</v>
      </c>
      <c r="AY14" s="701"/>
      <c r="AZ14" s="674">
        <f>SUMIF($B$46:$B$147,7,AZ$46:AZ$147)</f>
        <v>0</v>
      </c>
      <c r="BA14" s="701"/>
      <c r="BB14" s="638" t="s">
        <v>41</v>
      </c>
      <c r="BC14" s="701"/>
      <c r="BD14" s="674">
        <f>SUMIF($B$46:$B$147,7,BD$46:BD$147)</f>
        <v>0</v>
      </c>
      <c r="BE14" s="701"/>
      <c r="BF14" s="674">
        <f t="shared" si="4"/>
        <v>0</v>
      </c>
      <c r="BH14" s="1162"/>
    </row>
    <row r="15" spans="1:60">
      <c r="A15" s="728"/>
      <c r="B15" s="729"/>
      <c r="C15" s="1696"/>
      <c r="D15" s="1697"/>
      <c r="E15" s="643" t="s">
        <v>751</v>
      </c>
      <c r="F15" s="701"/>
      <c r="G15" s="673">
        <f>SUMIF($B$46:$B$147,8,G$46:G$147)</f>
        <v>4</v>
      </c>
      <c r="H15" s="701"/>
      <c r="I15" s="636"/>
      <c r="J15" s="701"/>
      <c r="K15" s="673">
        <f>SUMIF($B$46:$B$147,8,K$46:K$147)</f>
        <v>0</v>
      </c>
      <c r="L15" s="701"/>
      <c r="M15" s="2212"/>
      <c r="N15" s="701"/>
      <c r="O15" s="2212"/>
      <c r="P15" s="701"/>
      <c r="Q15" s="673">
        <f t="shared" si="0"/>
        <v>4</v>
      </c>
      <c r="R15" s="1696"/>
      <c r="S15" s="1697"/>
      <c r="T15" s="643" t="s">
        <v>751</v>
      </c>
      <c r="U15" s="701"/>
      <c r="V15" s="673">
        <f>SUMIF($B$46:$B$147,8,V$46:V$147)</f>
        <v>0</v>
      </c>
      <c r="W15" s="701"/>
      <c r="X15" s="636"/>
      <c r="Y15" s="701"/>
      <c r="Z15" s="673">
        <f>SUMIF($B$46:$B$147,8,Z$46:Z$147)</f>
        <v>0</v>
      </c>
      <c r="AA15" s="701"/>
      <c r="AB15" s="2212"/>
      <c r="AC15" s="701"/>
      <c r="AD15" s="2212"/>
      <c r="AE15" s="701"/>
      <c r="AF15" s="673">
        <f t="shared" si="1"/>
        <v>0</v>
      </c>
      <c r="AG15" s="702"/>
      <c r="AH15" s="640" t="s">
        <v>41</v>
      </c>
      <c r="AI15" s="700"/>
      <c r="AJ15" s="675">
        <f>SUMIF($B$46:$B$147,8,AJ$46:AJ$147)</f>
        <v>0</v>
      </c>
      <c r="AK15" s="700"/>
      <c r="AL15" s="675">
        <f t="shared" si="2"/>
        <v>0</v>
      </c>
      <c r="AM15" s="639"/>
      <c r="AN15" s="637" t="s">
        <v>751</v>
      </c>
      <c r="AO15" s="700"/>
      <c r="AP15" s="675">
        <f>SUMIF($B$46:$B$147,8,AP$46:AP$147)</f>
        <v>0</v>
      </c>
      <c r="AQ15" s="702"/>
      <c r="AR15" s="640" t="s">
        <v>41</v>
      </c>
      <c r="AS15" s="700"/>
      <c r="AT15" s="675">
        <f>SUMIF($B$46:$B$147,8,AT$46:AT$147)</f>
        <v>0</v>
      </c>
      <c r="AU15" s="700"/>
      <c r="AV15" s="675">
        <f t="shared" si="3"/>
        <v>0</v>
      </c>
      <c r="AW15" s="639"/>
      <c r="AX15" s="637" t="s">
        <v>751</v>
      </c>
      <c r="AY15" s="700"/>
      <c r="AZ15" s="675">
        <f>SUMIF($B$46:$B$147,8,AZ$46:AZ$147)</f>
        <v>0</v>
      </c>
      <c r="BA15" s="702"/>
      <c r="BB15" s="640" t="s">
        <v>41</v>
      </c>
      <c r="BC15" s="700"/>
      <c r="BD15" s="675">
        <f>SUMIF($B$46:$B$147,8,BD$46:BD$147)</f>
        <v>0</v>
      </c>
      <c r="BE15" s="700"/>
      <c r="BF15" s="675">
        <f t="shared" si="4"/>
        <v>0</v>
      </c>
      <c r="BH15" s="1162"/>
    </row>
    <row r="16" spans="1:60">
      <c r="A16" s="728"/>
      <c r="B16" s="729"/>
      <c r="C16" s="1698"/>
      <c r="D16" s="1699" t="s">
        <v>278</v>
      </c>
      <c r="E16" s="691" t="s">
        <v>279</v>
      </c>
      <c r="F16" s="701"/>
      <c r="G16" s="673">
        <v>0</v>
      </c>
      <c r="H16" s="701"/>
      <c r="I16" s="636"/>
      <c r="J16" s="701"/>
      <c r="K16" s="673">
        <v>0</v>
      </c>
      <c r="L16" s="701"/>
      <c r="M16" s="2211"/>
      <c r="N16" s="701"/>
      <c r="O16" s="2211"/>
      <c r="P16" s="701"/>
      <c r="Q16" s="673">
        <v>0</v>
      </c>
      <c r="R16" s="1698"/>
      <c r="S16" s="1699" t="s">
        <v>278</v>
      </c>
      <c r="T16" s="691" t="s">
        <v>274</v>
      </c>
      <c r="U16" s="701"/>
      <c r="V16" s="673">
        <v>0</v>
      </c>
      <c r="W16" s="701"/>
      <c r="X16" s="636"/>
      <c r="Y16" s="701"/>
      <c r="Z16" s="673">
        <v>0</v>
      </c>
      <c r="AA16" s="701"/>
      <c r="AB16" s="2211"/>
      <c r="AC16" s="701"/>
      <c r="AD16" s="2211"/>
      <c r="AE16" s="701"/>
      <c r="AF16" s="673">
        <v>0</v>
      </c>
      <c r="AG16" s="700"/>
      <c r="AH16" s="1682"/>
      <c r="AI16" s="700"/>
      <c r="AJ16" s="675"/>
      <c r="AK16" s="700"/>
      <c r="AL16" s="675"/>
      <c r="AM16" s="634"/>
      <c r="AN16" s="635"/>
      <c r="AO16" s="700"/>
      <c r="AP16" s="675"/>
      <c r="AQ16" s="700"/>
      <c r="AR16" s="1682"/>
      <c r="AS16" s="700"/>
      <c r="AT16" s="675"/>
      <c r="AU16" s="700"/>
      <c r="AV16" s="675"/>
      <c r="AW16" s="634"/>
      <c r="AX16" s="635"/>
      <c r="AY16" s="700"/>
      <c r="AZ16" s="675"/>
      <c r="BA16" s="700"/>
      <c r="BB16" s="1682"/>
      <c r="BC16" s="700"/>
      <c r="BD16" s="675"/>
      <c r="BE16" s="700"/>
      <c r="BF16" s="675"/>
      <c r="BH16" s="1162"/>
    </row>
    <row r="17" spans="1:60">
      <c r="A17" s="728"/>
      <c r="B17" s="729"/>
      <c r="C17" s="1695"/>
      <c r="D17" s="1694"/>
      <c r="E17" s="635" t="s">
        <v>750</v>
      </c>
      <c r="F17" s="701"/>
      <c r="G17" s="673">
        <v>0</v>
      </c>
      <c r="H17" s="701"/>
      <c r="I17" s="636"/>
      <c r="J17" s="701"/>
      <c r="K17" s="673">
        <v>0</v>
      </c>
      <c r="L17" s="701"/>
      <c r="M17" s="2211"/>
      <c r="N17" s="701"/>
      <c r="O17" s="2211"/>
      <c r="P17" s="701"/>
      <c r="Q17" s="673">
        <v>0</v>
      </c>
      <c r="R17" s="1695"/>
      <c r="S17" s="1694"/>
      <c r="T17" s="635" t="s">
        <v>750</v>
      </c>
      <c r="U17" s="701"/>
      <c r="V17" s="673">
        <v>0</v>
      </c>
      <c r="W17" s="701"/>
      <c r="X17" s="636"/>
      <c r="Y17" s="701"/>
      <c r="Z17" s="673">
        <v>0</v>
      </c>
      <c r="AA17" s="701"/>
      <c r="AB17" s="2211"/>
      <c r="AC17" s="701"/>
      <c r="AD17" s="2211"/>
      <c r="AE17" s="701"/>
      <c r="AF17" s="673">
        <v>0</v>
      </c>
      <c r="AG17" s="700"/>
      <c r="AH17" s="1682"/>
      <c r="AI17" s="700"/>
      <c r="AJ17" s="675"/>
      <c r="AK17" s="700"/>
      <c r="AL17" s="675"/>
      <c r="AM17" s="634"/>
      <c r="AN17" s="635"/>
      <c r="AO17" s="700"/>
      <c r="AP17" s="675"/>
      <c r="AQ17" s="700"/>
      <c r="AR17" s="1682"/>
      <c r="AS17" s="700"/>
      <c r="AT17" s="675"/>
      <c r="AU17" s="700"/>
      <c r="AV17" s="675"/>
      <c r="AW17" s="634"/>
      <c r="AX17" s="635"/>
      <c r="AY17" s="700"/>
      <c r="AZ17" s="675"/>
      <c r="BA17" s="700"/>
      <c r="BB17" s="1682"/>
      <c r="BC17" s="700"/>
      <c r="BD17" s="675"/>
      <c r="BE17" s="700"/>
      <c r="BF17" s="675"/>
      <c r="BH17" s="1162"/>
    </row>
    <row r="18" spans="1:60">
      <c r="A18" s="728"/>
      <c r="B18" s="729"/>
      <c r="C18" s="1695"/>
      <c r="D18" s="1694"/>
      <c r="E18" s="637" t="s">
        <v>277</v>
      </c>
      <c r="F18" s="701"/>
      <c r="G18" s="674">
        <v>0</v>
      </c>
      <c r="H18" s="701"/>
      <c r="I18" s="638"/>
      <c r="J18" s="701"/>
      <c r="K18" s="674">
        <v>0</v>
      </c>
      <c r="L18" s="701"/>
      <c r="M18" s="2061"/>
      <c r="N18" s="701"/>
      <c r="O18" s="2061"/>
      <c r="P18" s="701"/>
      <c r="Q18" s="674">
        <v>0</v>
      </c>
      <c r="R18" s="1695"/>
      <c r="S18" s="1694"/>
      <c r="T18" s="637" t="s">
        <v>277</v>
      </c>
      <c r="U18" s="701"/>
      <c r="V18" s="674">
        <v>0</v>
      </c>
      <c r="W18" s="701"/>
      <c r="X18" s="638"/>
      <c r="Y18" s="701"/>
      <c r="Z18" s="674">
        <v>0</v>
      </c>
      <c r="AA18" s="701"/>
      <c r="AB18" s="2061"/>
      <c r="AC18" s="701"/>
      <c r="AD18" s="2061"/>
      <c r="AE18" s="701"/>
      <c r="AF18" s="674">
        <v>0</v>
      </c>
      <c r="AG18" s="700"/>
      <c r="AH18" s="1682"/>
      <c r="AI18" s="700"/>
      <c r="AJ18" s="675"/>
      <c r="AK18" s="700"/>
      <c r="AL18" s="675"/>
      <c r="AM18" s="634"/>
      <c r="AN18" s="635"/>
      <c r="AO18" s="700"/>
      <c r="AP18" s="675"/>
      <c r="AQ18" s="700"/>
      <c r="AR18" s="1682"/>
      <c r="AS18" s="700"/>
      <c r="AT18" s="675"/>
      <c r="AU18" s="700"/>
      <c r="AV18" s="675"/>
      <c r="AW18" s="634"/>
      <c r="AX18" s="635"/>
      <c r="AY18" s="700"/>
      <c r="AZ18" s="675"/>
      <c r="BA18" s="700"/>
      <c r="BB18" s="1682"/>
      <c r="BC18" s="700"/>
      <c r="BD18" s="675"/>
      <c r="BE18" s="700"/>
      <c r="BF18" s="675"/>
      <c r="BH18" s="1162"/>
    </row>
    <row r="19" spans="1:60">
      <c r="A19" s="728"/>
      <c r="B19" s="729"/>
      <c r="C19" s="1700"/>
      <c r="D19" s="1701"/>
      <c r="E19" s="637" t="s">
        <v>751</v>
      </c>
      <c r="F19" s="1702"/>
      <c r="G19" s="1703">
        <v>0</v>
      </c>
      <c r="H19" s="1702"/>
      <c r="I19" s="636"/>
      <c r="J19" s="1702"/>
      <c r="K19" s="1703">
        <v>0</v>
      </c>
      <c r="L19" s="1702"/>
      <c r="M19" s="2062"/>
      <c r="N19" s="1702"/>
      <c r="O19" s="2062"/>
      <c r="P19" s="1702"/>
      <c r="Q19" s="1703">
        <v>0</v>
      </c>
      <c r="R19" s="1700"/>
      <c r="S19" s="1701"/>
      <c r="T19" s="637" t="s">
        <v>751</v>
      </c>
      <c r="U19" s="1702"/>
      <c r="V19" s="1703">
        <v>0</v>
      </c>
      <c r="W19" s="1702"/>
      <c r="X19" s="636"/>
      <c r="Y19" s="1702"/>
      <c r="Z19" s="1703">
        <v>0</v>
      </c>
      <c r="AA19" s="1702"/>
      <c r="AB19" s="2062"/>
      <c r="AC19" s="1702"/>
      <c r="AD19" s="2062"/>
      <c r="AE19" s="1702"/>
      <c r="AF19" s="1703">
        <v>0</v>
      </c>
      <c r="AG19" s="700"/>
      <c r="AH19" s="1682"/>
      <c r="AI19" s="700"/>
      <c r="AJ19" s="675"/>
      <c r="AK19" s="700"/>
      <c r="AL19" s="675"/>
      <c r="AM19" s="634"/>
      <c r="AN19" s="635"/>
      <c r="AO19" s="700"/>
      <c r="AP19" s="675"/>
      <c r="AQ19" s="700"/>
      <c r="AR19" s="1682"/>
      <c r="AS19" s="700"/>
      <c r="AT19" s="675"/>
      <c r="AU19" s="700"/>
      <c r="AV19" s="675"/>
      <c r="AW19" s="634"/>
      <c r="AX19" s="635"/>
      <c r="AY19" s="700"/>
      <c r="AZ19" s="675"/>
      <c r="BA19" s="700"/>
      <c r="BB19" s="1682"/>
      <c r="BC19" s="700"/>
      <c r="BD19" s="675"/>
      <c r="BE19" s="700"/>
      <c r="BF19" s="675"/>
      <c r="BH19" s="1162"/>
    </row>
    <row r="20" spans="1:60">
      <c r="A20" s="728"/>
      <c r="B20" s="729"/>
      <c r="C20" s="1705" t="s">
        <v>752</v>
      </c>
      <c r="D20" s="1693" t="s">
        <v>273</v>
      </c>
      <c r="E20" s="632" t="s">
        <v>280</v>
      </c>
      <c r="F20" s="699"/>
      <c r="G20" s="672">
        <f>SUMIF($B$46:$B$147,9,G$46:G$147)</f>
        <v>0</v>
      </c>
      <c r="H20" s="699"/>
      <c r="I20" s="672">
        <f>SUMIF($B$46:$B$147,9,I$46:I$147)</f>
        <v>0</v>
      </c>
      <c r="J20" s="699"/>
      <c r="K20" s="672">
        <f>SUMIF($B$46:$B$147,9,K$46:K$147)</f>
        <v>0</v>
      </c>
      <c r="L20" s="699"/>
      <c r="M20" s="2210"/>
      <c r="N20" s="699"/>
      <c r="O20" s="2210"/>
      <c r="P20" s="699"/>
      <c r="Q20" s="672">
        <f t="shared" si="0"/>
        <v>0</v>
      </c>
      <c r="R20" s="1705" t="s">
        <v>752</v>
      </c>
      <c r="S20" s="1693" t="s">
        <v>273</v>
      </c>
      <c r="T20" s="632" t="s">
        <v>274</v>
      </c>
      <c r="U20" s="699"/>
      <c r="V20" s="672">
        <f>SUMIF($B$46:$B$147,9,V$46:V$147)</f>
        <v>0</v>
      </c>
      <c r="W20" s="699"/>
      <c r="X20" s="672">
        <f>SUMIF($B$46:$B$147,9,X$46:X$147)</f>
        <v>0</v>
      </c>
      <c r="Y20" s="699"/>
      <c r="Z20" s="672">
        <f>SUMIF($B$46:$B$147,9,Z$46:Z$147)</f>
        <v>0</v>
      </c>
      <c r="AA20" s="699"/>
      <c r="AB20" s="2210"/>
      <c r="AC20" s="699"/>
      <c r="AD20" s="2210"/>
      <c r="AE20" s="699"/>
      <c r="AF20" s="672">
        <f t="shared" ref="AF20:AF23" si="5">SUM(V20,X20,AD20)</f>
        <v>0</v>
      </c>
      <c r="AG20" s="699"/>
      <c r="AH20" s="672">
        <f>SUMIF($B$46:$B$147,9,AH$46:AH$147)</f>
        <v>0</v>
      </c>
      <c r="AI20" s="699"/>
      <c r="AJ20" s="672">
        <f>SUMIF($B$46:$B$147,9,AJ$46:AJ$147)</f>
        <v>0</v>
      </c>
      <c r="AK20" s="699"/>
      <c r="AL20" s="672">
        <f t="shared" si="2"/>
        <v>0</v>
      </c>
      <c r="AM20" s="671" t="s">
        <v>752</v>
      </c>
      <c r="AN20" s="632" t="s">
        <v>1354</v>
      </c>
      <c r="AO20" s="699"/>
      <c r="AP20" s="672">
        <f>SUMIF($B$46:$B$147,9,AP$46:AP$147)</f>
        <v>0</v>
      </c>
      <c r="AQ20" s="699"/>
      <c r="AR20" s="672">
        <f>SUMIF($B$46:$B$147,9,AR$46:AR$147)</f>
        <v>0</v>
      </c>
      <c r="AS20" s="699"/>
      <c r="AT20" s="672">
        <f>SUMIF($B$46:$B$147,9,AT$46:AT$147)</f>
        <v>0</v>
      </c>
      <c r="AU20" s="699"/>
      <c r="AV20" s="672">
        <f t="shared" si="3"/>
        <v>0</v>
      </c>
      <c r="AW20" s="671" t="s">
        <v>752</v>
      </c>
      <c r="AX20" s="632" t="s">
        <v>1354</v>
      </c>
      <c r="AY20" s="699"/>
      <c r="AZ20" s="672">
        <f>SUMIF($B$46:$B$147,9,AZ$46:AZ$147)</f>
        <v>0</v>
      </c>
      <c r="BA20" s="699"/>
      <c r="BB20" s="672">
        <f>SUMIF($B$46:$B$147,9,BB$46:BB$147)</f>
        <v>0</v>
      </c>
      <c r="BC20" s="699"/>
      <c r="BD20" s="672">
        <f>SUMIF($B$46:$B$147,9,BD$46:BD$147)</f>
        <v>0</v>
      </c>
      <c r="BE20" s="699"/>
      <c r="BF20" s="672">
        <f t="shared" si="4"/>
        <v>0</v>
      </c>
      <c r="BH20" s="1162"/>
    </row>
    <row r="21" spans="1:60">
      <c r="A21" s="728"/>
      <c r="B21" s="729"/>
      <c r="C21" s="1696"/>
      <c r="D21" s="1694" t="s">
        <v>276</v>
      </c>
      <c r="E21" s="635" t="s">
        <v>750</v>
      </c>
      <c r="F21" s="701"/>
      <c r="G21" s="673">
        <f>SUMIF($B$46:$B$147,10,G$46:G$147)</f>
        <v>0</v>
      </c>
      <c r="H21" s="701"/>
      <c r="I21" s="673">
        <f>SUMIF($B$46:$B$147,10,I$46:I$147)</f>
        <v>0</v>
      </c>
      <c r="J21" s="701"/>
      <c r="K21" s="673">
        <f>SUMIF($B$46:$B$147,10,K$46:K$147)</f>
        <v>0</v>
      </c>
      <c r="L21" s="701"/>
      <c r="M21" s="2211"/>
      <c r="N21" s="701"/>
      <c r="O21" s="2211"/>
      <c r="P21" s="701"/>
      <c r="Q21" s="673">
        <f t="shared" si="0"/>
        <v>0</v>
      </c>
      <c r="R21" s="1696"/>
      <c r="S21" s="1694" t="s">
        <v>276</v>
      </c>
      <c r="T21" s="635" t="s">
        <v>750</v>
      </c>
      <c r="U21" s="701"/>
      <c r="V21" s="673">
        <f>SUMIF($B$46:$B$147,10,V$46:V$147)</f>
        <v>0</v>
      </c>
      <c r="W21" s="701"/>
      <c r="X21" s="673">
        <f>SUMIF($B$46:$B$147,10,X$46:X$147)</f>
        <v>0</v>
      </c>
      <c r="Y21" s="701"/>
      <c r="Z21" s="673">
        <f>SUMIF($B$46:$B$147,10,Z$46:Z$147)</f>
        <v>0</v>
      </c>
      <c r="AA21" s="701"/>
      <c r="AB21" s="2211"/>
      <c r="AC21" s="701"/>
      <c r="AD21" s="2211"/>
      <c r="AE21" s="701"/>
      <c r="AF21" s="673">
        <f t="shared" si="5"/>
        <v>0</v>
      </c>
      <c r="AG21" s="701"/>
      <c r="AH21" s="673">
        <f>SUMIF($B$46:$B$147,10,AH$46:AH$147)</f>
        <v>0</v>
      </c>
      <c r="AI21" s="701"/>
      <c r="AJ21" s="673">
        <f>SUMIF($B$46:$B$147,10,AJ$46:AJ$147)</f>
        <v>0</v>
      </c>
      <c r="AK21" s="701"/>
      <c r="AL21" s="673">
        <f t="shared" si="2"/>
        <v>0</v>
      </c>
      <c r="AM21" s="641"/>
      <c r="AN21" s="635" t="s">
        <v>750</v>
      </c>
      <c r="AO21" s="701"/>
      <c r="AP21" s="673">
        <f>SUMIF($B$46:$B$147,10,AP$46:AP$147)</f>
        <v>0</v>
      </c>
      <c r="AQ21" s="701"/>
      <c r="AR21" s="673">
        <f>SUMIF($B$46:$B$147,10,AR$46:AR$147)</f>
        <v>0</v>
      </c>
      <c r="AS21" s="701"/>
      <c r="AT21" s="673">
        <f>SUMIF($B$46:$B$147,10,AT$46:AT$147)</f>
        <v>0</v>
      </c>
      <c r="AU21" s="701"/>
      <c r="AV21" s="673">
        <f t="shared" si="3"/>
        <v>0</v>
      </c>
      <c r="AW21" s="641"/>
      <c r="AX21" s="635" t="s">
        <v>750</v>
      </c>
      <c r="AY21" s="701"/>
      <c r="AZ21" s="673">
        <f>SUMIF($B$46:$B$147,10,AZ$46:AZ$147)</f>
        <v>0</v>
      </c>
      <c r="BA21" s="701"/>
      <c r="BB21" s="673">
        <f>SUMIF($B$46:$B$147,10,BB$46:BB$147)</f>
        <v>0</v>
      </c>
      <c r="BC21" s="701"/>
      <c r="BD21" s="673">
        <f>SUMIF($B$46:$B$147,10,BD$46:BD$147)</f>
        <v>0</v>
      </c>
      <c r="BE21" s="701"/>
      <c r="BF21" s="673">
        <f t="shared" si="4"/>
        <v>0</v>
      </c>
      <c r="BH21" s="1162"/>
    </row>
    <row r="22" spans="1:60">
      <c r="A22" s="728"/>
      <c r="B22" s="730"/>
      <c r="C22" s="1696"/>
      <c r="D22" s="1694"/>
      <c r="E22" s="637" t="s">
        <v>277</v>
      </c>
      <c r="F22" s="701"/>
      <c r="G22" s="674">
        <f>SUMIF($B$46:$B$147,11,G$46:G$147)</f>
        <v>0</v>
      </c>
      <c r="H22" s="701"/>
      <c r="I22" s="674">
        <f>SUMIF($B$46:$B$147,11,I$46:I$147)</f>
        <v>0</v>
      </c>
      <c r="J22" s="701"/>
      <c r="K22" s="674">
        <f>SUMIF($B$46:$B$147,11,K$46:K$147)</f>
        <v>0</v>
      </c>
      <c r="L22" s="701"/>
      <c r="M22" s="2061"/>
      <c r="N22" s="701"/>
      <c r="O22" s="2061"/>
      <c r="P22" s="701"/>
      <c r="Q22" s="674">
        <f t="shared" si="0"/>
        <v>0</v>
      </c>
      <c r="R22" s="1696"/>
      <c r="S22" s="1694"/>
      <c r="T22" s="637" t="s">
        <v>277</v>
      </c>
      <c r="U22" s="701"/>
      <c r="V22" s="674">
        <f>SUMIF($B$46:$B$147,11,V$46:V$147)</f>
        <v>0</v>
      </c>
      <c r="W22" s="701"/>
      <c r="X22" s="674">
        <f>SUMIF($B$46:$B$147,11,X$46:X$147)</f>
        <v>0</v>
      </c>
      <c r="Y22" s="701"/>
      <c r="Z22" s="674">
        <f>SUMIF($B$46:$B$147,11,Z$46:Z$147)</f>
        <v>0</v>
      </c>
      <c r="AA22" s="701"/>
      <c r="AB22" s="2061"/>
      <c r="AC22" s="701"/>
      <c r="AD22" s="2061"/>
      <c r="AE22" s="701"/>
      <c r="AF22" s="674">
        <f t="shared" si="5"/>
        <v>0</v>
      </c>
      <c r="AG22" s="701"/>
      <c r="AH22" s="674">
        <f>SUMIF($B$46:$B$147,11,AH$46:AH$147)</f>
        <v>0</v>
      </c>
      <c r="AI22" s="701"/>
      <c r="AJ22" s="674">
        <f>SUMIF($B$46:$B$147,11,AJ$46:AJ$147)</f>
        <v>0</v>
      </c>
      <c r="AK22" s="701"/>
      <c r="AL22" s="674">
        <f t="shared" si="2"/>
        <v>0</v>
      </c>
      <c r="AM22" s="641"/>
      <c r="AN22" s="637" t="s">
        <v>1353</v>
      </c>
      <c r="AO22" s="701"/>
      <c r="AP22" s="674">
        <f>SUMIF($B$46:$B$147,11,AP$46:AP$147)</f>
        <v>0</v>
      </c>
      <c r="AQ22" s="701"/>
      <c r="AR22" s="674">
        <f>SUMIF($B$46:$B$147,11,AR$46:AR$147)</f>
        <v>0</v>
      </c>
      <c r="AS22" s="701"/>
      <c r="AT22" s="674">
        <f>SUMIF($B$46:$B$147,11,AT$46:AT$147)</f>
        <v>0</v>
      </c>
      <c r="AU22" s="701"/>
      <c r="AV22" s="674">
        <f t="shared" si="3"/>
        <v>0</v>
      </c>
      <c r="AW22" s="641"/>
      <c r="AX22" s="637" t="s">
        <v>1353</v>
      </c>
      <c r="AY22" s="701"/>
      <c r="AZ22" s="674">
        <f>SUMIF($B$46:$B$147,11,AZ$46:AZ$147)</f>
        <v>0</v>
      </c>
      <c r="BA22" s="701"/>
      <c r="BB22" s="674">
        <f>SUMIF($B$46:$B$147,11,BB$46:BB$147)</f>
        <v>0</v>
      </c>
      <c r="BC22" s="701"/>
      <c r="BD22" s="674">
        <f>SUMIF($B$46:$B$147,11,BD$46:BD$147)</f>
        <v>0</v>
      </c>
      <c r="BE22" s="701"/>
      <c r="BF22" s="674">
        <f t="shared" si="4"/>
        <v>0</v>
      </c>
      <c r="BH22" s="1162"/>
    </row>
    <row r="23" spans="1:60">
      <c r="A23" s="728"/>
      <c r="B23" s="729"/>
      <c r="C23" s="1706"/>
      <c r="D23" s="1697"/>
      <c r="E23" s="643" t="s">
        <v>751</v>
      </c>
      <c r="F23" s="701"/>
      <c r="G23" s="673">
        <f>SUMIF($B$46:$B$147,12,G$46:G$147)</f>
        <v>0</v>
      </c>
      <c r="H23" s="701"/>
      <c r="I23" s="673">
        <f>SUMIF($B$46:$B$147,12,I$46:I$147)</f>
        <v>0</v>
      </c>
      <c r="J23" s="701"/>
      <c r="K23" s="673">
        <f>SUMIF($B$46:$B$147,12,K$46:K$147)</f>
        <v>0</v>
      </c>
      <c r="L23" s="701"/>
      <c r="M23" s="2212"/>
      <c r="N23" s="701"/>
      <c r="O23" s="2212"/>
      <c r="P23" s="701"/>
      <c r="Q23" s="673">
        <f t="shared" si="0"/>
        <v>0</v>
      </c>
      <c r="R23" s="1706"/>
      <c r="S23" s="1697"/>
      <c r="T23" s="643" t="s">
        <v>751</v>
      </c>
      <c r="U23" s="701"/>
      <c r="V23" s="673">
        <f>SUMIF($B$46:$B$147,12,V$46:V$147)</f>
        <v>0</v>
      </c>
      <c r="W23" s="701"/>
      <c r="X23" s="673">
        <f>SUMIF($B$46:$B$147,12,X$46:X$147)</f>
        <v>0</v>
      </c>
      <c r="Y23" s="701"/>
      <c r="Z23" s="673">
        <f>SUMIF($B$46:$B$147,12,Z$46:Z$147)</f>
        <v>0</v>
      </c>
      <c r="AA23" s="701"/>
      <c r="AB23" s="2212"/>
      <c r="AC23" s="701"/>
      <c r="AD23" s="2212"/>
      <c r="AE23" s="701"/>
      <c r="AF23" s="673">
        <f t="shared" si="5"/>
        <v>0</v>
      </c>
      <c r="AG23" s="702"/>
      <c r="AH23" s="677">
        <f>SUMIF($B$46:$B$147,12,AH$46:AH$147)</f>
        <v>0</v>
      </c>
      <c r="AI23" s="702"/>
      <c r="AJ23" s="677">
        <f>SUMIF($B$46:$B$147,12,AJ$46:AJ$147)</f>
        <v>0</v>
      </c>
      <c r="AK23" s="702"/>
      <c r="AL23" s="675">
        <f t="shared" si="2"/>
        <v>0</v>
      </c>
      <c r="AM23" s="676"/>
      <c r="AN23" s="642" t="s">
        <v>751</v>
      </c>
      <c r="AO23" s="702"/>
      <c r="AP23" s="677">
        <f>SUMIF($B$46:$B$147,12,AP$46:AP$147)</f>
        <v>0</v>
      </c>
      <c r="AQ23" s="702"/>
      <c r="AR23" s="677">
        <f>SUMIF($B$46:$B$147,12,AR$46:AR$147)</f>
        <v>0</v>
      </c>
      <c r="AS23" s="702"/>
      <c r="AT23" s="677">
        <f>SUMIF($B$46:$B$147,12,AT$46:AT$147)</f>
        <v>0</v>
      </c>
      <c r="AU23" s="702"/>
      <c r="AV23" s="675">
        <f t="shared" si="3"/>
        <v>0</v>
      </c>
      <c r="AW23" s="676"/>
      <c r="AX23" s="642" t="s">
        <v>751</v>
      </c>
      <c r="AY23" s="702"/>
      <c r="AZ23" s="677">
        <f>SUMIF($B$46:$B$147,12,AZ$46:AZ$147)</f>
        <v>0</v>
      </c>
      <c r="BA23" s="702"/>
      <c r="BB23" s="677">
        <f>SUMIF($B$46:$B$147,12,BB$46:BB$147)</f>
        <v>0</v>
      </c>
      <c r="BC23" s="702"/>
      <c r="BD23" s="677">
        <f>SUMIF($B$46:$B$147,12,BD$46:BD$147)</f>
        <v>0</v>
      </c>
      <c r="BE23" s="702"/>
      <c r="BF23" s="675">
        <f t="shared" si="4"/>
        <v>0</v>
      </c>
      <c r="BH23" s="1162"/>
    </row>
    <row r="24" spans="1:60">
      <c r="A24" s="728"/>
      <c r="B24" s="729"/>
      <c r="C24" s="1698"/>
      <c r="D24" s="1699" t="s">
        <v>278</v>
      </c>
      <c r="E24" s="691" t="s">
        <v>279</v>
      </c>
      <c r="F24" s="701"/>
      <c r="G24" s="673">
        <v>0</v>
      </c>
      <c r="H24" s="701"/>
      <c r="I24" s="673">
        <v>0</v>
      </c>
      <c r="J24" s="701"/>
      <c r="K24" s="673">
        <v>0</v>
      </c>
      <c r="L24" s="701"/>
      <c r="M24" s="2211"/>
      <c r="N24" s="701"/>
      <c r="O24" s="2211"/>
      <c r="P24" s="701"/>
      <c r="Q24" s="673">
        <v>0</v>
      </c>
      <c r="R24" s="1698"/>
      <c r="S24" s="1699" t="s">
        <v>278</v>
      </c>
      <c r="T24" s="691" t="s">
        <v>274</v>
      </c>
      <c r="U24" s="701"/>
      <c r="V24" s="673">
        <v>0</v>
      </c>
      <c r="W24" s="701"/>
      <c r="X24" s="673">
        <v>0</v>
      </c>
      <c r="Y24" s="701"/>
      <c r="Z24" s="673">
        <v>0</v>
      </c>
      <c r="AA24" s="701"/>
      <c r="AB24" s="2211"/>
      <c r="AC24" s="701"/>
      <c r="AD24" s="2211"/>
      <c r="AE24" s="701"/>
      <c r="AF24" s="673">
        <v>0</v>
      </c>
      <c r="AG24" s="700"/>
      <c r="AH24" s="675"/>
      <c r="AI24" s="700"/>
      <c r="AJ24" s="675"/>
      <c r="AK24" s="700"/>
      <c r="AL24" s="675"/>
      <c r="AM24" s="1704"/>
      <c r="AN24" s="635"/>
      <c r="AO24" s="700"/>
      <c r="AP24" s="675"/>
      <c r="AQ24" s="700"/>
      <c r="AR24" s="675"/>
      <c r="AS24" s="700"/>
      <c r="AT24" s="675"/>
      <c r="AU24" s="700"/>
      <c r="AV24" s="675"/>
      <c r="AW24" s="1704"/>
      <c r="AX24" s="635"/>
      <c r="AY24" s="700"/>
      <c r="AZ24" s="675"/>
      <c r="BA24" s="700"/>
      <c r="BB24" s="675"/>
      <c r="BC24" s="700"/>
      <c r="BD24" s="675"/>
      <c r="BE24" s="700"/>
      <c r="BF24" s="675"/>
      <c r="BH24" s="1162"/>
    </row>
    <row r="25" spans="1:60">
      <c r="A25" s="728"/>
      <c r="B25" s="729"/>
      <c r="C25" s="1695"/>
      <c r="D25" s="1694"/>
      <c r="E25" s="635" t="s">
        <v>750</v>
      </c>
      <c r="F25" s="701"/>
      <c r="G25" s="673">
        <v>0</v>
      </c>
      <c r="H25" s="701"/>
      <c r="I25" s="673">
        <v>0</v>
      </c>
      <c r="J25" s="701"/>
      <c r="K25" s="673">
        <v>0</v>
      </c>
      <c r="L25" s="701"/>
      <c r="M25" s="2211"/>
      <c r="N25" s="701"/>
      <c r="O25" s="2211"/>
      <c r="P25" s="701"/>
      <c r="Q25" s="673">
        <v>0</v>
      </c>
      <c r="R25" s="1695"/>
      <c r="S25" s="1694"/>
      <c r="T25" s="635" t="s">
        <v>750</v>
      </c>
      <c r="U25" s="701"/>
      <c r="V25" s="673">
        <v>0</v>
      </c>
      <c r="W25" s="701"/>
      <c r="X25" s="673">
        <v>0</v>
      </c>
      <c r="Y25" s="701"/>
      <c r="Z25" s="673">
        <v>0</v>
      </c>
      <c r="AA25" s="701"/>
      <c r="AB25" s="2211"/>
      <c r="AC25" s="701"/>
      <c r="AD25" s="2211"/>
      <c r="AE25" s="701"/>
      <c r="AF25" s="673">
        <v>0</v>
      </c>
      <c r="AG25" s="700"/>
      <c r="AH25" s="675"/>
      <c r="AI25" s="700"/>
      <c r="AJ25" s="675"/>
      <c r="AK25" s="700"/>
      <c r="AL25" s="675"/>
      <c r="AM25" s="1704"/>
      <c r="AN25" s="635"/>
      <c r="AO25" s="700"/>
      <c r="AP25" s="675"/>
      <c r="AQ25" s="700"/>
      <c r="AR25" s="675"/>
      <c r="AS25" s="700"/>
      <c r="AT25" s="675"/>
      <c r="AU25" s="700"/>
      <c r="AV25" s="675"/>
      <c r="AW25" s="1704"/>
      <c r="AX25" s="635"/>
      <c r="AY25" s="700"/>
      <c r="AZ25" s="675"/>
      <c r="BA25" s="700"/>
      <c r="BB25" s="675"/>
      <c r="BC25" s="700"/>
      <c r="BD25" s="675"/>
      <c r="BE25" s="700"/>
      <c r="BF25" s="675"/>
      <c r="BH25" s="1162"/>
    </row>
    <row r="26" spans="1:60">
      <c r="A26" s="728"/>
      <c r="B26" s="729"/>
      <c r="C26" s="1695"/>
      <c r="D26" s="1694"/>
      <c r="E26" s="637" t="s">
        <v>277</v>
      </c>
      <c r="F26" s="701"/>
      <c r="G26" s="674">
        <v>0</v>
      </c>
      <c r="H26" s="701"/>
      <c r="I26" s="674">
        <v>0</v>
      </c>
      <c r="J26" s="701"/>
      <c r="K26" s="674">
        <v>0</v>
      </c>
      <c r="L26" s="701"/>
      <c r="M26" s="2061"/>
      <c r="N26" s="701"/>
      <c r="O26" s="2061"/>
      <c r="P26" s="701"/>
      <c r="Q26" s="674">
        <v>0</v>
      </c>
      <c r="R26" s="1695"/>
      <c r="S26" s="1694"/>
      <c r="T26" s="637" t="s">
        <v>277</v>
      </c>
      <c r="U26" s="701"/>
      <c r="V26" s="674">
        <v>0</v>
      </c>
      <c r="W26" s="701"/>
      <c r="X26" s="674">
        <v>0</v>
      </c>
      <c r="Y26" s="701"/>
      <c r="Z26" s="674">
        <v>0</v>
      </c>
      <c r="AA26" s="701"/>
      <c r="AB26" s="2061"/>
      <c r="AC26" s="701"/>
      <c r="AD26" s="2061"/>
      <c r="AE26" s="701"/>
      <c r="AF26" s="674">
        <v>0</v>
      </c>
      <c r="AG26" s="700"/>
      <c r="AH26" s="675"/>
      <c r="AI26" s="700"/>
      <c r="AJ26" s="675"/>
      <c r="AK26" s="700"/>
      <c r="AL26" s="675"/>
      <c r="AM26" s="1704"/>
      <c r="AN26" s="635"/>
      <c r="AO26" s="700"/>
      <c r="AP26" s="675"/>
      <c r="AQ26" s="700"/>
      <c r="AR26" s="675"/>
      <c r="AS26" s="700"/>
      <c r="AT26" s="675"/>
      <c r="AU26" s="700"/>
      <c r="AV26" s="675"/>
      <c r="AW26" s="1704"/>
      <c r="AX26" s="635"/>
      <c r="AY26" s="700"/>
      <c r="AZ26" s="675"/>
      <c r="BA26" s="700"/>
      <c r="BB26" s="675"/>
      <c r="BC26" s="700"/>
      <c r="BD26" s="675"/>
      <c r="BE26" s="700"/>
      <c r="BF26" s="675"/>
      <c r="BH26" s="1162"/>
    </row>
    <row r="27" spans="1:60">
      <c r="A27" s="728"/>
      <c r="B27" s="729"/>
      <c r="C27" s="1700"/>
      <c r="D27" s="1701"/>
      <c r="E27" s="642" t="s">
        <v>751</v>
      </c>
      <c r="F27" s="701"/>
      <c r="G27" s="673">
        <v>0</v>
      </c>
      <c r="H27" s="701"/>
      <c r="I27" s="673">
        <v>0</v>
      </c>
      <c r="J27" s="701"/>
      <c r="K27" s="673">
        <v>0</v>
      </c>
      <c r="L27" s="701"/>
      <c r="M27" s="2062"/>
      <c r="N27" s="701"/>
      <c r="O27" s="2062"/>
      <c r="P27" s="701"/>
      <c r="Q27" s="673">
        <v>0</v>
      </c>
      <c r="R27" s="1700"/>
      <c r="S27" s="1701"/>
      <c r="T27" s="642" t="s">
        <v>751</v>
      </c>
      <c r="U27" s="701"/>
      <c r="V27" s="673">
        <v>0</v>
      </c>
      <c r="W27" s="701"/>
      <c r="X27" s="673">
        <v>0</v>
      </c>
      <c r="Y27" s="701"/>
      <c r="Z27" s="673">
        <v>0</v>
      </c>
      <c r="AA27" s="701"/>
      <c r="AB27" s="2062"/>
      <c r="AC27" s="701"/>
      <c r="AD27" s="2062"/>
      <c r="AE27" s="701"/>
      <c r="AF27" s="673">
        <v>0</v>
      </c>
      <c r="AG27" s="700"/>
      <c r="AH27" s="675"/>
      <c r="AI27" s="700"/>
      <c r="AJ27" s="675"/>
      <c r="AK27" s="700"/>
      <c r="AL27" s="675"/>
      <c r="AM27" s="1704"/>
      <c r="AN27" s="635"/>
      <c r="AO27" s="700"/>
      <c r="AP27" s="675"/>
      <c r="AQ27" s="700"/>
      <c r="AR27" s="675"/>
      <c r="AS27" s="700"/>
      <c r="AT27" s="675"/>
      <c r="AU27" s="700"/>
      <c r="AV27" s="675"/>
      <c r="AW27" s="1704"/>
      <c r="AX27" s="635"/>
      <c r="AY27" s="700"/>
      <c r="AZ27" s="675"/>
      <c r="BA27" s="700"/>
      <c r="BB27" s="675"/>
      <c r="BC27" s="700"/>
      <c r="BD27" s="675"/>
      <c r="BE27" s="700"/>
      <c r="BF27" s="675"/>
      <c r="BH27" s="1162"/>
    </row>
    <row r="28" spans="1:60">
      <c r="A28" s="728"/>
      <c r="B28" s="729"/>
      <c r="C28" s="1692" t="s">
        <v>285</v>
      </c>
      <c r="D28" s="1693" t="s">
        <v>273</v>
      </c>
      <c r="E28" s="632" t="s">
        <v>279</v>
      </c>
      <c r="F28" s="699"/>
      <c r="G28" s="672">
        <f>SUMIF($B$46:$B$147,13,G$46:G$147)</f>
        <v>0</v>
      </c>
      <c r="H28" s="699"/>
      <c r="I28" s="672">
        <f>SUMIF($B$46:$B$147,13,I$46:I$147)</f>
        <v>0</v>
      </c>
      <c r="J28" s="699"/>
      <c r="K28" s="672">
        <f>SUMIF($B$46:$B$147,13,K$46:K$147)</f>
        <v>0</v>
      </c>
      <c r="L28" s="699"/>
      <c r="M28" s="2210"/>
      <c r="N28" s="699"/>
      <c r="O28" s="672">
        <f>SUMIF($B$46:$B$147,13,O$46:O$147)</f>
        <v>0</v>
      </c>
      <c r="P28" s="699"/>
      <c r="Q28" s="672">
        <f t="shared" si="0"/>
        <v>0</v>
      </c>
      <c r="R28" s="1692" t="s">
        <v>281</v>
      </c>
      <c r="S28" s="1693" t="s">
        <v>273</v>
      </c>
      <c r="T28" s="632" t="s">
        <v>274</v>
      </c>
      <c r="U28" s="699"/>
      <c r="V28" s="672">
        <f>SUMIF($B$46:$B$147,13,V$46:V$147)</f>
        <v>0</v>
      </c>
      <c r="W28" s="699"/>
      <c r="X28" s="672">
        <f>SUMIF($B$46:$B$147,13,X$46:X$147)</f>
        <v>0</v>
      </c>
      <c r="Y28" s="699"/>
      <c r="Z28" s="672">
        <f>SUMIF($B$46:$B$147,13,Z$46:Z$147)</f>
        <v>0</v>
      </c>
      <c r="AA28" s="699"/>
      <c r="AB28" s="2210"/>
      <c r="AC28" s="699"/>
      <c r="AD28" s="672">
        <f>SUMIF($B$46:$B$147,13,AD$46:AD$147)</f>
        <v>0</v>
      </c>
      <c r="AE28" s="699"/>
      <c r="AF28" s="672">
        <f t="shared" ref="AF28:AF31" si="6">SUM(V28,X28,AD28)</f>
        <v>0</v>
      </c>
      <c r="AG28" s="699"/>
      <c r="AH28" s="672">
        <f>SUMIF($B$46:$B$147,13,AH$46:AH$147)</f>
        <v>0</v>
      </c>
      <c r="AI28" s="699"/>
      <c r="AJ28" s="672">
        <f>SUMIF($B$46:$B$147,13,AJ$46:AJ$147)</f>
        <v>0</v>
      </c>
      <c r="AK28" s="699"/>
      <c r="AL28" s="672">
        <f t="shared" si="2"/>
        <v>0</v>
      </c>
      <c r="AM28" s="678" t="s">
        <v>1355</v>
      </c>
      <c r="AN28" s="632" t="s">
        <v>1354</v>
      </c>
      <c r="AO28" s="699"/>
      <c r="AP28" s="672">
        <f>SUMIF($B$46:$B$147,13,AP$46:AP$147)</f>
        <v>0</v>
      </c>
      <c r="AQ28" s="699"/>
      <c r="AR28" s="672">
        <f>SUMIF($B$46:$B$147,13,AR$46:AR$147)</f>
        <v>0</v>
      </c>
      <c r="AS28" s="699"/>
      <c r="AT28" s="672">
        <f>SUMIF($B$46:$B$147,13,AT$46:AT$147)</f>
        <v>0</v>
      </c>
      <c r="AU28" s="699"/>
      <c r="AV28" s="672">
        <f t="shared" si="3"/>
        <v>0</v>
      </c>
      <c r="AW28" s="678" t="s">
        <v>1355</v>
      </c>
      <c r="AX28" s="632" t="s">
        <v>1354</v>
      </c>
      <c r="AY28" s="699"/>
      <c r="AZ28" s="672">
        <f>SUMIF($B$46:$B$147,13,AZ$46:AZ$147)</f>
        <v>0</v>
      </c>
      <c r="BA28" s="699"/>
      <c r="BB28" s="672">
        <f>SUMIF($B$46:$B$147,13,BB$46:BB$147)</f>
        <v>0</v>
      </c>
      <c r="BC28" s="699"/>
      <c r="BD28" s="672">
        <f>SUMIF($B$46:$B$147,13,BD$46:BD$147)</f>
        <v>0</v>
      </c>
      <c r="BE28" s="699"/>
      <c r="BF28" s="672">
        <f t="shared" si="4"/>
        <v>0</v>
      </c>
      <c r="BH28" s="1162"/>
    </row>
    <row r="29" spans="1:60">
      <c r="A29" s="728"/>
      <c r="B29" s="729"/>
      <c r="C29" s="1706" t="s">
        <v>286</v>
      </c>
      <c r="D29" s="1694" t="s">
        <v>276</v>
      </c>
      <c r="E29" s="635" t="s">
        <v>750</v>
      </c>
      <c r="F29" s="701"/>
      <c r="G29" s="673">
        <f>SUMIF($B$46:$B$147,14,G$46:G$147)</f>
        <v>0</v>
      </c>
      <c r="H29" s="701"/>
      <c r="I29" s="673">
        <f>SUMIF($B$46:$B$147,14,I$46:I$147)</f>
        <v>0</v>
      </c>
      <c r="J29" s="701"/>
      <c r="K29" s="673">
        <f>SUMIF($B$46:$B$147,14,K$46:K$147)</f>
        <v>0</v>
      </c>
      <c r="L29" s="701"/>
      <c r="M29" s="2211"/>
      <c r="N29" s="701"/>
      <c r="O29" s="673">
        <f>SUMIF($B$46:$B$147,14,O$46:O$147)</f>
        <v>0</v>
      </c>
      <c r="P29" s="701"/>
      <c r="Q29" s="673">
        <f t="shared" si="0"/>
        <v>0</v>
      </c>
      <c r="R29" s="1706" t="s">
        <v>275</v>
      </c>
      <c r="S29" s="1694" t="s">
        <v>276</v>
      </c>
      <c r="T29" s="635" t="s">
        <v>750</v>
      </c>
      <c r="U29" s="701"/>
      <c r="V29" s="673">
        <f>SUMIF($B$46:$B$147,14,V$46:V$147)</f>
        <v>0</v>
      </c>
      <c r="W29" s="701"/>
      <c r="X29" s="673">
        <f>SUMIF($B$46:$B$147,14,X$46:X$147)</f>
        <v>0</v>
      </c>
      <c r="Y29" s="701"/>
      <c r="Z29" s="673">
        <f>SUMIF($B$46:$B$147,14,Z$46:Z$147)</f>
        <v>0</v>
      </c>
      <c r="AA29" s="701"/>
      <c r="AB29" s="2211"/>
      <c r="AC29" s="701"/>
      <c r="AD29" s="673">
        <f>SUMIF($B$46:$B$147,14,AD$46:AD$147)</f>
        <v>0</v>
      </c>
      <c r="AE29" s="701"/>
      <c r="AF29" s="673">
        <f t="shared" si="6"/>
        <v>0</v>
      </c>
      <c r="AG29" s="701"/>
      <c r="AH29" s="673">
        <f>SUMIF($B$46:$B$147,14,AH$46:AH$147)</f>
        <v>0</v>
      </c>
      <c r="AI29" s="701"/>
      <c r="AJ29" s="673">
        <f>SUMIF($B$46:$B$147,14,AJ$46:AJ$147)</f>
        <v>0</v>
      </c>
      <c r="AK29" s="701"/>
      <c r="AL29" s="673">
        <f t="shared" si="2"/>
        <v>0</v>
      </c>
      <c r="AM29" s="676" t="s">
        <v>1356</v>
      </c>
      <c r="AN29" s="635" t="s">
        <v>750</v>
      </c>
      <c r="AO29" s="701"/>
      <c r="AP29" s="673">
        <f>SUMIF($B$46:$B$147,14,AP$46:AP$147)</f>
        <v>0</v>
      </c>
      <c r="AQ29" s="701"/>
      <c r="AR29" s="673">
        <f>SUMIF($B$46:$B$147,14,AR$46:AR$147)</f>
        <v>0</v>
      </c>
      <c r="AS29" s="701"/>
      <c r="AT29" s="673">
        <f>SUMIF($B$46:$B$147,14,AT$46:AT$147)</f>
        <v>0</v>
      </c>
      <c r="AU29" s="701"/>
      <c r="AV29" s="673">
        <f t="shared" si="3"/>
        <v>0</v>
      </c>
      <c r="AW29" s="676" t="s">
        <v>1356</v>
      </c>
      <c r="AX29" s="635" t="s">
        <v>750</v>
      </c>
      <c r="AY29" s="701"/>
      <c r="AZ29" s="673">
        <f>SUMIF($B$46:$B$147,14,AZ$46:AZ$147)</f>
        <v>0</v>
      </c>
      <c r="BA29" s="701"/>
      <c r="BB29" s="673">
        <f>SUMIF($B$46:$B$147,14,BB$46:BB$147)</f>
        <v>0</v>
      </c>
      <c r="BC29" s="701"/>
      <c r="BD29" s="673">
        <f>SUMIF($B$46:$B$147,14,BD$46:BD$147)</f>
        <v>0</v>
      </c>
      <c r="BE29" s="701"/>
      <c r="BF29" s="673">
        <f t="shared" si="4"/>
        <v>0</v>
      </c>
      <c r="BH29" s="1162"/>
    </row>
    <row r="30" spans="1:60">
      <c r="A30" s="728"/>
      <c r="B30" s="730"/>
      <c r="C30" s="1695"/>
      <c r="D30" s="1694"/>
      <c r="E30" s="643" t="s">
        <v>277</v>
      </c>
      <c r="F30" s="701"/>
      <c r="G30" s="674">
        <f>SUMIF($B$46:$B$147,15,G$46:G$147)</f>
        <v>0</v>
      </c>
      <c r="H30" s="701"/>
      <c r="I30" s="674">
        <f>SUMIF($B$46:$B$147,15,I$46:I$147)</f>
        <v>0</v>
      </c>
      <c r="J30" s="701"/>
      <c r="K30" s="674">
        <f>SUMIF($B$46:$B$147,15,K$46:K$147)</f>
        <v>0</v>
      </c>
      <c r="L30" s="701"/>
      <c r="M30" s="2061"/>
      <c r="N30" s="701"/>
      <c r="O30" s="674">
        <f>SUMIF($B$46:$B$147,15,O$46:O$147)</f>
        <v>0</v>
      </c>
      <c r="P30" s="701"/>
      <c r="Q30" s="674">
        <f t="shared" si="0"/>
        <v>0</v>
      </c>
      <c r="R30" s="1695"/>
      <c r="S30" s="1694"/>
      <c r="T30" s="643" t="s">
        <v>277</v>
      </c>
      <c r="U30" s="701"/>
      <c r="V30" s="674">
        <f>SUMIF($B$46:$B$147,15,V$46:V$147)</f>
        <v>0</v>
      </c>
      <c r="W30" s="701"/>
      <c r="X30" s="674">
        <f>SUMIF($B$46:$B$147,15,X$46:X$147)</f>
        <v>0</v>
      </c>
      <c r="Y30" s="701"/>
      <c r="Z30" s="674">
        <f>SUMIF($B$46:$B$147,15,Z$46:Z$147)</f>
        <v>0</v>
      </c>
      <c r="AA30" s="701"/>
      <c r="AB30" s="2061"/>
      <c r="AC30" s="701"/>
      <c r="AD30" s="674">
        <f>SUMIF($B$46:$B$147,15,AD$46:AD$147)</f>
        <v>0</v>
      </c>
      <c r="AE30" s="701"/>
      <c r="AF30" s="674">
        <f t="shared" si="6"/>
        <v>0</v>
      </c>
      <c r="AG30" s="701"/>
      <c r="AH30" s="674">
        <f>SUMIF($B$46:$B$147,15,AH$46:AH$147)</f>
        <v>0</v>
      </c>
      <c r="AI30" s="701"/>
      <c r="AJ30" s="674">
        <f>SUMIF($B$46:$B$147,15,AJ$46:AJ$147)</f>
        <v>0</v>
      </c>
      <c r="AK30" s="701"/>
      <c r="AL30" s="674">
        <f t="shared" si="2"/>
        <v>0</v>
      </c>
      <c r="AM30" s="676"/>
      <c r="AN30" s="643" t="s">
        <v>1353</v>
      </c>
      <c r="AO30" s="701"/>
      <c r="AP30" s="674">
        <f>SUMIF($B$46:$B$147,15,AP$46:AP$147)</f>
        <v>0</v>
      </c>
      <c r="AQ30" s="701"/>
      <c r="AR30" s="674">
        <f>SUMIF($B$46:$B$147,15,AR$46:AR$147)</f>
        <v>0</v>
      </c>
      <c r="AS30" s="701"/>
      <c r="AT30" s="674">
        <f>SUMIF($B$46:$B$147,15,AT$46:AT$147)</f>
        <v>0</v>
      </c>
      <c r="AU30" s="701"/>
      <c r="AV30" s="674">
        <f t="shared" si="3"/>
        <v>0</v>
      </c>
      <c r="AW30" s="676"/>
      <c r="AX30" s="643" t="s">
        <v>1353</v>
      </c>
      <c r="AY30" s="701"/>
      <c r="AZ30" s="674">
        <f>SUMIF($B$46:$B$147,15,AZ$46:AZ$147)</f>
        <v>0</v>
      </c>
      <c r="BA30" s="701"/>
      <c r="BB30" s="674">
        <f>SUMIF($B$46:$B$147,15,BB$46:BB$147)</f>
        <v>0</v>
      </c>
      <c r="BC30" s="701"/>
      <c r="BD30" s="674">
        <f>SUMIF($B$46:$B$147,15,BD$46:BD$147)</f>
        <v>0</v>
      </c>
      <c r="BE30" s="701"/>
      <c r="BF30" s="674">
        <f t="shared" si="4"/>
        <v>0</v>
      </c>
      <c r="BH30" s="1162"/>
    </row>
    <row r="31" spans="1:60">
      <c r="A31" s="728"/>
      <c r="B31" s="729"/>
      <c r="C31" s="1696"/>
      <c r="D31" s="1697"/>
      <c r="E31" s="643" t="s">
        <v>751</v>
      </c>
      <c r="F31" s="701"/>
      <c r="G31" s="673">
        <f>SUMIF($B$46:$B$147,16,G$46:G$147)</f>
        <v>0</v>
      </c>
      <c r="H31" s="701"/>
      <c r="I31" s="673">
        <f>SUMIF($B$46:$B$147,16,I$46:I$147)</f>
        <v>0</v>
      </c>
      <c r="J31" s="701"/>
      <c r="K31" s="673">
        <f>SUMIF($B$46:$B$147,16,K$46:K$147)</f>
        <v>0</v>
      </c>
      <c r="L31" s="701"/>
      <c r="M31" s="2212"/>
      <c r="N31" s="701"/>
      <c r="O31" s="673">
        <f>SUMIF($B$46:$B$147,16,O$46:O$147)</f>
        <v>0</v>
      </c>
      <c r="P31" s="701"/>
      <c r="Q31" s="673">
        <f t="shared" si="0"/>
        <v>0</v>
      </c>
      <c r="R31" s="1696"/>
      <c r="S31" s="1697"/>
      <c r="T31" s="643" t="s">
        <v>751</v>
      </c>
      <c r="U31" s="701"/>
      <c r="V31" s="673">
        <f>SUMIF($B$46:$B$147,16,V$46:V$147)</f>
        <v>0</v>
      </c>
      <c r="W31" s="701"/>
      <c r="X31" s="673">
        <f>SUMIF($B$46:$B$147,16,X$46:X$147)</f>
        <v>0</v>
      </c>
      <c r="Y31" s="701"/>
      <c r="Z31" s="673">
        <f>SUMIF($B$46:$B$147,16,Z$46:Z$147)</f>
        <v>0</v>
      </c>
      <c r="AA31" s="701"/>
      <c r="AB31" s="2212"/>
      <c r="AC31" s="701"/>
      <c r="AD31" s="673">
        <f>SUMIF($B$46:$B$147,16,AD$46:AD$147)</f>
        <v>0</v>
      </c>
      <c r="AE31" s="701"/>
      <c r="AF31" s="673">
        <f t="shared" si="6"/>
        <v>0</v>
      </c>
      <c r="AG31" s="702"/>
      <c r="AH31" s="677">
        <f>SUMIF($B$46:$B$147,16,AH$46:AH$147)</f>
        <v>0</v>
      </c>
      <c r="AI31" s="702"/>
      <c r="AJ31" s="677">
        <f>SUMIF($B$46:$B$147,16,AJ$46:AJ$147)</f>
        <v>0</v>
      </c>
      <c r="AK31" s="702"/>
      <c r="AL31" s="675">
        <f t="shared" si="2"/>
        <v>0</v>
      </c>
      <c r="AM31" s="679"/>
      <c r="AN31" s="642" t="s">
        <v>751</v>
      </c>
      <c r="AO31" s="702"/>
      <c r="AP31" s="677">
        <f>SUMIF($B$46:$B$147,16,AP$46:AP$147)</f>
        <v>0</v>
      </c>
      <c r="AQ31" s="702"/>
      <c r="AR31" s="677">
        <f>SUMIF($B$46:$B$147,16,AR$46:AR$147)</f>
        <v>0</v>
      </c>
      <c r="AS31" s="702"/>
      <c r="AT31" s="677">
        <f>SUMIF($B$46:$B$147,16,AT$46:AT$147)</f>
        <v>0</v>
      </c>
      <c r="AU31" s="702"/>
      <c r="AV31" s="675">
        <f t="shared" si="3"/>
        <v>0</v>
      </c>
      <c r="AW31" s="679"/>
      <c r="AX31" s="642" t="s">
        <v>751</v>
      </c>
      <c r="AY31" s="702"/>
      <c r="AZ31" s="677">
        <f>SUMIF($B$46:$B$147,16,AZ$46:AZ$147)</f>
        <v>0</v>
      </c>
      <c r="BA31" s="702"/>
      <c r="BB31" s="677">
        <f>SUMIF($B$46:$B$147,16,BB$46:BB$147)</f>
        <v>0</v>
      </c>
      <c r="BC31" s="702"/>
      <c r="BD31" s="677">
        <f>SUMIF($B$46:$B$147,16,BD$46:BD$147)</f>
        <v>0</v>
      </c>
      <c r="BE31" s="702"/>
      <c r="BF31" s="675">
        <f t="shared" si="4"/>
        <v>0</v>
      </c>
      <c r="BH31" s="1162"/>
    </row>
    <row r="32" spans="1:60">
      <c r="A32" s="728"/>
      <c r="B32" s="729"/>
      <c r="C32" s="1698"/>
      <c r="D32" s="1699" t="s">
        <v>278</v>
      </c>
      <c r="E32" s="691" t="s">
        <v>279</v>
      </c>
      <c r="F32" s="701"/>
      <c r="G32" s="673">
        <v>0</v>
      </c>
      <c r="H32" s="701"/>
      <c r="I32" s="673">
        <v>0</v>
      </c>
      <c r="J32" s="701"/>
      <c r="K32" s="673">
        <v>0</v>
      </c>
      <c r="L32" s="701"/>
      <c r="M32" s="2211"/>
      <c r="N32" s="701"/>
      <c r="O32" s="673">
        <v>0</v>
      </c>
      <c r="P32" s="701"/>
      <c r="Q32" s="673">
        <v>0</v>
      </c>
      <c r="R32" s="1698"/>
      <c r="S32" s="1699" t="s">
        <v>278</v>
      </c>
      <c r="T32" s="691" t="s">
        <v>274</v>
      </c>
      <c r="U32" s="701"/>
      <c r="V32" s="673">
        <v>0</v>
      </c>
      <c r="W32" s="701"/>
      <c r="X32" s="673">
        <v>0</v>
      </c>
      <c r="Y32" s="701"/>
      <c r="Z32" s="673">
        <v>0</v>
      </c>
      <c r="AA32" s="701"/>
      <c r="AB32" s="2211"/>
      <c r="AC32" s="701"/>
      <c r="AD32" s="673">
        <v>0</v>
      </c>
      <c r="AE32" s="701"/>
      <c r="AF32" s="673">
        <v>0</v>
      </c>
      <c r="AG32" s="700"/>
      <c r="AH32" s="675"/>
      <c r="AI32" s="700"/>
      <c r="AJ32" s="675"/>
      <c r="AK32" s="700"/>
      <c r="AL32" s="675"/>
      <c r="AM32" s="676"/>
      <c r="AN32" s="635"/>
      <c r="AO32" s="700"/>
      <c r="AP32" s="675"/>
      <c r="AQ32" s="700"/>
      <c r="AR32" s="675"/>
      <c r="AS32" s="700"/>
      <c r="AT32" s="675"/>
      <c r="AU32" s="700"/>
      <c r="AV32" s="675"/>
      <c r="AW32" s="676"/>
      <c r="AX32" s="635"/>
      <c r="AY32" s="700"/>
      <c r="AZ32" s="675"/>
      <c r="BA32" s="700"/>
      <c r="BB32" s="675"/>
      <c r="BC32" s="700"/>
      <c r="BD32" s="675"/>
      <c r="BE32" s="700"/>
      <c r="BF32" s="675"/>
      <c r="BH32" s="1162"/>
    </row>
    <row r="33" spans="1:60">
      <c r="A33" s="728"/>
      <c r="B33" s="729"/>
      <c r="C33" s="1695"/>
      <c r="D33" s="1694"/>
      <c r="E33" s="635" t="s">
        <v>750</v>
      </c>
      <c r="F33" s="701"/>
      <c r="G33" s="673">
        <v>0</v>
      </c>
      <c r="H33" s="701"/>
      <c r="I33" s="673">
        <v>0</v>
      </c>
      <c r="J33" s="701"/>
      <c r="K33" s="673">
        <v>0</v>
      </c>
      <c r="L33" s="701"/>
      <c r="M33" s="2211"/>
      <c r="N33" s="701"/>
      <c r="O33" s="673">
        <v>0</v>
      </c>
      <c r="P33" s="701"/>
      <c r="Q33" s="673">
        <v>0</v>
      </c>
      <c r="R33" s="1695"/>
      <c r="S33" s="1694"/>
      <c r="T33" s="635" t="s">
        <v>750</v>
      </c>
      <c r="U33" s="701"/>
      <c r="V33" s="673">
        <v>0</v>
      </c>
      <c r="W33" s="701"/>
      <c r="X33" s="673">
        <v>0</v>
      </c>
      <c r="Y33" s="701"/>
      <c r="Z33" s="673">
        <v>0</v>
      </c>
      <c r="AA33" s="701"/>
      <c r="AB33" s="2211"/>
      <c r="AC33" s="701"/>
      <c r="AD33" s="673">
        <v>0</v>
      </c>
      <c r="AE33" s="701"/>
      <c r="AF33" s="673">
        <v>0</v>
      </c>
      <c r="AG33" s="700"/>
      <c r="AH33" s="675"/>
      <c r="AI33" s="700"/>
      <c r="AJ33" s="675"/>
      <c r="AK33" s="700"/>
      <c r="AL33" s="675"/>
      <c r="AM33" s="676"/>
      <c r="AN33" s="635"/>
      <c r="AO33" s="700"/>
      <c r="AP33" s="675"/>
      <c r="AQ33" s="700"/>
      <c r="AR33" s="675"/>
      <c r="AS33" s="700"/>
      <c r="AT33" s="675"/>
      <c r="AU33" s="700"/>
      <c r="AV33" s="675"/>
      <c r="AW33" s="676"/>
      <c r="AX33" s="635"/>
      <c r="AY33" s="700"/>
      <c r="AZ33" s="675"/>
      <c r="BA33" s="700"/>
      <c r="BB33" s="675"/>
      <c r="BC33" s="700"/>
      <c r="BD33" s="675"/>
      <c r="BE33" s="700"/>
      <c r="BF33" s="675"/>
      <c r="BH33" s="1162"/>
    </row>
    <row r="34" spans="1:60">
      <c r="A34" s="728"/>
      <c r="B34" s="729"/>
      <c r="C34" s="1695"/>
      <c r="D34" s="1694"/>
      <c r="E34" s="643" t="s">
        <v>277</v>
      </c>
      <c r="F34" s="701"/>
      <c r="G34" s="674">
        <v>0</v>
      </c>
      <c r="H34" s="701"/>
      <c r="I34" s="674">
        <v>0</v>
      </c>
      <c r="J34" s="701"/>
      <c r="K34" s="674">
        <v>0</v>
      </c>
      <c r="L34" s="701"/>
      <c r="M34" s="2061"/>
      <c r="N34" s="701"/>
      <c r="O34" s="674">
        <v>0</v>
      </c>
      <c r="P34" s="701"/>
      <c r="Q34" s="674">
        <v>0</v>
      </c>
      <c r="R34" s="1695"/>
      <c r="S34" s="1694"/>
      <c r="T34" s="643" t="s">
        <v>277</v>
      </c>
      <c r="U34" s="701"/>
      <c r="V34" s="674">
        <v>0</v>
      </c>
      <c r="W34" s="701"/>
      <c r="X34" s="674">
        <v>0</v>
      </c>
      <c r="Y34" s="701"/>
      <c r="Z34" s="674">
        <v>0</v>
      </c>
      <c r="AA34" s="701"/>
      <c r="AB34" s="2061"/>
      <c r="AC34" s="701"/>
      <c r="AD34" s="674">
        <v>0</v>
      </c>
      <c r="AE34" s="701"/>
      <c r="AF34" s="674">
        <v>0</v>
      </c>
      <c r="AG34" s="700"/>
      <c r="AH34" s="675"/>
      <c r="AI34" s="700"/>
      <c r="AJ34" s="675"/>
      <c r="AK34" s="700"/>
      <c r="AL34" s="675"/>
      <c r="AM34" s="676"/>
      <c r="AN34" s="635"/>
      <c r="AO34" s="700"/>
      <c r="AP34" s="675"/>
      <c r="AQ34" s="700"/>
      <c r="AR34" s="675"/>
      <c r="AS34" s="700"/>
      <c r="AT34" s="675"/>
      <c r="AU34" s="700"/>
      <c r="AV34" s="675"/>
      <c r="AW34" s="676"/>
      <c r="AX34" s="635"/>
      <c r="AY34" s="700"/>
      <c r="AZ34" s="675"/>
      <c r="BA34" s="700"/>
      <c r="BB34" s="675"/>
      <c r="BC34" s="700"/>
      <c r="BD34" s="675"/>
      <c r="BE34" s="700"/>
      <c r="BF34" s="675"/>
      <c r="BH34" s="1162"/>
    </row>
    <row r="35" spans="1:60">
      <c r="A35" s="728"/>
      <c r="B35" s="729"/>
      <c r="C35" s="1700"/>
      <c r="D35" s="1701"/>
      <c r="E35" s="642" t="s">
        <v>751</v>
      </c>
      <c r="F35" s="701"/>
      <c r="G35" s="673">
        <v>0</v>
      </c>
      <c r="H35" s="701"/>
      <c r="I35" s="673">
        <v>0</v>
      </c>
      <c r="J35" s="701"/>
      <c r="K35" s="673">
        <v>0</v>
      </c>
      <c r="L35" s="701"/>
      <c r="M35" s="2062"/>
      <c r="N35" s="701"/>
      <c r="O35" s="673">
        <v>0</v>
      </c>
      <c r="P35" s="701"/>
      <c r="Q35" s="673">
        <v>0</v>
      </c>
      <c r="R35" s="1700"/>
      <c r="S35" s="1701"/>
      <c r="T35" s="642" t="s">
        <v>751</v>
      </c>
      <c r="U35" s="701"/>
      <c r="V35" s="673">
        <v>0</v>
      </c>
      <c r="W35" s="701"/>
      <c r="X35" s="673">
        <v>0</v>
      </c>
      <c r="Y35" s="701"/>
      <c r="Z35" s="673">
        <v>0</v>
      </c>
      <c r="AA35" s="701"/>
      <c r="AB35" s="2062"/>
      <c r="AC35" s="701"/>
      <c r="AD35" s="673">
        <v>0</v>
      </c>
      <c r="AE35" s="701"/>
      <c r="AF35" s="673">
        <v>0</v>
      </c>
      <c r="AG35" s="700"/>
      <c r="AH35" s="675"/>
      <c r="AI35" s="700"/>
      <c r="AJ35" s="675"/>
      <c r="AK35" s="700"/>
      <c r="AL35" s="675"/>
      <c r="AM35" s="676"/>
      <c r="AN35" s="635"/>
      <c r="AO35" s="700"/>
      <c r="AP35" s="675"/>
      <c r="AQ35" s="700"/>
      <c r="AR35" s="675"/>
      <c r="AS35" s="700"/>
      <c r="AT35" s="675"/>
      <c r="AU35" s="700"/>
      <c r="AV35" s="675"/>
      <c r="AW35" s="676"/>
      <c r="AX35" s="635"/>
      <c r="AY35" s="700"/>
      <c r="AZ35" s="675"/>
      <c r="BA35" s="700"/>
      <c r="BB35" s="675"/>
      <c r="BC35" s="700"/>
      <c r="BD35" s="675"/>
      <c r="BE35" s="700"/>
      <c r="BF35" s="675"/>
      <c r="BH35" s="1162"/>
    </row>
    <row r="36" spans="1:60">
      <c r="A36" s="728"/>
      <c r="B36" s="729"/>
      <c r="C36" s="1705" t="s">
        <v>439</v>
      </c>
      <c r="D36" s="1693" t="s">
        <v>273</v>
      </c>
      <c r="E36" s="632" t="s">
        <v>284</v>
      </c>
      <c r="F36" s="699"/>
      <c r="G36" s="672">
        <f>SUMIF($B$46:$B$147,17,G$46:G$147)</f>
        <v>0</v>
      </c>
      <c r="H36" s="699"/>
      <c r="I36" s="672">
        <f>SUMIF($B$46:$B$147,17,I$46:I$147)</f>
        <v>0</v>
      </c>
      <c r="J36" s="699"/>
      <c r="K36" s="672">
        <f>SUMIF($B$46:$B$147,17,K$46:K$147)</f>
        <v>0</v>
      </c>
      <c r="L36" s="699"/>
      <c r="M36" s="672">
        <f>SUMIF($B$46:$B$147,17,M$46:M$147)</f>
        <v>0</v>
      </c>
      <c r="N36" s="699"/>
      <c r="O36" s="2210"/>
      <c r="P36" s="699"/>
      <c r="Q36" s="672">
        <f t="shared" si="0"/>
        <v>0</v>
      </c>
      <c r="R36" s="1705" t="s">
        <v>439</v>
      </c>
      <c r="S36" s="1693" t="s">
        <v>273</v>
      </c>
      <c r="T36" s="632" t="s">
        <v>274</v>
      </c>
      <c r="U36" s="699"/>
      <c r="V36" s="672">
        <f>SUMIF($B$46:$B$147,17,V$46:V$147)</f>
        <v>0</v>
      </c>
      <c r="W36" s="699"/>
      <c r="X36" s="672">
        <f>SUMIF($B$46:$B$147,17,X$46:X$147)</f>
        <v>0</v>
      </c>
      <c r="Y36" s="699"/>
      <c r="Z36" s="672">
        <f>SUMIF($B$46:$B$147,17,Z$46:Z$147)</f>
        <v>0</v>
      </c>
      <c r="AA36" s="699"/>
      <c r="AB36" s="672">
        <f>SUMIF($B$46:$B$147,17,AB$46:AB$147)</f>
        <v>0</v>
      </c>
      <c r="AC36" s="699"/>
      <c r="AD36" s="2210"/>
      <c r="AE36" s="699"/>
      <c r="AF36" s="672">
        <f t="shared" ref="AF36:AF39" si="7">SUM(V36,X36,AD36)</f>
        <v>0</v>
      </c>
      <c r="AG36" s="699"/>
      <c r="AH36" s="672">
        <f>SUMIF($B$46:$B$147,17,AH$46:AH$147)</f>
        <v>0</v>
      </c>
      <c r="AI36" s="699"/>
      <c r="AJ36" s="672">
        <f>SUMIF($B$46:$B$147,17,AJ$46:AJ$147)</f>
        <v>0</v>
      </c>
      <c r="AK36" s="699"/>
      <c r="AL36" s="672">
        <f t="shared" si="2"/>
        <v>0</v>
      </c>
      <c r="AM36" s="671" t="s">
        <v>439</v>
      </c>
      <c r="AN36" s="632" t="s">
        <v>1357</v>
      </c>
      <c r="AO36" s="699"/>
      <c r="AP36" s="672">
        <f>SUMIF($B$46:$B$147,17,AP$46:AP$147)</f>
        <v>0</v>
      </c>
      <c r="AQ36" s="699"/>
      <c r="AR36" s="672">
        <f>SUMIF($B$46:$B$147,17,AR$46:AR$147)</f>
        <v>0</v>
      </c>
      <c r="AS36" s="699"/>
      <c r="AT36" s="672">
        <f>SUMIF($B$46:$B$147,17,AT$46:AT$147)</f>
        <v>0</v>
      </c>
      <c r="AU36" s="699"/>
      <c r="AV36" s="672">
        <f t="shared" si="3"/>
        <v>0</v>
      </c>
      <c r="AW36" s="671" t="s">
        <v>439</v>
      </c>
      <c r="AX36" s="632" t="s">
        <v>1357</v>
      </c>
      <c r="AY36" s="699"/>
      <c r="AZ36" s="672">
        <f>SUMIF($B$46:$B$147,17,AZ$46:AZ$147)</f>
        <v>0</v>
      </c>
      <c r="BA36" s="699"/>
      <c r="BB36" s="672">
        <f>SUMIF($B$46:$B$147,17,BB$46:BB$147)</f>
        <v>0</v>
      </c>
      <c r="BC36" s="699"/>
      <c r="BD36" s="672">
        <f>SUMIF($B$46:$B$147,17,BD$46:BD$147)</f>
        <v>0</v>
      </c>
      <c r="BE36" s="699"/>
      <c r="BF36" s="672">
        <f t="shared" si="4"/>
        <v>0</v>
      </c>
      <c r="BH36" s="1162"/>
    </row>
    <row r="37" spans="1:60">
      <c r="A37" s="728"/>
      <c r="B37" s="729"/>
      <c r="C37" s="1696"/>
      <c r="D37" s="1694" t="s">
        <v>276</v>
      </c>
      <c r="E37" s="635" t="s">
        <v>750</v>
      </c>
      <c r="F37" s="701"/>
      <c r="G37" s="673">
        <f>SUMIF($B$46:$B$147,18,G$46:G$147)</f>
        <v>0</v>
      </c>
      <c r="H37" s="701"/>
      <c r="I37" s="673">
        <f>SUMIF($B$46:$B$147,18,I$46:I$147)</f>
        <v>0</v>
      </c>
      <c r="J37" s="701"/>
      <c r="K37" s="673">
        <f>SUMIF($B$46:$B$147,18,K$46:K$147)</f>
        <v>0</v>
      </c>
      <c r="L37" s="701"/>
      <c r="M37" s="673">
        <f>SUMIF($B$46:$B$147,18,M$46:M$147)</f>
        <v>0</v>
      </c>
      <c r="N37" s="701"/>
      <c r="O37" s="2211"/>
      <c r="P37" s="701"/>
      <c r="Q37" s="673">
        <f t="shared" si="0"/>
        <v>0</v>
      </c>
      <c r="R37" s="1696"/>
      <c r="S37" s="1694" t="s">
        <v>276</v>
      </c>
      <c r="T37" s="635" t="s">
        <v>750</v>
      </c>
      <c r="U37" s="701"/>
      <c r="V37" s="673">
        <f>SUMIF($B$46:$B$147,18,V$46:V$147)</f>
        <v>0</v>
      </c>
      <c r="W37" s="701"/>
      <c r="X37" s="673">
        <f>SUMIF($B$46:$B$147,18,X$46:X$147)</f>
        <v>0</v>
      </c>
      <c r="Y37" s="701"/>
      <c r="Z37" s="673">
        <f>SUMIF($B$46:$B$147,18,Z$46:Z$147)</f>
        <v>0</v>
      </c>
      <c r="AA37" s="701"/>
      <c r="AB37" s="673">
        <f>SUMIF($B$46:$B$147,18,AB$46:AB$147)</f>
        <v>0</v>
      </c>
      <c r="AC37" s="701"/>
      <c r="AD37" s="2211"/>
      <c r="AE37" s="701"/>
      <c r="AF37" s="673">
        <f t="shared" si="7"/>
        <v>0</v>
      </c>
      <c r="AG37" s="701"/>
      <c r="AH37" s="673">
        <f>SUMIF($B$46:$B$147,18,AH$46:AH$147)</f>
        <v>0</v>
      </c>
      <c r="AI37" s="701"/>
      <c r="AJ37" s="673">
        <f>SUMIF($B$46:$B$147,18,AJ$46:AJ$147)</f>
        <v>0</v>
      </c>
      <c r="AK37" s="701"/>
      <c r="AL37" s="673">
        <f t="shared" si="2"/>
        <v>0</v>
      </c>
      <c r="AM37" s="676"/>
      <c r="AN37" s="635" t="s">
        <v>750</v>
      </c>
      <c r="AO37" s="701"/>
      <c r="AP37" s="673">
        <f>SUMIF($B$46:$B$147,18,AP$46:AP$147)</f>
        <v>0</v>
      </c>
      <c r="AQ37" s="701"/>
      <c r="AR37" s="673">
        <f>SUMIF($B$46:$B$147,18,AR$46:AR$147)</f>
        <v>0</v>
      </c>
      <c r="AS37" s="701"/>
      <c r="AT37" s="673">
        <f>SUMIF($B$46:$B$147,18,AT$46:AT$147)</f>
        <v>0</v>
      </c>
      <c r="AU37" s="701"/>
      <c r="AV37" s="673">
        <f t="shared" si="3"/>
        <v>0</v>
      </c>
      <c r="AW37" s="676"/>
      <c r="AX37" s="635" t="s">
        <v>750</v>
      </c>
      <c r="AY37" s="701"/>
      <c r="AZ37" s="673">
        <f>SUMIF($B$46:$B$147,18,AZ$46:AZ$147)</f>
        <v>0</v>
      </c>
      <c r="BA37" s="701"/>
      <c r="BB37" s="673">
        <f>SUMIF($B$46:$B$147,18,BB$46:BB$147)</f>
        <v>0</v>
      </c>
      <c r="BC37" s="701"/>
      <c r="BD37" s="673">
        <f>SUMIF($B$46:$B$147,18,BD$46:BD$147)</f>
        <v>0</v>
      </c>
      <c r="BE37" s="701"/>
      <c r="BF37" s="673">
        <f t="shared" si="4"/>
        <v>0</v>
      </c>
      <c r="BH37" s="1162"/>
    </row>
    <row r="38" spans="1:60">
      <c r="A38" s="728"/>
      <c r="B38" s="730"/>
      <c r="C38" s="1696"/>
      <c r="D38" s="1694"/>
      <c r="E38" s="643" t="s">
        <v>277</v>
      </c>
      <c r="F38" s="701"/>
      <c r="G38" s="674">
        <f>SUMIF($B$46:$B$147,19,G$46:G$147)</f>
        <v>0</v>
      </c>
      <c r="H38" s="701"/>
      <c r="I38" s="674">
        <f>SUMIF($B$46:$B$147,19,I$46:I$147)</f>
        <v>0</v>
      </c>
      <c r="J38" s="701"/>
      <c r="K38" s="674">
        <f>SUMIF($B$46:$B$147,19,K$46:K$147)</f>
        <v>0</v>
      </c>
      <c r="L38" s="701"/>
      <c r="M38" s="674">
        <f>SUMIF($B$46:$B$147,19,M$46:M$147)</f>
        <v>0</v>
      </c>
      <c r="N38" s="701"/>
      <c r="O38" s="2061"/>
      <c r="P38" s="701"/>
      <c r="Q38" s="674">
        <f t="shared" si="0"/>
        <v>0</v>
      </c>
      <c r="R38" s="1696"/>
      <c r="S38" s="1694"/>
      <c r="T38" s="643" t="s">
        <v>277</v>
      </c>
      <c r="U38" s="701"/>
      <c r="V38" s="674">
        <f>SUMIF($B$46:$B$147,19,V$46:V$147)</f>
        <v>0</v>
      </c>
      <c r="W38" s="701"/>
      <c r="X38" s="674">
        <f>SUMIF($B$46:$B$147,19,X$46:X$147)</f>
        <v>0</v>
      </c>
      <c r="Y38" s="701"/>
      <c r="Z38" s="674">
        <f>SUMIF($B$46:$B$147,19,Z$46:Z$147)</f>
        <v>0</v>
      </c>
      <c r="AA38" s="701"/>
      <c r="AB38" s="674">
        <f>SUMIF($B$46:$B$147,19,AB$46:AB$147)</f>
        <v>0</v>
      </c>
      <c r="AC38" s="701"/>
      <c r="AD38" s="2061"/>
      <c r="AE38" s="701"/>
      <c r="AF38" s="674">
        <f t="shared" si="7"/>
        <v>0</v>
      </c>
      <c r="AG38" s="701"/>
      <c r="AH38" s="674">
        <f>SUMIF($B$46:$B$147,19,AH$46:AH$147)</f>
        <v>0</v>
      </c>
      <c r="AI38" s="701"/>
      <c r="AJ38" s="674">
        <f>SUMIF($B$46:$B$147,19,AJ$46:AJ$147)</f>
        <v>0</v>
      </c>
      <c r="AK38" s="701"/>
      <c r="AL38" s="674">
        <f t="shared" si="2"/>
        <v>0</v>
      </c>
      <c r="AM38" s="676"/>
      <c r="AN38" s="643" t="s">
        <v>1353</v>
      </c>
      <c r="AO38" s="701"/>
      <c r="AP38" s="674">
        <f>SUMIF($B$46:$B$147,19,AP$46:AP$147)</f>
        <v>0</v>
      </c>
      <c r="AQ38" s="701"/>
      <c r="AR38" s="674">
        <f>SUMIF($B$46:$B$147,19,AR$46:AR$147)</f>
        <v>0</v>
      </c>
      <c r="AS38" s="701"/>
      <c r="AT38" s="674">
        <f>SUMIF($B$46:$B$147,19,AT$46:AT$147)</f>
        <v>0</v>
      </c>
      <c r="AU38" s="701"/>
      <c r="AV38" s="674">
        <f t="shared" si="3"/>
        <v>0</v>
      </c>
      <c r="AW38" s="676"/>
      <c r="AX38" s="643" t="s">
        <v>1353</v>
      </c>
      <c r="AY38" s="701"/>
      <c r="AZ38" s="674">
        <f>SUMIF($B$46:$B$147,19,AZ$46:AZ$147)</f>
        <v>0</v>
      </c>
      <c r="BA38" s="701"/>
      <c r="BB38" s="674">
        <f>SUMIF($B$46:$B$147,19,BB$46:BB$147)</f>
        <v>0</v>
      </c>
      <c r="BC38" s="701"/>
      <c r="BD38" s="674">
        <f>SUMIF($B$46:$B$147,19,BD$46:BD$147)</f>
        <v>0</v>
      </c>
      <c r="BE38" s="701"/>
      <c r="BF38" s="674">
        <f t="shared" si="4"/>
        <v>0</v>
      </c>
      <c r="BH38" s="1162"/>
    </row>
    <row r="39" spans="1:60">
      <c r="A39" s="728"/>
      <c r="B39" s="729"/>
      <c r="C39" s="1706"/>
      <c r="D39" s="1697"/>
      <c r="E39" s="643" t="s">
        <v>751</v>
      </c>
      <c r="F39" s="701"/>
      <c r="G39" s="673">
        <f>SUMIF($B$46:$B$147,20,G$46:G$147)</f>
        <v>0</v>
      </c>
      <c r="H39" s="701"/>
      <c r="I39" s="673">
        <f>SUMIF($B$46:$B$147,20,I$46:I$147)</f>
        <v>0</v>
      </c>
      <c r="J39" s="701"/>
      <c r="K39" s="673">
        <f>SUMIF($B$46:$B$147,20,K$46:K$147)</f>
        <v>0</v>
      </c>
      <c r="L39" s="701"/>
      <c r="M39" s="673">
        <f>SUMIF($B$46:$B$147,20,M$46:M$147)</f>
        <v>0</v>
      </c>
      <c r="N39" s="701"/>
      <c r="O39" s="2212"/>
      <c r="P39" s="701"/>
      <c r="Q39" s="673">
        <f t="shared" si="0"/>
        <v>0</v>
      </c>
      <c r="R39" s="1706"/>
      <c r="S39" s="1697"/>
      <c r="T39" s="643" t="s">
        <v>751</v>
      </c>
      <c r="U39" s="701"/>
      <c r="V39" s="673">
        <f>SUMIF($B$46:$B$147,20,V$46:V$147)</f>
        <v>0</v>
      </c>
      <c r="W39" s="701"/>
      <c r="X39" s="673">
        <f>SUMIF($B$46:$B$147,20,X$46:X$147)</f>
        <v>0</v>
      </c>
      <c r="Y39" s="701"/>
      <c r="Z39" s="673">
        <f>SUMIF($B$46:$B$147,20,Z$46:Z$147)</f>
        <v>0</v>
      </c>
      <c r="AA39" s="701"/>
      <c r="AB39" s="673">
        <f>SUMIF($B$46:$B$147,20,AB$46:AB$147)</f>
        <v>0</v>
      </c>
      <c r="AC39" s="701"/>
      <c r="AD39" s="2212"/>
      <c r="AE39" s="701"/>
      <c r="AF39" s="673">
        <f t="shared" si="7"/>
        <v>0</v>
      </c>
      <c r="AG39" s="702"/>
      <c r="AH39" s="677">
        <f>SUMIF($B$46:$B$147,20,AH$46:AH$147)</f>
        <v>0</v>
      </c>
      <c r="AI39" s="702"/>
      <c r="AJ39" s="677">
        <f>SUMIF($B$46:$B$147,20,AJ$46:AJ$147)</f>
        <v>0</v>
      </c>
      <c r="AK39" s="702"/>
      <c r="AL39" s="675">
        <f t="shared" si="2"/>
        <v>0</v>
      </c>
      <c r="AM39" s="680"/>
      <c r="AN39" s="642" t="s">
        <v>751</v>
      </c>
      <c r="AO39" s="702"/>
      <c r="AP39" s="677">
        <f>SUMIF($B$46:$B$147,20,AP$46:AP$147)</f>
        <v>0</v>
      </c>
      <c r="AQ39" s="702"/>
      <c r="AR39" s="677">
        <f>SUMIF($B$46:$B$147,20,AR$46:AR$147)</f>
        <v>0</v>
      </c>
      <c r="AS39" s="702"/>
      <c r="AT39" s="677">
        <f>SUMIF($B$46:$B$147,20,AT$46:AT$147)</f>
        <v>0</v>
      </c>
      <c r="AU39" s="702"/>
      <c r="AV39" s="675">
        <f t="shared" si="3"/>
        <v>0</v>
      </c>
      <c r="AW39" s="680"/>
      <c r="AX39" s="642" t="s">
        <v>751</v>
      </c>
      <c r="AY39" s="702"/>
      <c r="AZ39" s="677">
        <f>SUMIF($B$46:$B$147,20,AZ$46:AZ$147)</f>
        <v>0</v>
      </c>
      <c r="BA39" s="702"/>
      <c r="BB39" s="677">
        <f>SUMIF($B$46:$B$147,20,BB$46:BB$147)</f>
        <v>0</v>
      </c>
      <c r="BC39" s="702"/>
      <c r="BD39" s="677">
        <f>SUMIF($B$46:$B$147,20,BD$46:BD$147)</f>
        <v>0</v>
      </c>
      <c r="BE39" s="702"/>
      <c r="BF39" s="675">
        <f t="shared" si="4"/>
        <v>0</v>
      </c>
      <c r="BH39" s="1162"/>
    </row>
    <row r="40" spans="1:60">
      <c r="A40" s="728"/>
      <c r="B40" s="729"/>
      <c r="C40" s="1698"/>
      <c r="D40" s="1699" t="s">
        <v>278</v>
      </c>
      <c r="E40" s="691" t="s">
        <v>279</v>
      </c>
      <c r="F40" s="701"/>
      <c r="G40" s="673">
        <v>0</v>
      </c>
      <c r="H40" s="701"/>
      <c r="I40" s="673">
        <v>0</v>
      </c>
      <c r="J40" s="701"/>
      <c r="K40" s="673">
        <v>0</v>
      </c>
      <c r="L40" s="701"/>
      <c r="M40" s="673">
        <v>0</v>
      </c>
      <c r="N40" s="701"/>
      <c r="O40" s="2211"/>
      <c r="P40" s="701"/>
      <c r="Q40" s="673">
        <v>0</v>
      </c>
      <c r="R40" s="1698"/>
      <c r="S40" s="1699" t="s">
        <v>278</v>
      </c>
      <c r="T40" s="691" t="s">
        <v>274</v>
      </c>
      <c r="U40" s="701"/>
      <c r="V40" s="673">
        <v>0</v>
      </c>
      <c r="W40" s="701"/>
      <c r="X40" s="673">
        <v>0</v>
      </c>
      <c r="Y40" s="701"/>
      <c r="Z40" s="673">
        <v>0</v>
      </c>
      <c r="AA40" s="701"/>
      <c r="AB40" s="673">
        <v>0</v>
      </c>
      <c r="AC40" s="701"/>
      <c r="AD40" s="2211"/>
      <c r="AE40" s="701"/>
      <c r="AF40" s="673">
        <v>0</v>
      </c>
      <c r="AG40" s="700"/>
      <c r="AH40" s="675"/>
      <c r="AI40" s="700"/>
      <c r="AJ40" s="675"/>
      <c r="AK40" s="700"/>
      <c r="AL40" s="675"/>
      <c r="AM40" s="1704"/>
      <c r="AN40" s="635"/>
      <c r="AO40" s="700"/>
      <c r="AP40" s="675"/>
      <c r="AQ40" s="700"/>
      <c r="AR40" s="675"/>
      <c r="AS40" s="700"/>
      <c r="AT40" s="675"/>
      <c r="AU40" s="700"/>
      <c r="AV40" s="675"/>
      <c r="AW40" s="1704"/>
      <c r="AX40" s="635"/>
      <c r="AY40" s="700"/>
      <c r="AZ40" s="675"/>
      <c r="BA40" s="700"/>
      <c r="BB40" s="675"/>
      <c r="BC40" s="700"/>
      <c r="BD40" s="675"/>
      <c r="BE40" s="700"/>
      <c r="BF40" s="675"/>
      <c r="BH40" s="1162"/>
    </row>
    <row r="41" spans="1:60">
      <c r="A41" s="728"/>
      <c r="B41" s="729"/>
      <c r="C41" s="1695"/>
      <c r="D41" s="1694"/>
      <c r="E41" s="635" t="s">
        <v>750</v>
      </c>
      <c r="F41" s="701"/>
      <c r="G41" s="673">
        <v>0</v>
      </c>
      <c r="H41" s="701"/>
      <c r="I41" s="673">
        <v>0</v>
      </c>
      <c r="J41" s="701"/>
      <c r="K41" s="673">
        <v>0</v>
      </c>
      <c r="L41" s="701"/>
      <c r="M41" s="673">
        <v>0</v>
      </c>
      <c r="N41" s="701"/>
      <c r="O41" s="2211"/>
      <c r="P41" s="701"/>
      <c r="Q41" s="673">
        <v>0</v>
      </c>
      <c r="R41" s="1695"/>
      <c r="S41" s="1694"/>
      <c r="T41" s="635" t="s">
        <v>750</v>
      </c>
      <c r="U41" s="701"/>
      <c r="V41" s="673">
        <v>0</v>
      </c>
      <c r="W41" s="701"/>
      <c r="X41" s="673">
        <v>0</v>
      </c>
      <c r="Y41" s="701"/>
      <c r="Z41" s="673">
        <v>0</v>
      </c>
      <c r="AA41" s="701"/>
      <c r="AB41" s="673">
        <v>0</v>
      </c>
      <c r="AC41" s="701"/>
      <c r="AD41" s="2211"/>
      <c r="AE41" s="701"/>
      <c r="AF41" s="673">
        <v>0</v>
      </c>
      <c r="AG41" s="700"/>
      <c r="AH41" s="675"/>
      <c r="AI41" s="700"/>
      <c r="AJ41" s="675"/>
      <c r="AK41" s="700"/>
      <c r="AL41" s="675"/>
      <c r="AM41" s="1704"/>
      <c r="AN41" s="635"/>
      <c r="AO41" s="700"/>
      <c r="AP41" s="675"/>
      <c r="AQ41" s="700"/>
      <c r="AR41" s="675"/>
      <c r="AS41" s="700"/>
      <c r="AT41" s="675"/>
      <c r="AU41" s="700"/>
      <c r="AV41" s="675"/>
      <c r="AW41" s="1704"/>
      <c r="AX41" s="635"/>
      <c r="AY41" s="700"/>
      <c r="AZ41" s="675"/>
      <c r="BA41" s="700"/>
      <c r="BB41" s="675"/>
      <c r="BC41" s="700"/>
      <c r="BD41" s="675"/>
      <c r="BE41" s="700"/>
      <c r="BF41" s="675"/>
      <c r="BH41" s="1162"/>
    </row>
    <row r="42" spans="1:60">
      <c r="A42" s="728"/>
      <c r="B42" s="729"/>
      <c r="C42" s="1695"/>
      <c r="D42" s="1694"/>
      <c r="E42" s="643" t="s">
        <v>277</v>
      </c>
      <c r="F42" s="701"/>
      <c r="G42" s="674">
        <v>0</v>
      </c>
      <c r="H42" s="701"/>
      <c r="I42" s="674">
        <v>0</v>
      </c>
      <c r="J42" s="701"/>
      <c r="K42" s="674">
        <v>0</v>
      </c>
      <c r="L42" s="701"/>
      <c r="M42" s="674">
        <v>0</v>
      </c>
      <c r="N42" s="701"/>
      <c r="O42" s="2061"/>
      <c r="P42" s="701"/>
      <c r="Q42" s="674">
        <v>0</v>
      </c>
      <c r="R42" s="1695"/>
      <c r="S42" s="1694"/>
      <c r="T42" s="643" t="s">
        <v>277</v>
      </c>
      <c r="U42" s="701"/>
      <c r="V42" s="674">
        <v>0</v>
      </c>
      <c r="W42" s="701"/>
      <c r="X42" s="674">
        <v>0</v>
      </c>
      <c r="Y42" s="701"/>
      <c r="Z42" s="674">
        <v>0</v>
      </c>
      <c r="AA42" s="701"/>
      <c r="AB42" s="674">
        <v>0</v>
      </c>
      <c r="AC42" s="701"/>
      <c r="AD42" s="2061"/>
      <c r="AE42" s="701"/>
      <c r="AF42" s="674">
        <v>0</v>
      </c>
      <c r="AG42" s="700"/>
      <c r="AH42" s="675"/>
      <c r="AI42" s="700"/>
      <c r="AJ42" s="675"/>
      <c r="AK42" s="700"/>
      <c r="AL42" s="675"/>
      <c r="AM42" s="1704"/>
      <c r="AN42" s="635"/>
      <c r="AO42" s="700"/>
      <c r="AP42" s="675"/>
      <c r="AQ42" s="700"/>
      <c r="AR42" s="675"/>
      <c r="AS42" s="700"/>
      <c r="AT42" s="675"/>
      <c r="AU42" s="700"/>
      <c r="AV42" s="675"/>
      <c r="AW42" s="1704"/>
      <c r="AX42" s="635"/>
      <c r="AY42" s="700"/>
      <c r="AZ42" s="675"/>
      <c r="BA42" s="700"/>
      <c r="BB42" s="675"/>
      <c r="BC42" s="700"/>
      <c r="BD42" s="675"/>
      <c r="BE42" s="700"/>
      <c r="BF42" s="675"/>
      <c r="BH42" s="1162"/>
    </row>
    <row r="43" spans="1:60">
      <c r="A43" s="728"/>
      <c r="B43" s="729"/>
      <c r="C43" s="1700"/>
      <c r="D43" s="1701"/>
      <c r="E43" s="642" t="s">
        <v>751</v>
      </c>
      <c r="F43" s="701"/>
      <c r="G43" s="673">
        <v>0</v>
      </c>
      <c r="H43" s="701"/>
      <c r="I43" s="673">
        <v>0</v>
      </c>
      <c r="J43" s="701"/>
      <c r="K43" s="673">
        <v>0</v>
      </c>
      <c r="L43" s="701"/>
      <c r="M43" s="673">
        <v>0</v>
      </c>
      <c r="N43" s="701"/>
      <c r="O43" s="2062"/>
      <c r="P43" s="701"/>
      <c r="Q43" s="673">
        <v>0</v>
      </c>
      <c r="R43" s="1700"/>
      <c r="S43" s="1701"/>
      <c r="T43" s="642" t="s">
        <v>751</v>
      </c>
      <c r="U43" s="701"/>
      <c r="V43" s="673">
        <v>0</v>
      </c>
      <c r="W43" s="701"/>
      <c r="X43" s="673">
        <v>0</v>
      </c>
      <c r="Y43" s="701"/>
      <c r="Z43" s="673">
        <v>0</v>
      </c>
      <c r="AA43" s="701"/>
      <c r="AB43" s="673">
        <v>0</v>
      </c>
      <c r="AC43" s="701"/>
      <c r="AD43" s="2062"/>
      <c r="AE43" s="701"/>
      <c r="AF43" s="673">
        <v>0</v>
      </c>
      <c r="AG43" s="700"/>
      <c r="AH43" s="675"/>
      <c r="AI43" s="700"/>
      <c r="AJ43" s="675"/>
      <c r="AK43" s="700"/>
      <c r="AL43" s="675"/>
      <c r="AM43" s="1704"/>
      <c r="AN43" s="635"/>
      <c r="AO43" s="700"/>
      <c r="AP43" s="675"/>
      <c r="AQ43" s="700"/>
      <c r="AR43" s="675"/>
      <c r="AS43" s="700"/>
      <c r="AT43" s="675"/>
      <c r="AU43" s="700"/>
      <c r="AV43" s="675"/>
      <c r="AW43" s="1704"/>
      <c r="AX43" s="635"/>
      <c r="AY43" s="700"/>
      <c r="AZ43" s="675"/>
      <c r="BA43" s="700"/>
      <c r="BB43" s="675"/>
      <c r="BC43" s="700"/>
      <c r="BD43" s="675"/>
      <c r="BE43" s="700"/>
      <c r="BF43" s="675"/>
      <c r="BH43" s="1162"/>
    </row>
    <row r="44" spans="1:60">
      <c r="A44" s="728"/>
      <c r="B44" s="729"/>
      <c r="C44" s="998" t="s">
        <v>753</v>
      </c>
      <c r="D44" s="1687"/>
      <c r="E44" s="999" t="s">
        <v>1358</v>
      </c>
      <c r="F44" s="1000"/>
      <c r="G44" s="1001">
        <f>SUM(G12,G20,G28,G36)</f>
        <v>14</v>
      </c>
      <c r="H44" s="1000"/>
      <c r="I44" s="1001">
        <f>SUM(I20,I28,I36)</f>
        <v>0</v>
      </c>
      <c r="J44" s="1000"/>
      <c r="K44" s="1001">
        <f>SUM(K12,K20,K28,K36)</f>
        <v>0</v>
      </c>
      <c r="L44" s="1000"/>
      <c r="M44" s="1001">
        <f>SUM(M12,M20,M28,M36)</f>
        <v>0</v>
      </c>
      <c r="N44" s="1000"/>
      <c r="O44" s="1001">
        <f>SUM(O12,O20,O28,O36)</f>
        <v>0</v>
      </c>
      <c r="P44" s="1000"/>
      <c r="Q44" s="1001">
        <f>SUM(Q12,Q20,Q28,Q36)</f>
        <v>14</v>
      </c>
      <c r="R44" s="998" t="s">
        <v>753</v>
      </c>
      <c r="S44" s="1687"/>
      <c r="T44" s="999" t="s">
        <v>274</v>
      </c>
      <c r="U44" s="1000"/>
      <c r="V44" s="1001">
        <f>SUM(V12,V20,V28,V36)</f>
        <v>0</v>
      </c>
      <c r="W44" s="1000"/>
      <c r="X44" s="1001">
        <f>SUM(X20,X28,X36)</f>
        <v>0</v>
      </c>
      <c r="Y44" s="1000"/>
      <c r="Z44" s="1001">
        <f>SUM(Z12,Z20,Z28,Z36)</f>
        <v>0</v>
      </c>
      <c r="AA44" s="1000"/>
      <c r="AB44" s="1001">
        <f>SUM(AB12,AB20,AB28,AB36)</f>
        <v>0</v>
      </c>
      <c r="AC44" s="1000"/>
      <c r="AD44" s="1001">
        <f>SUM(AD12,AD20,AD28,AD36)</f>
        <v>0</v>
      </c>
      <c r="AE44" s="1000"/>
      <c r="AF44" s="1001">
        <f>SUM(AF12,AF20,AF28,AF36)</f>
        <v>0</v>
      </c>
      <c r="AG44" s="703"/>
      <c r="AH44" s="683">
        <f>SUM(AH20,AH28,AH36)</f>
        <v>0</v>
      </c>
      <c r="AI44" s="703"/>
      <c r="AJ44" s="683">
        <f>SUM(AJ12,AJ20,AJ28,AJ36)</f>
        <v>0</v>
      </c>
      <c r="AK44" s="703"/>
      <c r="AL44" s="683">
        <f>SUM(AL12,AL20,AL28,AL36)</f>
        <v>0</v>
      </c>
      <c r="AM44" s="681" t="s">
        <v>753</v>
      </c>
      <c r="AN44" s="682" t="s">
        <v>1358</v>
      </c>
      <c r="AO44" s="703"/>
      <c r="AP44" s="683">
        <f>SUM(AP12,AP20,AP28,AP36)</f>
        <v>0</v>
      </c>
      <c r="AQ44" s="703"/>
      <c r="AR44" s="683">
        <f>SUM(AR20,AR28,AR36)</f>
        <v>0</v>
      </c>
      <c r="AS44" s="703"/>
      <c r="AT44" s="683">
        <f>SUM(AT12,AT20,AT28,AT36)</f>
        <v>0</v>
      </c>
      <c r="AU44" s="703"/>
      <c r="AV44" s="683">
        <f>SUM(AV12,AV20,AV28,AV36)</f>
        <v>0</v>
      </c>
      <c r="AW44" s="681" t="s">
        <v>753</v>
      </c>
      <c r="AX44" s="682" t="s">
        <v>1358</v>
      </c>
      <c r="AY44" s="703"/>
      <c r="AZ44" s="683">
        <f>SUM(AZ12,AZ20,AZ28,AZ36)</f>
        <v>0</v>
      </c>
      <c r="BA44" s="703"/>
      <c r="BB44" s="683">
        <f>SUM(BB20,BB28,BB36)</f>
        <v>0</v>
      </c>
      <c r="BC44" s="703"/>
      <c r="BD44" s="683">
        <f>SUM(BD12,BD20,BD28,BD36)</f>
        <v>0</v>
      </c>
      <c r="BE44" s="703"/>
      <c r="BF44" s="683">
        <f>SUM(BF12,BF20,BF28,BF36)</f>
        <v>0</v>
      </c>
      <c r="BH44" s="1162"/>
    </row>
    <row r="45" spans="1:60">
      <c r="A45" s="728"/>
      <c r="B45" s="729"/>
      <c r="C45" s="1002"/>
      <c r="D45" s="1718"/>
      <c r="E45" s="1003" t="s">
        <v>750</v>
      </c>
      <c r="F45" s="1004"/>
      <c r="G45" s="1005">
        <f>SUM(G13,G21,G29,G37)</f>
        <v>0</v>
      </c>
      <c r="H45" s="1004"/>
      <c r="I45" s="1005">
        <f>SUM(I21,I29,I37)</f>
        <v>0</v>
      </c>
      <c r="J45" s="1004"/>
      <c r="K45" s="1005">
        <f>SUM(K13,K21,K29,K37)</f>
        <v>0</v>
      </c>
      <c r="L45" s="1004"/>
      <c r="M45" s="1005">
        <f>SUM(M13,M21,M29,M37)</f>
        <v>0</v>
      </c>
      <c r="N45" s="1004"/>
      <c r="O45" s="1005">
        <f>SUM(O13,O21,O29,O37)</f>
        <v>0</v>
      </c>
      <c r="P45" s="1004"/>
      <c r="Q45" s="1005">
        <f>SUM(Q13,Q21,Q29,Q37)</f>
        <v>0</v>
      </c>
      <c r="R45" s="1002"/>
      <c r="S45" s="1718"/>
      <c r="T45" s="1003" t="s">
        <v>750</v>
      </c>
      <c r="U45" s="1004"/>
      <c r="V45" s="1005">
        <f>SUM(V13,V21,V29,V37)</f>
        <v>0</v>
      </c>
      <c r="W45" s="1004"/>
      <c r="X45" s="1005">
        <f>SUM(X21,X29,X37)</f>
        <v>0</v>
      </c>
      <c r="Y45" s="1004"/>
      <c r="Z45" s="1005">
        <f>SUM(Z13,Z21,Z29,Z37)</f>
        <v>0</v>
      </c>
      <c r="AA45" s="1004"/>
      <c r="AB45" s="1005">
        <f>SUM(AB13,AB21,AB29,AB37)</f>
        <v>0</v>
      </c>
      <c r="AC45" s="1004"/>
      <c r="AD45" s="1005">
        <f>SUM(AD13,AD21,AD29,AD37)</f>
        <v>0</v>
      </c>
      <c r="AE45" s="1004"/>
      <c r="AF45" s="1005">
        <f>SUM(AF13,AF21,AF29,AF37)</f>
        <v>0</v>
      </c>
      <c r="AG45" s="704"/>
      <c r="AH45" s="686">
        <f>SUM(AH21,AH29,AH37)</f>
        <v>0</v>
      </c>
      <c r="AI45" s="704"/>
      <c r="AJ45" s="686">
        <f>SUM(AJ13,AJ21,AJ29,AJ37)</f>
        <v>0</v>
      </c>
      <c r="AK45" s="704"/>
      <c r="AL45" s="686">
        <f>SUM(AL13,AL21,AL29,AL37)</f>
        <v>0</v>
      </c>
      <c r="AM45" s="684"/>
      <c r="AN45" s="685" t="s">
        <v>750</v>
      </c>
      <c r="AO45" s="704"/>
      <c r="AP45" s="686">
        <f>SUM(AP13,AP21,AP29,AP37)</f>
        <v>0</v>
      </c>
      <c r="AQ45" s="704"/>
      <c r="AR45" s="686">
        <f>SUM(AR21,AR29,AR37)</f>
        <v>0</v>
      </c>
      <c r="AS45" s="704"/>
      <c r="AT45" s="686">
        <f>SUM(AT13,AT21,AT29,AT37)</f>
        <v>0</v>
      </c>
      <c r="AU45" s="704"/>
      <c r="AV45" s="686">
        <f>SUM(AV13,AV21,AV29,AV37)</f>
        <v>0</v>
      </c>
      <c r="AW45" s="684"/>
      <c r="AX45" s="685" t="s">
        <v>750</v>
      </c>
      <c r="AY45" s="704"/>
      <c r="AZ45" s="686">
        <f>SUM(AZ13,AZ21,AZ29,AZ37)</f>
        <v>0</v>
      </c>
      <c r="BA45" s="704"/>
      <c r="BB45" s="686">
        <f>SUM(BB21,BB29,BB37)</f>
        <v>0</v>
      </c>
      <c r="BC45" s="704"/>
      <c r="BD45" s="686">
        <f>SUM(BD13,BD21,BD29,BD37)</f>
        <v>0</v>
      </c>
      <c r="BE45" s="704"/>
      <c r="BF45" s="686">
        <f>SUM(BF13,BF21,BF29,BF37)</f>
        <v>0</v>
      </c>
      <c r="BH45" s="1162"/>
    </row>
    <row r="46" spans="1:60">
      <c r="A46" s="728"/>
      <c r="B46" s="30">
        <v>1</v>
      </c>
      <c r="C46" s="2583" t="s">
        <v>1673</v>
      </c>
      <c r="D46" s="2030"/>
      <c r="E46" s="2586" t="s">
        <v>754</v>
      </c>
      <c r="F46" s="975" t="s">
        <v>432</v>
      </c>
      <c r="G46" s="2033" t="s">
        <v>1737</v>
      </c>
      <c r="H46" s="975" t="s">
        <v>432</v>
      </c>
      <c r="I46" s="2033"/>
      <c r="J46" s="975"/>
      <c r="K46" s="2033"/>
      <c r="L46" s="975"/>
      <c r="M46" s="2033"/>
      <c r="N46" s="975"/>
      <c r="O46" s="2033"/>
      <c r="Q46" s="30"/>
      <c r="R46" s="2583" t="s">
        <v>1673</v>
      </c>
      <c r="S46" s="2030"/>
      <c r="T46" s="2586" t="s">
        <v>754</v>
      </c>
      <c r="U46" s="975" t="s">
        <v>432</v>
      </c>
      <c r="V46" s="2033"/>
      <c r="W46" s="975" t="s">
        <v>432</v>
      </c>
      <c r="X46" s="2033"/>
      <c r="Y46" s="975"/>
      <c r="Z46" s="2033"/>
      <c r="AA46" s="975"/>
      <c r="AB46" s="2033"/>
      <c r="AC46" s="975"/>
      <c r="AD46" s="2033"/>
      <c r="AF46" s="30"/>
      <c r="AG46" s="11"/>
      <c r="AI46" s="335"/>
      <c r="AJ46" s="162"/>
      <c r="AL46" s="30"/>
      <c r="AO46" s="335"/>
      <c r="AP46" s="30"/>
      <c r="AQ46" s="11"/>
      <c r="AS46" s="335"/>
      <c r="AT46" s="162"/>
      <c r="AV46" s="30"/>
      <c r="AY46" s="335"/>
      <c r="AZ46" s="30"/>
      <c r="BA46" s="11"/>
      <c r="BC46" s="335"/>
      <c r="BD46" s="162"/>
      <c r="BF46" s="30"/>
    </row>
    <row r="47" spans="1:60">
      <c r="A47" s="728"/>
      <c r="B47" s="30">
        <v>2</v>
      </c>
      <c r="C47" s="2584"/>
      <c r="D47" s="2020"/>
      <c r="E47" s="2587"/>
      <c r="F47" s="977"/>
      <c r="G47" s="2213" t="s">
        <v>767</v>
      </c>
      <c r="H47" s="977"/>
      <c r="I47" s="2213"/>
      <c r="J47" s="977"/>
      <c r="K47" s="2213"/>
      <c r="L47" s="977"/>
      <c r="M47" s="2213"/>
      <c r="N47" s="977"/>
      <c r="O47" s="2213"/>
      <c r="Q47" s="30"/>
      <c r="R47" s="2584"/>
      <c r="S47" s="2020"/>
      <c r="T47" s="2587"/>
      <c r="U47" s="977"/>
      <c r="V47" s="2213"/>
      <c r="W47" s="977"/>
      <c r="X47" s="2213"/>
      <c r="Y47" s="977"/>
      <c r="Z47" s="2213"/>
      <c r="AA47" s="977"/>
      <c r="AB47" s="2213"/>
      <c r="AC47" s="977"/>
      <c r="AD47" s="2213"/>
      <c r="AF47" s="30"/>
      <c r="AG47" s="11"/>
      <c r="AH47" s="162"/>
      <c r="AI47" s="162"/>
      <c r="AJ47" s="162"/>
      <c r="AL47" s="30"/>
      <c r="AO47" s="334"/>
      <c r="AP47" s="11"/>
      <c r="AQ47" s="11"/>
      <c r="AR47" s="162"/>
      <c r="AS47" s="162"/>
      <c r="AT47" s="162"/>
      <c r="AV47" s="30"/>
      <c r="AY47" s="334"/>
      <c r="AZ47" s="11"/>
      <c r="BA47" s="11"/>
      <c r="BB47" s="162"/>
      <c r="BC47" s="162"/>
      <c r="BD47" s="162"/>
      <c r="BF47" s="30"/>
    </row>
    <row r="48" spans="1:60">
      <c r="B48" s="30">
        <v>3</v>
      </c>
      <c r="C48" s="2585"/>
      <c r="D48" s="2031"/>
      <c r="E48" s="2029" t="s">
        <v>764</v>
      </c>
      <c r="F48" s="1008" t="s">
        <v>432</v>
      </c>
      <c r="G48" s="1009" t="s">
        <v>929</v>
      </c>
      <c r="H48" s="1008" t="s">
        <v>432</v>
      </c>
      <c r="I48" s="1009"/>
      <c r="J48" s="1008"/>
      <c r="K48" s="1009"/>
      <c r="L48" s="1008"/>
      <c r="M48" s="1009"/>
      <c r="N48" s="1008"/>
      <c r="O48" s="1009"/>
      <c r="Q48" s="30"/>
      <c r="R48" s="2585"/>
      <c r="S48" s="2031"/>
      <c r="T48" s="2029" t="s">
        <v>764</v>
      </c>
      <c r="U48" s="1008" t="s">
        <v>432</v>
      </c>
      <c r="V48" s="1009"/>
      <c r="W48" s="1008" t="s">
        <v>432</v>
      </c>
      <c r="X48" s="1009"/>
      <c r="Y48" s="1008"/>
      <c r="Z48" s="1009"/>
      <c r="AA48" s="1008"/>
      <c r="AB48" s="1009"/>
      <c r="AC48" s="1008"/>
      <c r="AD48" s="1009"/>
      <c r="AF48" s="30"/>
      <c r="AG48" s="11"/>
      <c r="AI48" s="335"/>
      <c r="AJ48" s="30"/>
      <c r="AL48" s="30"/>
      <c r="AO48" s="334"/>
      <c r="AP48" s="11"/>
      <c r="AQ48" s="11"/>
      <c r="AS48" s="335"/>
      <c r="AT48" s="30"/>
      <c r="AV48" s="30"/>
      <c r="AY48" s="334"/>
      <c r="AZ48" s="11"/>
      <c r="BA48" s="11"/>
      <c r="BC48" s="335"/>
      <c r="BD48" s="30"/>
      <c r="BF48" s="30"/>
    </row>
    <row r="49" spans="1:58">
      <c r="B49" s="30">
        <v>4</v>
      </c>
      <c r="C49" s="55" t="s">
        <v>226</v>
      </c>
      <c r="D49" s="43"/>
      <c r="E49" s="650"/>
      <c r="F49" s="973" t="s">
        <v>432</v>
      </c>
      <c r="G49" s="1107">
        <v>18.8</v>
      </c>
      <c r="H49" s="973" t="s">
        <v>432</v>
      </c>
      <c r="I49" s="1107"/>
      <c r="J49" s="973"/>
      <c r="K49" s="1107"/>
      <c r="L49" s="973"/>
      <c r="M49" s="1107"/>
      <c r="N49" s="973"/>
      <c r="O49" s="1107"/>
      <c r="Q49" s="30"/>
      <c r="R49" s="55" t="s">
        <v>226</v>
      </c>
      <c r="S49" s="43"/>
      <c r="T49" s="650"/>
      <c r="U49" s="973" t="s">
        <v>432</v>
      </c>
      <c r="V49" s="1107"/>
      <c r="W49" s="973" t="s">
        <v>432</v>
      </c>
      <c r="X49" s="1107"/>
      <c r="Y49" s="973"/>
      <c r="Z49" s="1107"/>
      <c r="AA49" s="973"/>
      <c r="AB49" s="1107"/>
      <c r="AC49" s="973"/>
      <c r="AD49" s="1107"/>
      <c r="AF49" s="30"/>
      <c r="AG49" s="11"/>
      <c r="AI49" s="335"/>
      <c r="AJ49" s="30"/>
      <c r="AL49" s="30"/>
      <c r="AO49" s="334"/>
      <c r="AP49" s="11"/>
      <c r="AQ49" s="11"/>
      <c r="AS49" s="335"/>
      <c r="AT49" s="30"/>
      <c r="AV49" s="30"/>
      <c r="AY49" s="334"/>
      <c r="AZ49" s="11"/>
      <c r="BA49" s="11"/>
      <c r="BC49" s="335"/>
      <c r="BD49" s="30"/>
      <c r="BF49" s="30"/>
    </row>
    <row r="50" spans="1:58">
      <c r="B50" s="30">
        <v>5</v>
      </c>
      <c r="C50" s="1692" t="s">
        <v>1350</v>
      </c>
      <c r="D50" s="1693" t="s">
        <v>273</v>
      </c>
      <c r="E50" s="632" t="s">
        <v>1351</v>
      </c>
      <c r="F50" s="1707" t="s">
        <v>432</v>
      </c>
      <c r="G50" s="1708">
        <v>10</v>
      </c>
      <c r="H50" s="2220"/>
      <c r="I50" s="2221"/>
      <c r="J50" s="2220"/>
      <c r="K50" s="2221"/>
      <c r="L50" s="2220"/>
      <c r="M50" s="2222"/>
      <c r="N50" s="2220"/>
      <c r="O50" s="2222"/>
      <c r="Q50" s="30"/>
      <c r="R50" s="1692" t="s">
        <v>272</v>
      </c>
      <c r="S50" s="1693" t="s">
        <v>273</v>
      </c>
      <c r="T50" s="632" t="s">
        <v>274</v>
      </c>
      <c r="U50" s="1707" t="s">
        <v>432</v>
      </c>
      <c r="V50" s="1708"/>
      <c r="W50" s="2220"/>
      <c r="X50" s="2221"/>
      <c r="Y50" s="2220"/>
      <c r="Z50" s="2221"/>
      <c r="AA50" s="2220"/>
      <c r="AB50" s="2222"/>
      <c r="AC50" s="2220"/>
      <c r="AD50" s="2222"/>
      <c r="AF50" s="30"/>
      <c r="AG50" s="11"/>
      <c r="AI50" s="335"/>
      <c r="AJ50" s="30"/>
      <c r="AL50" s="30"/>
      <c r="AO50" s="335"/>
      <c r="AP50" s="11"/>
      <c r="AQ50" s="11"/>
      <c r="AS50" s="335"/>
      <c r="AT50" s="30"/>
      <c r="AV50" s="30"/>
      <c r="AY50" s="335"/>
      <c r="AZ50" s="11"/>
      <c r="BA50" s="11"/>
      <c r="BC50" s="335"/>
      <c r="BD50" s="30"/>
      <c r="BF50" s="30"/>
    </row>
    <row r="51" spans="1:58">
      <c r="B51" s="30">
        <v>6</v>
      </c>
      <c r="C51" s="634" t="s">
        <v>1352</v>
      </c>
      <c r="D51" s="1694" t="s">
        <v>276</v>
      </c>
      <c r="E51" s="635" t="s">
        <v>750</v>
      </c>
      <c r="F51" s="1709" t="s">
        <v>432</v>
      </c>
      <c r="G51" s="1710">
        <v>0</v>
      </c>
      <c r="H51" s="2223"/>
      <c r="I51" s="2224"/>
      <c r="J51" s="2223"/>
      <c r="K51" s="2224"/>
      <c r="L51" s="2223"/>
      <c r="M51" s="2225"/>
      <c r="N51" s="2223"/>
      <c r="O51" s="2225"/>
      <c r="Q51" s="30"/>
      <c r="R51" s="634" t="s">
        <v>275</v>
      </c>
      <c r="S51" s="1694" t="s">
        <v>276</v>
      </c>
      <c r="T51" s="635" t="s">
        <v>750</v>
      </c>
      <c r="U51" s="1709" t="s">
        <v>432</v>
      </c>
      <c r="V51" s="1710"/>
      <c r="W51" s="2223"/>
      <c r="X51" s="2224"/>
      <c r="Y51" s="2223"/>
      <c r="Z51" s="2224"/>
      <c r="AA51" s="2223"/>
      <c r="AB51" s="2225"/>
      <c r="AC51" s="2223"/>
      <c r="AD51" s="2225"/>
      <c r="AF51" s="30"/>
      <c r="AG51" s="11"/>
      <c r="AI51" s="335"/>
      <c r="AJ51" s="30"/>
      <c r="AL51" s="30"/>
      <c r="AO51" s="335"/>
      <c r="AP51" s="11"/>
      <c r="AQ51" s="11"/>
      <c r="AS51" s="335"/>
      <c r="AT51" s="30"/>
      <c r="AV51" s="30"/>
      <c r="AY51" s="335"/>
      <c r="AZ51" s="11"/>
      <c r="BA51" s="11"/>
      <c r="BC51" s="335"/>
      <c r="BD51" s="30"/>
      <c r="BF51" s="30"/>
    </row>
    <row r="52" spans="1:58">
      <c r="B52" s="30">
        <v>7</v>
      </c>
      <c r="C52" s="1695"/>
      <c r="D52" s="1694"/>
      <c r="E52" s="637" t="s">
        <v>277</v>
      </c>
      <c r="F52" s="1709" t="s">
        <v>432</v>
      </c>
      <c r="G52" s="1711">
        <v>10</v>
      </c>
      <c r="H52" s="2223"/>
      <c r="I52" s="2226"/>
      <c r="J52" s="2223"/>
      <c r="K52" s="2226"/>
      <c r="L52" s="2223"/>
      <c r="M52" s="2227"/>
      <c r="N52" s="2223"/>
      <c r="O52" s="2227"/>
      <c r="Q52" s="30"/>
      <c r="R52" s="1695"/>
      <c r="S52" s="1694"/>
      <c r="T52" s="637" t="s">
        <v>277</v>
      </c>
      <c r="U52" s="1709" t="s">
        <v>432</v>
      </c>
      <c r="V52" s="1711"/>
      <c r="W52" s="2223"/>
      <c r="X52" s="2226"/>
      <c r="Y52" s="2223"/>
      <c r="Z52" s="2226"/>
      <c r="AA52" s="2223"/>
      <c r="AB52" s="2227"/>
      <c r="AC52" s="2223"/>
      <c r="AD52" s="2227"/>
      <c r="AF52" s="30"/>
      <c r="AG52" s="11"/>
      <c r="AI52" s="335"/>
      <c r="AJ52" s="30"/>
      <c r="AL52" s="30"/>
      <c r="AO52" s="335"/>
      <c r="AP52" s="11"/>
      <c r="AQ52" s="11"/>
      <c r="AS52" s="335"/>
      <c r="AT52" s="30"/>
      <c r="AV52" s="30"/>
      <c r="AY52" s="335"/>
      <c r="AZ52" s="11"/>
      <c r="BA52" s="11"/>
      <c r="BC52" s="335"/>
      <c r="BD52" s="30"/>
      <c r="BF52" s="30"/>
    </row>
    <row r="53" spans="1:58">
      <c r="A53" s="728"/>
      <c r="B53" s="30">
        <v>8</v>
      </c>
      <c r="C53" s="1696"/>
      <c r="D53" s="1697"/>
      <c r="E53" s="643" t="s">
        <v>751</v>
      </c>
      <c r="F53" s="1709" t="s">
        <v>432</v>
      </c>
      <c r="G53" s="1710">
        <v>2</v>
      </c>
      <c r="H53" s="2223"/>
      <c r="I53" s="2224"/>
      <c r="J53" s="2223"/>
      <c r="K53" s="2224"/>
      <c r="L53" s="2223"/>
      <c r="M53" s="2225"/>
      <c r="N53" s="2223"/>
      <c r="O53" s="2225"/>
      <c r="R53" s="1696"/>
      <c r="S53" s="1697"/>
      <c r="T53" s="643" t="s">
        <v>751</v>
      </c>
      <c r="U53" s="1709" t="s">
        <v>432</v>
      </c>
      <c r="V53" s="1710"/>
      <c r="W53" s="2223"/>
      <c r="X53" s="2224"/>
      <c r="Y53" s="2223"/>
      <c r="Z53" s="2224"/>
      <c r="AA53" s="2223"/>
      <c r="AB53" s="2225"/>
      <c r="AC53" s="2223"/>
      <c r="AD53" s="2225"/>
      <c r="AG53" s="11"/>
      <c r="AI53" s="335"/>
      <c r="AJ53" s="30"/>
      <c r="AM53" s="335"/>
      <c r="AP53" s="11"/>
      <c r="AQ53" s="11"/>
      <c r="AS53" s="335"/>
      <c r="AT53" s="30"/>
      <c r="AW53" s="335"/>
      <c r="AZ53" s="11"/>
      <c r="BA53" s="11"/>
      <c r="BC53" s="335"/>
      <c r="BD53" s="30"/>
    </row>
    <row r="54" spans="1:58">
      <c r="A54" s="728"/>
      <c r="B54" s="30"/>
      <c r="C54" s="1698"/>
      <c r="D54" s="1699" t="s">
        <v>278</v>
      </c>
      <c r="E54" s="691" t="s">
        <v>279</v>
      </c>
      <c r="F54" s="1709"/>
      <c r="G54" s="1710">
        <v>0</v>
      </c>
      <c r="H54" s="2223"/>
      <c r="I54" s="2224"/>
      <c r="J54" s="2223"/>
      <c r="K54" s="2224"/>
      <c r="L54" s="2223"/>
      <c r="M54" s="2225"/>
      <c r="N54" s="2223"/>
      <c r="O54" s="2225"/>
      <c r="R54" s="1698"/>
      <c r="S54" s="1699" t="s">
        <v>278</v>
      </c>
      <c r="T54" s="691" t="s">
        <v>274</v>
      </c>
      <c r="U54" s="1709"/>
      <c r="V54" s="1710"/>
      <c r="W54" s="2223"/>
      <c r="X54" s="2224"/>
      <c r="Y54" s="2223"/>
      <c r="Z54" s="2224"/>
      <c r="AA54" s="2223"/>
      <c r="AB54" s="2225"/>
      <c r="AC54" s="2223"/>
      <c r="AD54" s="2225"/>
      <c r="AG54" s="11"/>
      <c r="AI54" s="335"/>
      <c r="AJ54" s="30"/>
      <c r="AM54" s="335"/>
      <c r="AP54" s="11"/>
      <c r="AQ54" s="11"/>
      <c r="AS54" s="335"/>
      <c r="AT54" s="30"/>
      <c r="AW54" s="335"/>
      <c r="AZ54" s="11"/>
      <c r="BA54" s="11"/>
      <c r="BC54" s="335"/>
      <c r="BD54" s="30"/>
    </row>
    <row r="55" spans="1:58">
      <c r="A55" s="728"/>
      <c r="B55" s="30"/>
      <c r="C55" s="1695"/>
      <c r="D55" s="1694"/>
      <c r="E55" s="635" t="s">
        <v>750</v>
      </c>
      <c r="F55" s="1709"/>
      <c r="G55" s="1710">
        <v>0</v>
      </c>
      <c r="H55" s="2223"/>
      <c r="I55" s="2224"/>
      <c r="J55" s="2223"/>
      <c r="K55" s="2224"/>
      <c r="L55" s="2223"/>
      <c r="M55" s="2225"/>
      <c r="N55" s="2223"/>
      <c r="O55" s="2225"/>
      <c r="R55" s="1695"/>
      <c r="S55" s="1694"/>
      <c r="T55" s="635" t="s">
        <v>750</v>
      </c>
      <c r="U55" s="1709"/>
      <c r="V55" s="1710"/>
      <c r="W55" s="2223"/>
      <c r="X55" s="2224"/>
      <c r="Y55" s="2223"/>
      <c r="Z55" s="2224"/>
      <c r="AA55" s="2223"/>
      <c r="AB55" s="2225"/>
      <c r="AC55" s="2223"/>
      <c r="AD55" s="2225"/>
      <c r="AG55" s="11"/>
      <c r="AI55" s="335"/>
      <c r="AJ55" s="30"/>
      <c r="AM55" s="335"/>
      <c r="AP55" s="11"/>
      <c r="AQ55" s="11"/>
      <c r="AS55" s="335"/>
      <c r="AT55" s="30"/>
      <c r="AW55" s="335"/>
      <c r="AZ55" s="11"/>
      <c r="BA55" s="11"/>
      <c r="BC55" s="335"/>
      <c r="BD55" s="30"/>
    </row>
    <row r="56" spans="1:58">
      <c r="A56" s="728"/>
      <c r="B56" s="30"/>
      <c r="C56" s="1695"/>
      <c r="D56" s="1694"/>
      <c r="E56" s="637" t="s">
        <v>277</v>
      </c>
      <c r="F56" s="1709"/>
      <c r="G56" s="1711">
        <v>0</v>
      </c>
      <c r="H56" s="2223"/>
      <c r="I56" s="2226"/>
      <c r="J56" s="2223"/>
      <c r="K56" s="2226"/>
      <c r="L56" s="2223"/>
      <c r="M56" s="2227"/>
      <c r="N56" s="2223"/>
      <c r="O56" s="2227"/>
      <c r="R56" s="1695"/>
      <c r="S56" s="1694"/>
      <c r="T56" s="637" t="s">
        <v>277</v>
      </c>
      <c r="U56" s="1709"/>
      <c r="V56" s="1711"/>
      <c r="W56" s="2223"/>
      <c r="X56" s="2226"/>
      <c r="Y56" s="2223"/>
      <c r="Z56" s="2226"/>
      <c r="AA56" s="2223"/>
      <c r="AB56" s="2227"/>
      <c r="AC56" s="2223"/>
      <c r="AD56" s="2227"/>
      <c r="AG56" s="11"/>
      <c r="AI56" s="335"/>
      <c r="AJ56" s="30"/>
      <c r="AM56" s="335"/>
      <c r="AP56" s="11"/>
      <c r="AQ56" s="11"/>
      <c r="AS56" s="335"/>
      <c r="AT56" s="30"/>
      <c r="AW56" s="335"/>
      <c r="AZ56" s="11"/>
      <c r="BA56" s="11"/>
      <c r="BC56" s="335"/>
      <c r="BD56" s="30"/>
    </row>
    <row r="57" spans="1:58">
      <c r="A57" s="728"/>
      <c r="B57" s="30"/>
      <c r="C57" s="1700"/>
      <c r="D57" s="1701"/>
      <c r="E57" s="637" t="s">
        <v>751</v>
      </c>
      <c r="F57" s="1712"/>
      <c r="G57" s="1713">
        <v>0</v>
      </c>
      <c r="H57" s="2228"/>
      <c r="I57" s="2224"/>
      <c r="J57" s="2228"/>
      <c r="K57" s="2224"/>
      <c r="L57" s="2228"/>
      <c r="M57" s="2225"/>
      <c r="N57" s="2228"/>
      <c r="O57" s="2225"/>
      <c r="R57" s="1700"/>
      <c r="S57" s="1701"/>
      <c r="T57" s="637" t="s">
        <v>751</v>
      </c>
      <c r="U57" s="1712"/>
      <c r="V57" s="1713"/>
      <c r="W57" s="2228"/>
      <c r="X57" s="2224"/>
      <c r="Y57" s="2228"/>
      <c r="Z57" s="2224"/>
      <c r="AA57" s="2228"/>
      <c r="AB57" s="2225"/>
      <c r="AC57" s="2228"/>
      <c r="AD57" s="2225"/>
      <c r="AG57" s="11"/>
      <c r="AI57" s="335"/>
      <c r="AJ57" s="30"/>
      <c r="AM57" s="335"/>
      <c r="AP57" s="11"/>
      <c r="AQ57" s="11"/>
      <c r="AS57" s="335"/>
      <c r="AT57" s="30"/>
      <c r="AW57" s="335"/>
      <c r="AZ57" s="11"/>
      <c r="BA57" s="11"/>
      <c r="BC57" s="335"/>
      <c r="BD57" s="30"/>
    </row>
    <row r="58" spans="1:58">
      <c r="A58" s="728"/>
      <c r="B58" s="30">
        <v>9</v>
      </c>
      <c r="C58" s="1705" t="s">
        <v>752</v>
      </c>
      <c r="D58" s="1693" t="s">
        <v>273</v>
      </c>
      <c r="E58" s="632" t="s">
        <v>280</v>
      </c>
      <c r="F58" s="1707" t="s">
        <v>432</v>
      </c>
      <c r="G58" s="1708">
        <v>0</v>
      </c>
      <c r="H58" s="2220"/>
      <c r="I58" s="2222"/>
      <c r="J58" s="2220"/>
      <c r="K58" s="2221"/>
      <c r="L58" s="2220"/>
      <c r="M58" s="2222"/>
      <c r="N58" s="2220"/>
      <c r="O58" s="2222"/>
      <c r="R58" s="1705" t="s">
        <v>752</v>
      </c>
      <c r="S58" s="1693" t="s">
        <v>273</v>
      </c>
      <c r="T58" s="632" t="s">
        <v>274</v>
      </c>
      <c r="U58" s="1707" t="s">
        <v>432</v>
      </c>
      <c r="V58" s="1708"/>
      <c r="W58" s="2220"/>
      <c r="X58" s="2222"/>
      <c r="Y58" s="2220"/>
      <c r="Z58" s="2221"/>
      <c r="AA58" s="2220"/>
      <c r="AB58" s="2222"/>
      <c r="AC58" s="2220"/>
      <c r="AD58" s="2222"/>
      <c r="AG58" s="11"/>
      <c r="AI58" s="335"/>
      <c r="AJ58" s="30"/>
      <c r="AM58" s="335"/>
      <c r="AP58" s="11"/>
      <c r="AQ58" s="11"/>
      <c r="AS58" s="335"/>
      <c r="AT58" s="30"/>
      <c r="AW58" s="335"/>
      <c r="AZ58" s="11"/>
      <c r="BA58" s="11"/>
      <c r="BC58" s="335"/>
      <c r="BD58" s="30"/>
    </row>
    <row r="59" spans="1:58">
      <c r="A59" s="728"/>
      <c r="B59" s="30">
        <v>10</v>
      </c>
      <c r="C59" s="1696"/>
      <c r="D59" s="1694" t="s">
        <v>276</v>
      </c>
      <c r="E59" s="635" t="s">
        <v>750</v>
      </c>
      <c r="F59" s="1709" t="s">
        <v>432</v>
      </c>
      <c r="G59" s="1710">
        <v>0</v>
      </c>
      <c r="H59" s="2223"/>
      <c r="I59" s="2225"/>
      <c r="J59" s="2223"/>
      <c r="K59" s="2224"/>
      <c r="L59" s="2223"/>
      <c r="M59" s="2225"/>
      <c r="N59" s="2223"/>
      <c r="O59" s="2225"/>
      <c r="R59" s="1696"/>
      <c r="S59" s="1694" t="s">
        <v>276</v>
      </c>
      <c r="T59" s="635" t="s">
        <v>750</v>
      </c>
      <c r="U59" s="1709" t="s">
        <v>432</v>
      </c>
      <c r="V59" s="1710"/>
      <c r="W59" s="2223"/>
      <c r="X59" s="2225"/>
      <c r="Y59" s="2223"/>
      <c r="Z59" s="2224"/>
      <c r="AA59" s="2223"/>
      <c r="AB59" s="2225"/>
      <c r="AC59" s="2223"/>
      <c r="AD59" s="2225"/>
      <c r="AG59" s="11"/>
      <c r="AI59" s="335"/>
      <c r="AJ59" s="30"/>
      <c r="AM59" s="335"/>
      <c r="AP59" s="11"/>
      <c r="AQ59" s="11"/>
      <c r="AS59" s="335"/>
      <c r="AT59" s="30"/>
      <c r="AW59" s="335"/>
      <c r="AZ59" s="11"/>
      <c r="BA59" s="11"/>
      <c r="BC59" s="335"/>
      <c r="BD59" s="30"/>
    </row>
    <row r="60" spans="1:58">
      <c r="A60" s="728"/>
      <c r="B60" s="30">
        <v>11</v>
      </c>
      <c r="C60" s="1696"/>
      <c r="D60" s="1694"/>
      <c r="E60" s="637" t="s">
        <v>277</v>
      </c>
      <c r="F60" s="1709" t="s">
        <v>432</v>
      </c>
      <c r="G60" s="1711">
        <v>0</v>
      </c>
      <c r="H60" s="2223"/>
      <c r="I60" s="2227"/>
      <c r="J60" s="2223"/>
      <c r="K60" s="2226"/>
      <c r="L60" s="2223"/>
      <c r="M60" s="2227"/>
      <c r="N60" s="2223"/>
      <c r="O60" s="2227"/>
      <c r="R60" s="1696"/>
      <c r="S60" s="1694"/>
      <c r="T60" s="637" t="s">
        <v>277</v>
      </c>
      <c r="U60" s="1709" t="s">
        <v>432</v>
      </c>
      <c r="V60" s="1711"/>
      <c r="W60" s="2223"/>
      <c r="X60" s="2227"/>
      <c r="Y60" s="2223"/>
      <c r="Z60" s="2226"/>
      <c r="AA60" s="2223"/>
      <c r="AB60" s="2227"/>
      <c r="AC60" s="2223"/>
      <c r="AD60" s="2227"/>
      <c r="AG60" s="335"/>
      <c r="AJ60" s="11"/>
      <c r="AM60" s="335"/>
      <c r="AQ60" s="335"/>
      <c r="AT60" s="11"/>
      <c r="AW60" s="335"/>
      <c r="BA60" s="335"/>
      <c r="BD60" s="11"/>
    </row>
    <row r="61" spans="1:58">
      <c r="A61" s="728"/>
      <c r="B61" s="30">
        <v>12</v>
      </c>
      <c r="C61" s="1706"/>
      <c r="D61" s="1697"/>
      <c r="E61" s="643" t="s">
        <v>751</v>
      </c>
      <c r="F61" s="1709" t="s">
        <v>432</v>
      </c>
      <c r="G61" s="1710">
        <v>0</v>
      </c>
      <c r="H61" s="2223"/>
      <c r="I61" s="2225"/>
      <c r="J61" s="2223"/>
      <c r="K61" s="2224"/>
      <c r="L61" s="2223"/>
      <c r="M61" s="2225"/>
      <c r="N61" s="2223"/>
      <c r="O61" s="2225"/>
      <c r="Q61" s="11"/>
      <c r="R61" s="1706"/>
      <c r="S61" s="1697"/>
      <c r="T61" s="643" t="s">
        <v>751</v>
      </c>
      <c r="U61" s="1709" t="s">
        <v>432</v>
      </c>
      <c r="V61" s="1710"/>
      <c r="W61" s="2223"/>
      <c r="X61" s="2225"/>
      <c r="Y61" s="2223"/>
      <c r="Z61" s="2224"/>
      <c r="AA61" s="2223"/>
      <c r="AB61" s="2225"/>
      <c r="AC61" s="2223"/>
      <c r="AD61" s="2225"/>
      <c r="AF61" s="11"/>
      <c r="AG61" s="335"/>
      <c r="AJ61" s="11"/>
      <c r="AL61" s="11"/>
      <c r="AO61" s="335"/>
      <c r="AQ61" s="335"/>
      <c r="AT61" s="11"/>
      <c r="AV61" s="11"/>
      <c r="AY61" s="335"/>
      <c r="BA61" s="335"/>
      <c r="BD61" s="11"/>
      <c r="BF61" s="11"/>
    </row>
    <row r="62" spans="1:58">
      <c r="A62" s="728"/>
      <c r="B62" s="30"/>
      <c r="C62" s="1698"/>
      <c r="D62" s="1699" t="s">
        <v>278</v>
      </c>
      <c r="E62" s="691" t="s">
        <v>279</v>
      </c>
      <c r="F62" s="1709"/>
      <c r="G62" s="1710">
        <v>0</v>
      </c>
      <c r="H62" s="2223"/>
      <c r="I62" s="2225"/>
      <c r="J62" s="2223"/>
      <c r="K62" s="2224"/>
      <c r="L62" s="2223"/>
      <c r="M62" s="2225"/>
      <c r="N62" s="2223"/>
      <c r="O62" s="2225"/>
      <c r="Q62" s="11"/>
      <c r="R62" s="1698"/>
      <c r="S62" s="1699" t="s">
        <v>278</v>
      </c>
      <c r="T62" s="691" t="s">
        <v>274</v>
      </c>
      <c r="U62" s="1709"/>
      <c r="V62" s="1710"/>
      <c r="W62" s="2223"/>
      <c r="X62" s="2225"/>
      <c r="Y62" s="2223"/>
      <c r="Z62" s="2224"/>
      <c r="AA62" s="2223"/>
      <c r="AB62" s="2225"/>
      <c r="AC62" s="2223"/>
      <c r="AD62" s="2225"/>
      <c r="AF62" s="11"/>
      <c r="AG62" s="335"/>
      <c r="AJ62" s="11"/>
      <c r="AL62" s="11"/>
      <c r="AO62" s="335"/>
      <c r="AQ62" s="335"/>
      <c r="AT62" s="11"/>
      <c r="AV62" s="11"/>
      <c r="AY62" s="335"/>
      <c r="BA62" s="335"/>
      <c r="BD62" s="11"/>
      <c r="BF62" s="11"/>
    </row>
    <row r="63" spans="1:58">
      <c r="A63" s="728"/>
      <c r="B63" s="30"/>
      <c r="C63" s="1695"/>
      <c r="D63" s="1694"/>
      <c r="E63" s="635" t="s">
        <v>750</v>
      </c>
      <c r="F63" s="1709"/>
      <c r="G63" s="1710">
        <v>0</v>
      </c>
      <c r="H63" s="2223"/>
      <c r="I63" s="2225"/>
      <c r="J63" s="2223"/>
      <c r="K63" s="2224"/>
      <c r="L63" s="2223"/>
      <c r="M63" s="2225"/>
      <c r="N63" s="2223"/>
      <c r="O63" s="2225"/>
      <c r="Q63" s="11"/>
      <c r="R63" s="1695"/>
      <c r="S63" s="1694"/>
      <c r="T63" s="635" t="s">
        <v>750</v>
      </c>
      <c r="U63" s="1709"/>
      <c r="V63" s="1710"/>
      <c r="W63" s="2223"/>
      <c r="X63" s="2225"/>
      <c r="Y63" s="2223"/>
      <c r="Z63" s="2224"/>
      <c r="AA63" s="2223"/>
      <c r="AB63" s="2225"/>
      <c r="AC63" s="2223"/>
      <c r="AD63" s="2225"/>
      <c r="AF63" s="11"/>
      <c r="AG63" s="335"/>
      <c r="AJ63" s="11"/>
      <c r="AL63" s="11"/>
      <c r="AO63" s="335"/>
      <c r="AQ63" s="335"/>
      <c r="AT63" s="11"/>
      <c r="AV63" s="11"/>
      <c r="AY63" s="335"/>
      <c r="BA63" s="335"/>
      <c r="BD63" s="11"/>
      <c r="BF63" s="11"/>
    </row>
    <row r="64" spans="1:58">
      <c r="A64" s="728"/>
      <c r="B64" s="30"/>
      <c r="C64" s="1695"/>
      <c r="D64" s="1694"/>
      <c r="E64" s="637" t="s">
        <v>277</v>
      </c>
      <c r="F64" s="1709"/>
      <c r="G64" s="1711">
        <v>0</v>
      </c>
      <c r="H64" s="2223"/>
      <c r="I64" s="2227"/>
      <c r="J64" s="2223"/>
      <c r="K64" s="2226"/>
      <c r="L64" s="2223"/>
      <c r="M64" s="2227"/>
      <c r="N64" s="2223"/>
      <c r="O64" s="2227"/>
      <c r="Q64" s="11"/>
      <c r="R64" s="1695"/>
      <c r="S64" s="1694"/>
      <c r="T64" s="637" t="s">
        <v>277</v>
      </c>
      <c r="U64" s="1709"/>
      <c r="V64" s="1711"/>
      <c r="W64" s="2223"/>
      <c r="X64" s="2227"/>
      <c r="Y64" s="2223"/>
      <c r="Z64" s="2226"/>
      <c r="AA64" s="2223"/>
      <c r="AB64" s="2227"/>
      <c r="AC64" s="2223"/>
      <c r="AD64" s="2227"/>
      <c r="AF64" s="11"/>
      <c r="AG64" s="335"/>
      <c r="AJ64" s="11"/>
      <c r="AL64" s="11"/>
      <c r="AO64" s="335"/>
      <c r="AQ64" s="335"/>
      <c r="AT64" s="11"/>
      <c r="AV64" s="11"/>
      <c r="AY64" s="335"/>
      <c r="BA64" s="335"/>
      <c r="BD64" s="11"/>
      <c r="BF64" s="11"/>
    </row>
    <row r="65" spans="1:58">
      <c r="A65" s="728"/>
      <c r="B65" s="30"/>
      <c r="C65" s="1700"/>
      <c r="D65" s="1701"/>
      <c r="E65" s="642" t="s">
        <v>751</v>
      </c>
      <c r="F65" s="1709"/>
      <c r="G65" s="1710">
        <v>0</v>
      </c>
      <c r="H65" s="2223"/>
      <c r="I65" s="2225"/>
      <c r="J65" s="2223"/>
      <c r="K65" s="2224"/>
      <c r="L65" s="2223"/>
      <c r="M65" s="2225"/>
      <c r="N65" s="2223"/>
      <c r="O65" s="2225"/>
      <c r="Q65" s="11"/>
      <c r="R65" s="1700"/>
      <c r="S65" s="1701"/>
      <c r="T65" s="642" t="s">
        <v>751</v>
      </c>
      <c r="U65" s="1709"/>
      <c r="V65" s="1710"/>
      <c r="W65" s="2223"/>
      <c r="X65" s="2225"/>
      <c r="Y65" s="2223"/>
      <c r="Z65" s="2224"/>
      <c r="AA65" s="2223"/>
      <c r="AB65" s="2225"/>
      <c r="AC65" s="2223"/>
      <c r="AD65" s="2225"/>
      <c r="AF65" s="11"/>
      <c r="AG65" s="335"/>
      <c r="AJ65" s="11"/>
      <c r="AL65" s="11"/>
      <c r="AO65" s="335"/>
      <c r="AQ65" s="335"/>
      <c r="AT65" s="11"/>
      <c r="AV65" s="11"/>
      <c r="AY65" s="335"/>
      <c r="BA65" s="335"/>
      <c r="BD65" s="11"/>
      <c r="BF65" s="11"/>
    </row>
    <row r="66" spans="1:58">
      <c r="A66" s="728"/>
      <c r="B66" s="30">
        <v>13</v>
      </c>
      <c r="C66" s="1692" t="s">
        <v>285</v>
      </c>
      <c r="D66" s="1693" t="s">
        <v>273</v>
      </c>
      <c r="E66" s="632" t="s">
        <v>279</v>
      </c>
      <c r="F66" s="1707" t="s">
        <v>432</v>
      </c>
      <c r="G66" s="1708">
        <v>0</v>
      </c>
      <c r="H66" s="2220"/>
      <c r="I66" s="2221"/>
      <c r="J66" s="2220"/>
      <c r="K66" s="2221"/>
      <c r="L66" s="2220"/>
      <c r="M66" s="2222"/>
      <c r="N66" s="2220"/>
      <c r="O66" s="2221"/>
      <c r="Q66" s="11"/>
      <c r="R66" s="1692" t="s">
        <v>281</v>
      </c>
      <c r="S66" s="1693" t="s">
        <v>273</v>
      </c>
      <c r="T66" s="632" t="s">
        <v>274</v>
      </c>
      <c r="U66" s="1707" t="s">
        <v>432</v>
      </c>
      <c r="V66" s="1708"/>
      <c r="W66" s="2220"/>
      <c r="X66" s="2221"/>
      <c r="Y66" s="2220"/>
      <c r="Z66" s="2221"/>
      <c r="AA66" s="2220"/>
      <c r="AB66" s="2222"/>
      <c r="AC66" s="2220"/>
      <c r="AD66" s="2221"/>
      <c r="AF66" s="11"/>
      <c r="AG66" s="335"/>
      <c r="AJ66" s="11"/>
      <c r="AL66" s="11"/>
      <c r="AO66" s="335"/>
      <c r="AQ66" s="335"/>
      <c r="AT66" s="11"/>
      <c r="AV66" s="11"/>
      <c r="AY66" s="335"/>
      <c r="BA66" s="335"/>
      <c r="BD66" s="11"/>
      <c r="BF66" s="11"/>
    </row>
    <row r="67" spans="1:58">
      <c r="A67" s="728"/>
      <c r="B67" s="30">
        <v>14</v>
      </c>
      <c r="C67" s="1706" t="s">
        <v>286</v>
      </c>
      <c r="D67" s="1694" t="s">
        <v>276</v>
      </c>
      <c r="E67" s="635" t="s">
        <v>750</v>
      </c>
      <c r="F67" s="1709" t="s">
        <v>432</v>
      </c>
      <c r="G67" s="1710">
        <v>0</v>
      </c>
      <c r="H67" s="2223"/>
      <c r="I67" s="2224"/>
      <c r="J67" s="2223"/>
      <c r="K67" s="2224"/>
      <c r="L67" s="2223"/>
      <c r="M67" s="2225"/>
      <c r="N67" s="2223"/>
      <c r="O67" s="2224"/>
      <c r="Q67" s="11"/>
      <c r="R67" s="1706" t="s">
        <v>275</v>
      </c>
      <c r="S67" s="1694" t="s">
        <v>276</v>
      </c>
      <c r="T67" s="635" t="s">
        <v>750</v>
      </c>
      <c r="U67" s="1709" t="s">
        <v>432</v>
      </c>
      <c r="V67" s="1710"/>
      <c r="W67" s="2223"/>
      <c r="X67" s="2224"/>
      <c r="Y67" s="2223"/>
      <c r="Z67" s="2224"/>
      <c r="AA67" s="2223"/>
      <c r="AB67" s="2225"/>
      <c r="AC67" s="2223"/>
      <c r="AD67" s="2224"/>
      <c r="AF67" s="11"/>
      <c r="AG67" s="335"/>
      <c r="AJ67" s="11"/>
      <c r="AL67" s="11"/>
      <c r="AO67" s="335"/>
      <c r="AQ67" s="335"/>
      <c r="AT67" s="11"/>
      <c r="AV67" s="11"/>
      <c r="AY67" s="335"/>
      <c r="BA67" s="335"/>
      <c r="BD67" s="11"/>
      <c r="BF67" s="11"/>
    </row>
    <row r="68" spans="1:58">
      <c r="B68" s="30">
        <v>15</v>
      </c>
      <c r="C68" s="1695"/>
      <c r="D68" s="1694"/>
      <c r="E68" s="643" t="s">
        <v>277</v>
      </c>
      <c r="F68" s="1709" t="s">
        <v>432</v>
      </c>
      <c r="G68" s="1711">
        <v>0</v>
      </c>
      <c r="H68" s="2223"/>
      <c r="I68" s="2226"/>
      <c r="J68" s="2223"/>
      <c r="K68" s="2226"/>
      <c r="L68" s="2223"/>
      <c r="M68" s="2227"/>
      <c r="N68" s="2223"/>
      <c r="O68" s="2226"/>
      <c r="Q68" s="11"/>
      <c r="R68" s="1695"/>
      <c r="S68" s="1694"/>
      <c r="T68" s="643" t="s">
        <v>277</v>
      </c>
      <c r="U68" s="1709" t="s">
        <v>432</v>
      </c>
      <c r="V68" s="1711"/>
      <c r="W68" s="2223"/>
      <c r="X68" s="2226"/>
      <c r="Y68" s="2223"/>
      <c r="Z68" s="2226"/>
      <c r="AA68" s="2223"/>
      <c r="AB68" s="2227"/>
      <c r="AC68" s="2223"/>
      <c r="AD68" s="2226"/>
      <c r="AF68" s="11"/>
      <c r="AG68" s="335"/>
      <c r="AJ68" s="11"/>
      <c r="AL68" s="11"/>
      <c r="AO68" s="335"/>
      <c r="AQ68" s="335"/>
      <c r="AT68" s="11"/>
      <c r="AV68" s="11"/>
      <c r="AY68" s="335"/>
      <c r="BA68" s="335"/>
      <c r="BD68" s="11"/>
      <c r="BF68" s="11"/>
    </row>
    <row r="69" spans="1:58">
      <c r="B69" s="30">
        <v>16</v>
      </c>
      <c r="C69" s="1696"/>
      <c r="D69" s="1697"/>
      <c r="E69" s="643" t="s">
        <v>751</v>
      </c>
      <c r="F69" s="1709" t="s">
        <v>432</v>
      </c>
      <c r="G69" s="1710">
        <v>0</v>
      </c>
      <c r="H69" s="2223"/>
      <c r="I69" s="2224"/>
      <c r="J69" s="2223"/>
      <c r="K69" s="2224"/>
      <c r="L69" s="2223"/>
      <c r="M69" s="2225"/>
      <c r="N69" s="2223"/>
      <c r="O69" s="2224"/>
      <c r="Q69" s="11"/>
      <c r="R69" s="1696"/>
      <c r="S69" s="1697"/>
      <c r="T69" s="643" t="s">
        <v>751</v>
      </c>
      <c r="U69" s="1709" t="s">
        <v>432</v>
      </c>
      <c r="V69" s="1710"/>
      <c r="W69" s="2223"/>
      <c r="X69" s="2224"/>
      <c r="Y69" s="2223"/>
      <c r="Z69" s="2224"/>
      <c r="AA69" s="2223"/>
      <c r="AB69" s="2225"/>
      <c r="AC69" s="2223"/>
      <c r="AD69" s="2224"/>
      <c r="AF69" s="11"/>
      <c r="AG69" s="335"/>
      <c r="AJ69" s="11"/>
      <c r="AL69" s="11"/>
      <c r="AO69" s="335"/>
      <c r="AQ69" s="335"/>
      <c r="AT69" s="11"/>
      <c r="AV69" s="11"/>
      <c r="AY69" s="335"/>
      <c r="BA69" s="335"/>
      <c r="BD69" s="11"/>
      <c r="BF69" s="11"/>
    </row>
    <row r="70" spans="1:58">
      <c r="B70" s="30"/>
      <c r="C70" s="1698"/>
      <c r="D70" s="1699" t="s">
        <v>278</v>
      </c>
      <c r="E70" s="691" t="s">
        <v>279</v>
      </c>
      <c r="F70" s="1709"/>
      <c r="G70" s="1710">
        <v>0</v>
      </c>
      <c r="H70" s="2223"/>
      <c r="I70" s="2224"/>
      <c r="J70" s="2223"/>
      <c r="K70" s="2224"/>
      <c r="L70" s="2223"/>
      <c r="M70" s="2225"/>
      <c r="N70" s="2223"/>
      <c r="O70" s="2224"/>
      <c r="Q70" s="11"/>
      <c r="R70" s="1698"/>
      <c r="S70" s="1699" t="s">
        <v>278</v>
      </c>
      <c r="T70" s="691" t="s">
        <v>274</v>
      </c>
      <c r="U70" s="1709"/>
      <c r="V70" s="1710"/>
      <c r="W70" s="2223"/>
      <c r="X70" s="2224"/>
      <c r="Y70" s="2223"/>
      <c r="Z70" s="2224"/>
      <c r="AA70" s="2223"/>
      <c r="AB70" s="2225"/>
      <c r="AC70" s="2223"/>
      <c r="AD70" s="2224"/>
      <c r="AF70" s="11"/>
      <c r="AG70" s="335"/>
      <c r="AJ70" s="11"/>
      <c r="AL70" s="11"/>
      <c r="AO70" s="335"/>
      <c r="AQ70" s="335"/>
      <c r="AT70" s="11"/>
      <c r="AV70" s="11"/>
      <c r="AY70" s="335"/>
      <c r="BA70" s="335"/>
      <c r="BD70" s="11"/>
      <c r="BF70" s="11"/>
    </row>
    <row r="71" spans="1:58">
      <c r="B71" s="30"/>
      <c r="C71" s="1695"/>
      <c r="D71" s="1694"/>
      <c r="E71" s="635" t="s">
        <v>750</v>
      </c>
      <c r="F71" s="1709"/>
      <c r="G71" s="1710">
        <v>0</v>
      </c>
      <c r="H71" s="2223"/>
      <c r="I71" s="2224"/>
      <c r="J71" s="2223"/>
      <c r="K71" s="2224"/>
      <c r="L71" s="2223"/>
      <c r="M71" s="2225"/>
      <c r="N71" s="2223"/>
      <c r="O71" s="2224"/>
      <c r="Q71" s="11"/>
      <c r="R71" s="1695"/>
      <c r="S71" s="1694"/>
      <c r="T71" s="635" t="s">
        <v>750</v>
      </c>
      <c r="U71" s="1709"/>
      <c r="V71" s="1710"/>
      <c r="W71" s="2223"/>
      <c r="X71" s="2224"/>
      <c r="Y71" s="2223"/>
      <c r="Z71" s="2224"/>
      <c r="AA71" s="2223"/>
      <c r="AB71" s="2225"/>
      <c r="AC71" s="2223"/>
      <c r="AD71" s="2224"/>
      <c r="AF71" s="11"/>
      <c r="AG71" s="335"/>
      <c r="AJ71" s="11"/>
      <c r="AL71" s="11"/>
      <c r="AO71" s="335"/>
      <c r="AQ71" s="335"/>
      <c r="AT71" s="11"/>
      <c r="AV71" s="11"/>
      <c r="AY71" s="335"/>
      <c r="BA71" s="335"/>
      <c r="BD71" s="11"/>
      <c r="BF71" s="11"/>
    </row>
    <row r="72" spans="1:58">
      <c r="B72" s="30"/>
      <c r="C72" s="1695"/>
      <c r="D72" s="1694"/>
      <c r="E72" s="643" t="s">
        <v>277</v>
      </c>
      <c r="F72" s="1709"/>
      <c r="G72" s="1711">
        <v>0</v>
      </c>
      <c r="H72" s="2223"/>
      <c r="I72" s="2226"/>
      <c r="J72" s="2223"/>
      <c r="K72" s="2226"/>
      <c r="L72" s="2223"/>
      <c r="M72" s="2227"/>
      <c r="N72" s="2223"/>
      <c r="O72" s="2226"/>
      <c r="Q72" s="11"/>
      <c r="R72" s="1695"/>
      <c r="S72" s="1694"/>
      <c r="T72" s="643" t="s">
        <v>277</v>
      </c>
      <c r="U72" s="1709"/>
      <c r="V72" s="1711"/>
      <c r="W72" s="2223"/>
      <c r="X72" s="2226"/>
      <c r="Y72" s="2223"/>
      <c r="Z72" s="2226"/>
      <c r="AA72" s="2223"/>
      <c r="AB72" s="2227"/>
      <c r="AC72" s="2223"/>
      <c r="AD72" s="2226"/>
      <c r="AF72" s="11"/>
      <c r="AG72" s="335"/>
      <c r="AJ72" s="11"/>
      <c r="AL72" s="11"/>
      <c r="AO72" s="335"/>
      <c r="AQ72" s="335"/>
      <c r="AT72" s="11"/>
      <c r="AV72" s="11"/>
      <c r="AY72" s="335"/>
      <c r="BA72" s="335"/>
      <c r="BD72" s="11"/>
      <c r="BF72" s="11"/>
    </row>
    <row r="73" spans="1:58">
      <c r="B73" s="30"/>
      <c r="C73" s="1700"/>
      <c r="D73" s="1701"/>
      <c r="E73" s="642" t="s">
        <v>751</v>
      </c>
      <c r="F73" s="1709"/>
      <c r="G73" s="1710">
        <v>0</v>
      </c>
      <c r="H73" s="2223"/>
      <c r="I73" s="2224"/>
      <c r="J73" s="2223"/>
      <c r="K73" s="2224"/>
      <c r="L73" s="2223"/>
      <c r="M73" s="2225"/>
      <c r="N73" s="2223"/>
      <c r="O73" s="2224"/>
      <c r="Q73" s="11"/>
      <c r="R73" s="1700"/>
      <c r="S73" s="1701"/>
      <c r="T73" s="642" t="s">
        <v>751</v>
      </c>
      <c r="U73" s="1709"/>
      <c r="V73" s="1710"/>
      <c r="W73" s="2223"/>
      <c r="X73" s="2224"/>
      <c r="Y73" s="2223"/>
      <c r="Z73" s="2224"/>
      <c r="AA73" s="2223"/>
      <c r="AB73" s="2225"/>
      <c r="AC73" s="2223"/>
      <c r="AD73" s="2224"/>
      <c r="AF73" s="11"/>
      <c r="AG73" s="335"/>
      <c r="AJ73" s="11"/>
      <c r="AL73" s="11"/>
      <c r="AO73" s="335"/>
      <c r="AQ73" s="335"/>
      <c r="AT73" s="11"/>
      <c r="AV73" s="11"/>
      <c r="AY73" s="335"/>
      <c r="BA73" s="335"/>
      <c r="BD73" s="11"/>
      <c r="BF73" s="11"/>
    </row>
    <row r="74" spans="1:58">
      <c r="B74" s="30">
        <v>17</v>
      </c>
      <c r="C74" s="1705" t="s">
        <v>439</v>
      </c>
      <c r="D74" s="1693" t="s">
        <v>273</v>
      </c>
      <c r="E74" s="632" t="s">
        <v>284</v>
      </c>
      <c r="F74" s="1707" t="s">
        <v>432</v>
      </c>
      <c r="G74" s="1708">
        <v>0</v>
      </c>
      <c r="H74" s="2220"/>
      <c r="I74" s="2221"/>
      <c r="J74" s="2220"/>
      <c r="K74" s="2221"/>
      <c r="L74" s="2220"/>
      <c r="M74" s="2221"/>
      <c r="N74" s="2220"/>
      <c r="O74" s="2221"/>
      <c r="Q74" s="11"/>
      <c r="R74" s="1705" t="s">
        <v>439</v>
      </c>
      <c r="S74" s="1693" t="s">
        <v>273</v>
      </c>
      <c r="T74" s="632" t="s">
        <v>274</v>
      </c>
      <c r="U74" s="1707" t="s">
        <v>432</v>
      </c>
      <c r="V74" s="1708"/>
      <c r="W74" s="2220"/>
      <c r="X74" s="2221"/>
      <c r="Y74" s="2220"/>
      <c r="Z74" s="2221"/>
      <c r="AA74" s="2220"/>
      <c r="AB74" s="2221"/>
      <c r="AC74" s="2220"/>
      <c r="AD74" s="2221"/>
      <c r="AF74" s="11"/>
      <c r="AG74" s="335"/>
      <c r="AJ74" s="11"/>
      <c r="AL74" s="11"/>
      <c r="AO74" s="335"/>
      <c r="AQ74" s="335"/>
      <c r="AT74" s="11"/>
      <c r="AV74" s="11"/>
      <c r="AY74" s="335"/>
      <c r="BA74" s="335"/>
      <c r="BD74" s="11"/>
      <c r="BF74" s="11"/>
    </row>
    <row r="75" spans="1:58">
      <c r="B75" s="30">
        <v>18</v>
      </c>
      <c r="C75" s="1696"/>
      <c r="D75" s="1694" t="s">
        <v>276</v>
      </c>
      <c r="E75" s="635" t="s">
        <v>750</v>
      </c>
      <c r="F75" s="1709" t="s">
        <v>432</v>
      </c>
      <c r="G75" s="1710">
        <v>0</v>
      </c>
      <c r="H75" s="2223"/>
      <c r="I75" s="2224"/>
      <c r="J75" s="2223"/>
      <c r="K75" s="2224"/>
      <c r="L75" s="2223"/>
      <c r="M75" s="2224"/>
      <c r="N75" s="2223"/>
      <c r="O75" s="2224"/>
      <c r="Q75" s="11"/>
      <c r="R75" s="1696"/>
      <c r="S75" s="1694" t="s">
        <v>276</v>
      </c>
      <c r="T75" s="635" t="s">
        <v>750</v>
      </c>
      <c r="U75" s="1709" t="s">
        <v>432</v>
      </c>
      <c r="V75" s="1710"/>
      <c r="W75" s="2223"/>
      <c r="X75" s="2224"/>
      <c r="Y75" s="2223"/>
      <c r="Z75" s="2224"/>
      <c r="AA75" s="2223"/>
      <c r="AB75" s="2224"/>
      <c r="AC75" s="2223"/>
      <c r="AD75" s="2224"/>
      <c r="AF75" s="11"/>
      <c r="AG75" s="335"/>
      <c r="AJ75" s="11"/>
      <c r="AL75" s="11"/>
      <c r="AO75" s="335"/>
      <c r="AQ75" s="335"/>
      <c r="AT75" s="11"/>
      <c r="AV75" s="11"/>
      <c r="AY75" s="335"/>
      <c r="BA75" s="335"/>
      <c r="BD75" s="11"/>
      <c r="BF75" s="11"/>
    </row>
    <row r="76" spans="1:58">
      <c r="B76" s="30">
        <v>19</v>
      </c>
      <c r="C76" s="1696"/>
      <c r="D76" s="1694"/>
      <c r="E76" s="643" t="s">
        <v>277</v>
      </c>
      <c r="F76" s="1709" t="s">
        <v>432</v>
      </c>
      <c r="G76" s="1711">
        <v>0</v>
      </c>
      <c r="H76" s="2223"/>
      <c r="I76" s="2226"/>
      <c r="J76" s="2223"/>
      <c r="K76" s="2226"/>
      <c r="L76" s="2223"/>
      <c r="M76" s="2226"/>
      <c r="N76" s="2223"/>
      <c r="O76" s="2226"/>
      <c r="Q76" s="11"/>
      <c r="R76" s="1696"/>
      <c r="S76" s="1694"/>
      <c r="T76" s="643" t="s">
        <v>277</v>
      </c>
      <c r="U76" s="1709" t="s">
        <v>432</v>
      </c>
      <c r="V76" s="1711"/>
      <c r="W76" s="2223"/>
      <c r="X76" s="2226"/>
      <c r="Y76" s="2223"/>
      <c r="Z76" s="2226"/>
      <c r="AA76" s="2223"/>
      <c r="AB76" s="2226"/>
      <c r="AC76" s="2223"/>
      <c r="AD76" s="2226"/>
      <c r="AF76" s="11"/>
      <c r="AG76" s="335"/>
      <c r="AJ76" s="11"/>
      <c r="AL76" s="11"/>
      <c r="AO76" s="335"/>
      <c r="AQ76" s="335"/>
      <c r="AT76" s="11"/>
      <c r="AV76" s="11"/>
      <c r="AY76" s="335"/>
      <c r="BA76" s="335"/>
      <c r="BD76" s="11"/>
      <c r="BF76" s="11"/>
    </row>
    <row r="77" spans="1:58">
      <c r="B77" s="30">
        <v>20</v>
      </c>
      <c r="C77" s="1706"/>
      <c r="D77" s="1697"/>
      <c r="E77" s="643" t="s">
        <v>751</v>
      </c>
      <c r="F77" s="1709" t="s">
        <v>432</v>
      </c>
      <c r="G77" s="1710">
        <v>0</v>
      </c>
      <c r="H77" s="2223"/>
      <c r="I77" s="2224"/>
      <c r="J77" s="2223"/>
      <c r="K77" s="2224"/>
      <c r="L77" s="2223"/>
      <c r="M77" s="2224"/>
      <c r="N77" s="2223"/>
      <c r="O77" s="2224"/>
      <c r="Q77" s="11"/>
      <c r="R77" s="1706"/>
      <c r="S77" s="1697"/>
      <c r="T77" s="643" t="s">
        <v>751</v>
      </c>
      <c r="U77" s="1709" t="s">
        <v>432</v>
      </c>
      <c r="V77" s="1710"/>
      <c r="W77" s="2223"/>
      <c r="X77" s="2224"/>
      <c r="Y77" s="2223"/>
      <c r="Z77" s="2224"/>
      <c r="AA77" s="2223"/>
      <c r="AB77" s="2224"/>
      <c r="AC77" s="2223"/>
      <c r="AD77" s="2224"/>
      <c r="AF77" s="11"/>
      <c r="AG77" s="335"/>
      <c r="AJ77" s="11"/>
      <c r="AL77" s="11"/>
      <c r="AO77" s="335"/>
      <c r="AQ77" s="335"/>
      <c r="AT77" s="11"/>
      <c r="AV77" s="11"/>
      <c r="AY77" s="335"/>
      <c r="BA77" s="335"/>
      <c r="BD77" s="11"/>
      <c r="BF77" s="11"/>
    </row>
    <row r="78" spans="1:58">
      <c r="B78" s="30"/>
      <c r="C78" s="1698"/>
      <c r="D78" s="1699" t="s">
        <v>278</v>
      </c>
      <c r="E78" s="691" t="s">
        <v>279</v>
      </c>
      <c r="F78" s="1709"/>
      <c r="G78" s="1710">
        <v>0</v>
      </c>
      <c r="H78" s="2223"/>
      <c r="I78" s="2224"/>
      <c r="J78" s="2223"/>
      <c r="K78" s="2224"/>
      <c r="L78" s="2223"/>
      <c r="M78" s="2224"/>
      <c r="N78" s="2223"/>
      <c r="O78" s="2224"/>
      <c r="Q78" s="11"/>
      <c r="R78" s="1698"/>
      <c r="S78" s="1699" t="s">
        <v>278</v>
      </c>
      <c r="T78" s="691" t="s">
        <v>274</v>
      </c>
      <c r="U78" s="1709"/>
      <c r="V78" s="1710"/>
      <c r="W78" s="2223"/>
      <c r="X78" s="2224"/>
      <c r="Y78" s="2223"/>
      <c r="Z78" s="2224"/>
      <c r="AA78" s="2223"/>
      <c r="AB78" s="2224"/>
      <c r="AC78" s="2223"/>
      <c r="AD78" s="2224"/>
      <c r="AF78" s="11"/>
      <c r="AG78" s="335"/>
      <c r="AJ78" s="11"/>
      <c r="AL78" s="11"/>
      <c r="AO78" s="335"/>
      <c r="AQ78" s="335"/>
      <c r="AT78" s="11"/>
      <c r="AV78" s="11"/>
      <c r="AY78" s="335"/>
      <c r="BA78" s="335"/>
      <c r="BD78" s="11"/>
      <c r="BF78" s="11"/>
    </row>
    <row r="79" spans="1:58">
      <c r="B79" s="30"/>
      <c r="C79" s="1695"/>
      <c r="D79" s="1694"/>
      <c r="E79" s="635" t="s">
        <v>750</v>
      </c>
      <c r="F79" s="1709"/>
      <c r="G79" s="1710">
        <v>0</v>
      </c>
      <c r="H79" s="2223"/>
      <c r="I79" s="2224"/>
      <c r="J79" s="2223"/>
      <c r="K79" s="2224"/>
      <c r="L79" s="2223"/>
      <c r="M79" s="2224"/>
      <c r="N79" s="2223"/>
      <c r="O79" s="2224"/>
      <c r="Q79" s="11"/>
      <c r="R79" s="1695"/>
      <c r="S79" s="1694"/>
      <c r="T79" s="635" t="s">
        <v>750</v>
      </c>
      <c r="U79" s="1709"/>
      <c r="V79" s="1710"/>
      <c r="W79" s="2223"/>
      <c r="X79" s="2224"/>
      <c r="Y79" s="2223"/>
      <c r="Z79" s="2224"/>
      <c r="AA79" s="2223"/>
      <c r="AB79" s="2224"/>
      <c r="AC79" s="2223"/>
      <c r="AD79" s="2224"/>
      <c r="AF79" s="11"/>
      <c r="AG79" s="335"/>
      <c r="AJ79" s="11"/>
      <c r="AL79" s="11"/>
      <c r="AO79" s="335"/>
      <c r="AQ79" s="335"/>
      <c r="AT79" s="11"/>
      <c r="AV79" s="11"/>
      <c r="AY79" s="335"/>
      <c r="BA79" s="335"/>
      <c r="BD79" s="11"/>
      <c r="BF79" s="11"/>
    </row>
    <row r="80" spans="1:58">
      <c r="B80" s="30"/>
      <c r="C80" s="1695"/>
      <c r="D80" s="1694"/>
      <c r="E80" s="643" t="s">
        <v>277</v>
      </c>
      <c r="F80" s="1709"/>
      <c r="G80" s="1711">
        <v>0</v>
      </c>
      <c r="H80" s="2223"/>
      <c r="I80" s="2226"/>
      <c r="J80" s="2223"/>
      <c r="K80" s="2226"/>
      <c r="L80" s="2223"/>
      <c r="M80" s="2226"/>
      <c r="N80" s="2223"/>
      <c r="O80" s="2226"/>
      <c r="Q80" s="11"/>
      <c r="R80" s="1695"/>
      <c r="S80" s="1694"/>
      <c r="T80" s="643" t="s">
        <v>277</v>
      </c>
      <c r="U80" s="1709"/>
      <c r="V80" s="1711"/>
      <c r="W80" s="2223"/>
      <c r="X80" s="2226"/>
      <c r="Y80" s="2223"/>
      <c r="Z80" s="2226"/>
      <c r="AA80" s="2223"/>
      <c r="AB80" s="2226"/>
      <c r="AC80" s="2223"/>
      <c r="AD80" s="2226"/>
      <c r="AF80" s="11"/>
      <c r="AG80" s="335"/>
      <c r="AJ80" s="11"/>
      <c r="AL80" s="11"/>
      <c r="AO80" s="335"/>
      <c r="AQ80" s="335"/>
      <c r="AT80" s="11"/>
      <c r="AV80" s="11"/>
      <c r="AY80" s="335"/>
      <c r="BA80" s="335"/>
      <c r="BD80" s="11"/>
      <c r="BF80" s="11"/>
    </row>
    <row r="81" spans="2:58">
      <c r="B81" s="30"/>
      <c r="C81" s="1700"/>
      <c r="D81" s="1701"/>
      <c r="E81" s="642" t="s">
        <v>751</v>
      </c>
      <c r="F81" s="1709"/>
      <c r="G81" s="1710">
        <v>0</v>
      </c>
      <c r="H81" s="2223"/>
      <c r="I81" s="2224"/>
      <c r="J81" s="2223"/>
      <c r="K81" s="2224"/>
      <c r="L81" s="2223"/>
      <c r="M81" s="2224"/>
      <c r="N81" s="2223"/>
      <c r="O81" s="2224"/>
      <c r="Q81" s="11"/>
      <c r="R81" s="1700"/>
      <c r="S81" s="1701"/>
      <c r="T81" s="642" t="s">
        <v>751</v>
      </c>
      <c r="U81" s="1709"/>
      <c r="V81" s="1710"/>
      <c r="W81" s="2223"/>
      <c r="X81" s="2224"/>
      <c r="Y81" s="2223"/>
      <c r="Z81" s="2224"/>
      <c r="AA81" s="2223"/>
      <c r="AB81" s="2224"/>
      <c r="AC81" s="2223"/>
      <c r="AD81" s="2224"/>
      <c r="AF81" s="11"/>
      <c r="AG81" s="335"/>
      <c r="AJ81" s="11"/>
      <c r="AL81" s="11"/>
      <c r="AO81" s="335"/>
      <c r="AQ81" s="335"/>
      <c r="AT81" s="11"/>
      <c r="AV81" s="11"/>
      <c r="AY81" s="335"/>
      <c r="BA81" s="335"/>
      <c r="BD81" s="11"/>
      <c r="BF81" s="11"/>
    </row>
    <row r="82" spans="2:58">
      <c r="B82" s="30">
        <v>21</v>
      </c>
      <c r="C82" s="671" t="s">
        <v>753</v>
      </c>
      <c r="D82" s="1685"/>
      <c r="E82" s="632" t="s">
        <v>1358</v>
      </c>
      <c r="F82" s="1000"/>
      <c r="G82" s="1001">
        <v>10</v>
      </c>
      <c r="H82" s="2229"/>
      <c r="I82" s="2089">
        <f>SUM(I58,I66,I74)</f>
        <v>0</v>
      </c>
      <c r="J82" s="2229"/>
      <c r="K82" s="2089">
        <f>SUM(K58,K66,K74)</f>
        <v>0</v>
      </c>
      <c r="L82" s="2229"/>
      <c r="M82" s="2089">
        <f>SUM(M58,M66,M74)</f>
        <v>0</v>
      </c>
      <c r="N82" s="2229"/>
      <c r="O82" s="2089">
        <f>SUM(O58,O66,O74)</f>
        <v>0</v>
      </c>
      <c r="Q82" s="11"/>
      <c r="R82" s="671" t="s">
        <v>753</v>
      </c>
      <c r="S82" s="1685"/>
      <c r="T82" s="632" t="s">
        <v>274</v>
      </c>
      <c r="U82" s="1000"/>
      <c r="V82" s="1001">
        <v>10</v>
      </c>
      <c r="W82" s="2229"/>
      <c r="X82" s="2089">
        <f>SUM(X58,X66,X74)</f>
        <v>0</v>
      </c>
      <c r="Y82" s="2229"/>
      <c r="Z82" s="2089">
        <f>SUM(Z58,Z66,Z74)</f>
        <v>0</v>
      </c>
      <c r="AA82" s="2229"/>
      <c r="AB82" s="2089">
        <f>SUM(AB58,AB66,AB74)</f>
        <v>0</v>
      </c>
      <c r="AC82" s="2229"/>
      <c r="AD82" s="2089">
        <f>SUM(AD58,AD66,AD74)</f>
        <v>0</v>
      </c>
      <c r="AF82" s="11"/>
      <c r="AG82" s="335"/>
      <c r="AJ82" s="11"/>
      <c r="AL82" s="11"/>
      <c r="AO82" s="335"/>
      <c r="AQ82" s="335"/>
      <c r="AT82" s="11"/>
      <c r="AV82" s="11"/>
      <c r="AY82" s="335"/>
      <c r="BA82" s="335"/>
      <c r="BD82" s="11"/>
      <c r="BF82" s="11"/>
    </row>
    <row r="83" spans="2:58">
      <c r="B83" s="30">
        <v>22</v>
      </c>
      <c r="C83" s="680"/>
      <c r="D83" s="1701"/>
      <c r="E83" s="644" t="s">
        <v>750</v>
      </c>
      <c r="F83" s="1004"/>
      <c r="G83" s="1005">
        <v>0</v>
      </c>
      <c r="H83" s="2230"/>
      <c r="I83" s="2231">
        <f>SUM(I59,I67,I75)</f>
        <v>0</v>
      </c>
      <c r="J83" s="2230"/>
      <c r="K83" s="2231">
        <f>SUM(K59,K67,K75)</f>
        <v>0</v>
      </c>
      <c r="L83" s="2230"/>
      <c r="M83" s="2231">
        <f>SUM(M59,M67,M75)</f>
        <v>0</v>
      </c>
      <c r="N83" s="2230"/>
      <c r="O83" s="2231">
        <f>SUM(O59,O67,O75)</f>
        <v>0</v>
      </c>
      <c r="Q83" s="11"/>
      <c r="R83" s="680"/>
      <c r="S83" s="1701"/>
      <c r="T83" s="644" t="s">
        <v>750</v>
      </c>
      <c r="U83" s="1004"/>
      <c r="V83" s="1005">
        <v>0</v>
      </c>
      <c r="W83" s="2230"/>
      <c r="X83" s="2231">
        <f>SUM(X59,X67,X75)</f>
        <v>0</v>
      </c>
      <c r="Y83" s="2230"/>
      <c r="Z83" s="2231">
        <f>SUM(Z59,Z67,Z75)</f>
        <v>0</v>
      </c>
      <c r="AA83" s="2230"/>
      <c r="AB83" s="2231">
        <f>SUM(AB59,AB67,AB75)</f>
        <v>0</v>
      </c>
      <c r="AC83" s="2230"/>
      <c r="AD83" s="2231">
        <f>SUM(AD59,AD67,AD75)</f>
        <v>0</v>
      </c>
      <c r="AF83" s="11"/>
      <c r="AG83" s="335"/>
      <c r="AJ83" s="11"/>
      <c r="AL83" s="11"/>
      <c r="AO83" s="335"/>
      <c r="AQ83" s="335"/>
      <c r="AT83" s="11"/>
      <c r="AV83" s="11"/>
      <c r="AY83" s="335"/>
      <c r="BA83" s="335"/>
      <c r="BD83" s="11"/>
      <c r="BF83" s="11"/>
    </row>
    <row r="84" spans="2:58">
      <c r="B84" s="30">
        <v>1</v>
      </c>
      <c r="C84" s="2583" t="s">
        <v>1673</v>
      </c>
      <c r="D84" s="2030"/>
      <c r="E84" s="2586" t="s">
        <v>754</v>
      </c>
      <c r="F84" s="975" t="s">
        <v>432</v>
      </c>
      <c r="G84" s="2033" t="s">
        <v>1737</v>
      </c>
      <c r="H84" s="2232" t="s">
        <v>432</v>
      </c>
      <c r="I84" s="2101"/>
      <c r="J84" s="2232"/>
      <c r="K84" s="2101"/>
      <c r="L84" s="2232"/>
      <c r="M84" s="2101"/>
      <c r="N84" s="2232"/>
      <c r="O84" s="2101"/>
      <c r="Q84" s="11"/>
      <c r="R84" s="2583" t="s">
        <v>1673</v>
      </c>
      <c r="S84" s="2030"/>
      <c r="T84" s="2586" t="s">
        <v>754</v>
      </c>
      <c r="U84" s="975" t="s">
        <v>432</v>
      </c>
      <c r="V84" s="2033"/>
      <c r="W84" s="2232" t="s">
        <v>432</v>
      </c>
      <c r="X84" s="2101"/>
      <c r="Y84" s="2232"/>
      <c r="Z84" s="2101"/>
      <c r="AA84" s="2232"/>
      <c r="AB84" s="2101"/>
      <c r="AC84" s="2232"/>
      <c r="AD84" s="2101"/>
      <c r="AF84" s="11"/>
      <c r="AG84" s="335"/>
      <c r="AJ84" s="11"/>
      <c r="AL84" s="11"/>
      <c r="AO84" s="335"/>
      <c r="AQ84" s="335"/>
      <c r="AT84" s="11"/>
      <c r="AV84" s="11"/>
      <c r="AY84" s="335"/>
      <c r="BA84" s="335"/>
      <c r="BD84" s="11"/>
      <c r="BF84" s="11"/>
    </row>
    <row r="85" spans="2:58">
      <c r="B85" s="30">
        <v>2</v>
      </c>
      <c r="C85" s="2584"/>
      <c r="D85" s="2020"/>
      <c r="E85" s="2587"/>
      <c r="F85" s="977"/>
      <c r="G85" s="2213" t="s">
        <v>767</v>
      </c>
      <c r="H85" s="2233"/>
      <c r="I85" s="2234"/>
      <c r="J85" s="2233"/>
      <c r="K85" s="2234"/>
      <c r="L85" s="2233"/>
      <c r="M85" s="2234"/>
      <c r="N85" s="2233"/>
      <c r="O85" s="2234"/>
      <c r="Q85" s="11"/>
      <c r="R85" s="2584"/>
      <c r="S85" s="2020"/>
      <c r="T85" s="2587"/>
      <c r="U85" s="977"/>
      <c r="V85" s="2213"/>
      <c r="W85" s="2233"/>
      <c r="X85" s="2234"/>
      <c r="Y85" s="2233"/>
      <c r="Z85" s="2234"/>
      <c r="AA85" s="2233"/>
      <c r="AB85" s="2234"/>
      <c r="AC85" s="2233"/>
      <c r="AD85" s="2234"/>
      <c r="AF85" s="11"/>
      <c r="AG85" s="335"/>
      <c r="AJ85" s="11"/>
      <c r="AL85" s="11"/>
      <c r="AO85" s="335"/>
      <c r="AQ85" s="335"/>
      <c r="AT85" s="11"/>
      <c r="AV85" s="11"/>
      <c r="AY85" s="335"/>
      <c r="BA85" s="335"/>
      <c r="BD85" s="11"/>
      <c r="BF85" s="11"/>
    </row>
    <row r="86" spans="2:58">
      <c r="B86" s="30">
        <v>3</v>
      </c>
      <c r="C86" s="2585"/>
      <c r="D86" s="2031"/>
      <c r="E86" s="2029" t="s">
        <v>764</v>
      </c>
      <c r="F86" s="1008" t="s">
        <v>432</v>
      </c>
      <c r="G86" s="1009" t="s">
        <v>929</v>
      </c>
      <c r="H86" s="2235" t="s">
        <v>432</v>
      </c>
      <c r="I86" s="2105"/>
      <c r="J86" s="2235"/>
      <c r="K86" s="2105"/>
      <c r="L86" s="2235"/>
      <c r="M86" s="2105"/>
      <c r="N86" s="2235"/>
      <c r="O86" s="2105"/>
      <c r="Q86" s="11"/>
      <c r="R86" s="2585"/>
      <c r="S86" s="2031"/>
      <c r="T86" s="2029" t="s">
        <v>764</v>
      </c>
      <c r="U86" s="1008" t="s">
        <v>432</v>
      </c>
      <c r="V86" s="1009"/>
      <c r="W86" s="2235" t="s">
        <v>432</v>
      </c>
      <c r="X86" s="2105"/>
      <c r="Y86" s="2235"/>
      <c r="Z86" s="2105"/>
      <c r="AA86" s="2235"/>
      <c r="AB86" s="2105"/>
      <c r="AC86" s="2235"/>
      <c r="AD86" s="2105"/>
      <c r="AF86" s="11"/>
      <c r="AG86" s="335"/>
      <c r="AJ86" s="11"/>
      <c r="AL86" s="11"/>
      <c r="AO86" s="335"/>
      <c r="AQ86" s="335"/>
      <c r="AT86" s="11"/>
      <c r="AV86" s="11"/>
      <c r="AY86" s="335"/>
      <c r="BA86" s="335"/>
      <c r="BD86" s="11"/>
      <c r="BF86" s="11"/>
    </row>
    <row r="87" spans="2:58">
      <c r="B87" s="30">
        <v>4</v>
      </c>
      <c r="C87" s="55" t="s">
        <v>226</v>
      </c>
      <c r="D87" s="43"/>
      <c r="E87" s="650"/>
      <c r="F87" s="973" t="s">
        <v>432</v>
      </c>
      <c r="G87" s="1107">
        <v>10</v>
      </c>
      <c r="H87" s="2236" t="s">
        <v>432</v>
      </c>
      <c r="I87" s="2237"/>
      <c r="J87" s="2236"/>
      <c r="K87" s="2237"/>
      <c r="L87" s="2236"/>
      <c r="M87" s="2237"/>
      <c r="N87" s="2236"/>
      <c r="O87" s="2237"/>
      <c r="Q87" s="11"/>
      <c r="R87" s="55" t="s">
        <v>226</v>
      </c>
      <c r="S87" s="43"/>
      <c r="T87" s="650"/>
      <c r="U87" s="973" t="s">
        <v>432</v>
      </c>
      <c r="V87" s="1107"/>
      <c r="W87" s="2236" t="s">
        <v>432</v>
      </c>
      <c r="X87" s="2237"/>
      <c r="Y87" s="2236"/>
      <c r="Z87" s="2237"/>
      <c r="AA87" s="2236"/>
      <c r="AB87" s="2237"/>
      <c r="AC87" s="2236"/>
      <c r="AD87" s="2237"/>
      <c r="AF87" s="11"/>
      <c r="AG87" s="335"/>
      <c r="AJ87" s="11"/>
      <c r="AL87" s="11"/>
      <c r="AO87" s="335"/>
      <c r="AQ87" s="335"/>
      <c r="AT87" s="11"/>
      <c r="AV87" s="11"/>
      <c r="AY87" s="335"/>
      <c r="BA87" s="335"/>
      <c r="BD87" s="11"/>
      <c r="BF87" s="11"/>
    </row>
    <row r="88" spans="2:58">
      <c r="B88" s="30">
        <v>5</v>
      </c>
      <c r="C88" s="1692" t="s">
        <v>1350</v>
      </c>
      <c r="D88" s="1693" t="s">
        <v>273</v>
      </c>
      <c r="E88" s="632" t="s">
        <v>1351</v>
      </c>
      <c r="F88" s="1707" t="s">
        <v>432</v>
      </c>
      <c r="G88" s="1708">
        <v>4</v>
      </c>
      <c r="H88" s="2220"/>
      <c r="I88" s="2221"/>
      <c r="J88" s="2220"/>
      <c r="K88" s="2221"/>
      <c r="L88" s="2220"/>
      <c r="M88" s="2222"/>
      <c r="N88" s="2220"/>
      <c r="O88" s="2222"/>
      <c r="Q88" s="11"/>
      <c r="R88" s="1692" t="s">
        <v>272</v>
      </c>
      <c r="S88" s="1693" t="s">
        <v>273</v>
      </c>
      <c r="T88" s="632" t="s">
        <v>274</v>
      </c>
      <c r="U88" s="1707" t="s">
        <v>432</v>
      </c>
      <c r="V88" s="1708"/>
      <c r="W88" s="2220"/>
      <c r="X88" s="2221"/>
      <c r="Y88" s="2220"/>
      <c r="Z88" s="2221"/>
      <c r="AA88" s="2220"/>
      <c r="AB88" s="2222"/>
      <c r="AC88" s="2220"/>
      <c r="AD88" s="2222"/>
      <c r="AF88" s="11"/>
      <c r="AG88" s="335"/>
      <c r="AJ88" s="11"/>
      <c r="AL88" s="11"/>
      <c r="AO88" s="335"/>
      <c r="AQ88" s="335"/>
      <c r="AT88" s="11"/>
      <c r="AV88" s="11"/>
      <c r="AY88" s="335"/>
      <c r="BA88" s="335"/>
      <c r="BD88" s="11"/>
      <c r="BF88" s="11"/>
    </row>
    <row r="89" spans="2:58">
      <c r="B89" s="30">
        <v>6</v>
      </c>
      <c r="C89" s="634" t="s">
        <v>1352</v>
      </c>
      <c r="D89" s="1694" t="s">
        <v>276</v>
      </c>
      <c r="E89" s="635" t="s">
        <v>750</v>
      </c>
      <c r="F89" s="1709" t="s">
        <v>432</v>
      </c>
      <c r="G89" s="1710">
        <v>0</v>
      </c>
      <c r="H89" s="2223"/>
      <c r="I89" s="2224"/>
      <c r="J89" s="2223"/>
      <c r="K89" s="2224"/>
      <c r="L89" s="2223"/>
      <c r="M89" s="2225"/>
      <c r="N89" s="2223"/>
      <c r="O89" s="2225"/>
      <c r="Q89" s="11"/>
      <c r="R89" s="634" t="s">
        <v>275</v>
      </c>
      <c r="S89" s="1694" t="s">
        <v>276</v>
      </c>
      <c r="T89" s="635" t="s">
        <v>750</v>
      </c>
      <c r="U89" s="1709" t="s">
        <v>432</v>
      </c>
      <c r="V89" s="1710"/>
      <c r="W89" s="2223"/>
      <c r="X89" s="2224"/>
      <c r="Y89" s="2223"/>
      <c r="Z89" s="2224"/>
      <c r="AA89" s="2223"/>
      <c r="AB89" s="2225"/>
      <c r="AC89" s="2223"/>
      <c r="AD89" s="2225"/>
      <c r="AF89" s="11"/>
      <c r="AG89" s="335"/>
      <c r="AJ89" s="11"/>
      <c r="AL89" s="11"/>
      <c r="AO89" s="335"/>
      <c r="AQ89" s="335"/>
      <c r="AT89" s="11"/>
      <c r="AV89" s="11"/>
      <c r="AY89" s="335"/>
      <c r="BA89" s="335"/>
      <c r="BD89" s="11"/>
      <c r="BF89" s="11"/>
    </row>
    <row r="90" spans="2:58">
      <c r="B90" s="30">
        <v>7</v>
      </c>
      <c r="C90" s="1695"/>
      <c r="D90" s="1694"/>
      <c r="E90" s="637" t="s">
        <v>277</v>
      </c>
      <c r="F90" s="1709" t="s">
        <v>432</v>
      </c>
      <c r="G90" s="1711">
        <v>6</v>
      </c>
      <c r="H90" s="2223"/>
      <c r="I90" s="2226"/>
      <c r="J90" s="2223"/>
      <c r="K90" s="2226"/>
      <c r="L90" s="2223"/>
      <c r="M90" s="2227"/>
      <c r="N90" s="2223"/>
      <c r="O90" s="2227"/>
      <c r="Q90" s="11"/>
      <c r="R90" s="1695"/>
      <c r="S90" s="1694"/>
      <c r="T90" s="637" t="s">
        <v>277</v>
      </c>
      <c r="U90" s="1709" t="s">
        <v>432</v>
      </c>
      <c r="V90" s="1711"/>
      <c r="W90" s="2223"/>
      <c r="X90" s="2226"/>
      <c r="Y90" s="2223"/>
      <c r="Z90" s="2226"/>
      <c r="AA90" s="2223"/>
      <c r="AB90" s="2227"/>
      <c r="AC90" s="2223"/>
      <c r="AD90" s="2227"/>
      <c r="AF90" s="11"/>
      <c r="AG90" s="335"/>
      <c r="AJ90" s="11"/>
      <c r="AL90" s="11"/>
      <c r="AO90" s="335"/>
      <c r="AQ90" s="335"/>
      <c r="AT90" s="11"/>
      <c r="AV90" s="11"/>
      <c r="AY90" s="335"/>
      <c r="BA90" s="335"/>
      <c r="BD90" s="11"/>
      <c r="BF90" s="11"/>
    </row>
    <row r="91" spans="2:58">
      <c r="B91" s="30">
        <v>8</v>
      </c>
      <c r="C91" s="1696"/>
      <c r="D91" s="1697"/>
      <c r="E91" s="643" t="s">
        <v>751</v>
      </c>
      <c r="F91" s="1709" t="s">
        <v>432</v>
      </c>
      <c r="G91" s="1710">
        <v>2</v>
      </c>
      <c r="H91" s="2223"/>
      <c r="I91" s="2224"/>
      <c r="J91" s="2223"/>
      <c r="K91" s="2224"/>
      <c r="L91" s="2223"/>
      <c r="M91" s="2225"/>
      <c r="N91" s="2223"/>
      <c r="O91" s="2225"/>
      <c r="Q91" s="11"/>
      <c r="R91" s="1696"/>
      <c r="S91" s="1697"/>
      <c r="T91" s="643" t="s">
        <v>751</v>
      </c>
      <c r="U91" s="1709" t="s">
        <v>432</v>
      </c>
      <c r="V91" s="1710"/>
      <c r="W91" s="2223"/>
      <c r="X91" s="2224"/>
      <c r="Y91" s="2223"/>
      <c r="Z91" s="2224"/>
      <c r="AA91" s="2223"/>
      <c r="AB91" s="2225"/>
      <c r="AC91" s="2223"/>
      <c r="AD91" s="2225"/>
      <c r="AF91" s="11"/>
      <c r="AG91" s="335"/>
      <c r="AH91" s="30"/>
      <c r="AJ91" s="11"/>
      <c r="AL91" s="11"/>
      <c r="AO91" s="335"/>
      <c r="AP91" s="11"/>
      <c r="AQ91" s="335"/>
      <c r="AR91" s="30"/>
      <c r="AT91" s="11"/>
      <c r="AV91" s="11"/>
      <c r="AY91" s="335"/>
      <c r="AZ91" s="11"/>
      <c r="BA91" s="335"/>
      <c r="BB91" s="30"/>
      <c r="BD91" s="11"/>
      <c r="BF91" s="11"/>
    </row>
    <row r="92" spans="2:58">
      <c r="B92" s="30"/>
      <c r="C92" s="1698"/>
      <c r="D92" s="1699" t="s">
        <v>278</v>
      </c>
      <c r="E92" s="691" t="s">
        <v>279</v>
      </c>
      <c r="F92" s="1709"/>
      <c r="G92" s="1710">
        <v>0</v>
      </c>
      <c r="H92" s="2223"/>
      <c r="I92" s="2224"/>
      <c r="J92" s="2223"/>
      <c r="K92" s="2224"/>
      <c r="L92" s="2223"/>
      <c r="M92" s="2225"/>
      <c r="N92" s="2223"/>
      <c r="O92" s="2225"/>
      <c r="Q92" s="11"/>
      <c r="R92" s="1698"/>
      <c r="S92" s="1699" t="s">
        <v>278</v>
      </c>
      <c r="T92" s="691" t="s">
        <v>274</v>
      </c>
      <c r="U92" s="1709"/>
      <c r="V92" s="1710"/>
      <c r="W92" s="2223"/>
      <c r="X92" s="2224"/>
      <c r="Y92" s="2223"/>
      <c r="Z92" s="2224"/>
      <c r="AA92" s="2223"/>
      <c r="AB92" s="2225"/>
      <c r="AC92" s="2223"/>
      <c r="AD92" s="2225"/>
      <c r="AF92" s="11"/>
      <c r="AG92" s="335"/>
      <c r="AH92" s="30"/>
      <c r="AJ92" s="11"/>
      <c r="AL92" s="11"/>
      <c r="AO92" s="335"/>
      <c r="AP92" s="11"/>
      <c r="AQ92" s="335"/>
      <c r="AR92" s="30"/>
      <c r="AT92" s="11"/>
      <c r="AV92" s="11"/>
      <c r="AY92" s="335"/>
      <c r="AZ92" s="11"/>
      <c r="BA92" s="335"/>
      <c r="BB92" s="30"/>
      <c r="BD92" s="11"/>
      <c r="BF92" s="11"/>
    </row>
    <row r="93" spans="2:58">
      <c r="B93" s="30"/>
      <c r="C93" s="1695"/>
      <c r="D93" s="1694"/>
      <c r="E93" s="635" t="s">
        <v>750</v>
      </c>
      <c r="F93" s="1709"/>
      <c r="G93" s="1710">
        <v>0</v>
      </c>
      <c r="H93" s="2223"/>
      <c r="I93" s="2224"/>
      <c r="J93" s="2223"/>
      <c r="K93" s="2224"/>
      <c r="L93" s="2223"/>
      <c r="M93" s="2225"/>
      <c r="N93" s="2223"/>
      <c r="O93" s="2225"/>
      <c r="Q93" s="11"/>
      <c r="R93" s="1695"/>
      <c r="S93" s="1694"/>
      <c r="T93" s="635" t="s">
        <v>750</v>
      </c>
      <c r="U93" s="1709"/>
      <c r="V93" s="1710"/>
      <c r="W93" s="2223"/>
      <c r="X93" s="2224"/>
      <c r="Y93" s="2223"/>
      <c r="Z93" s="2224"/>
      <c r="AA93" s="2223"/>
      <c r="AB93" s="2225"/>
      <c r="AC93" s="2223"/>
      <c r="AD93" s="2225"/>
      <c r="AF93" s="11"/>
      <c r="AG93" s="335"/>
      <c r="AH93" s="30"/>
      <c r="AJ93" s="11"/>
      <c r="AL93" s="11"/>
      <c r="AO93" s="335"/>
      <c r="AP93" s="11"/>
      <c r="AQ93" s="335"/>
      <c r="AR93" s="30"/>
      <c r="AT93" s="11"/>
      <c r="AV93" s="11"/>
      <c r="AY93" s="335"/>
      <c r="AZ93" s="11"/>
      <c r="BA93" s="335"/>
      <c r="BB93" s="30"/>
      <c r="BD93" s="11"/>
      <c r="BF93" s="11"/>
    </row>
    <row r="94" spans="2:58">
      <c r="B94" s="30"/>
      <c r="C94" s="1695"/>
      <c r="D94" s="1694"/>
      <c r="E94" s="637" t="s">
        <v>277</v>
      </c>
      <c r="F94" s="1709"/>
      <c r="G94" s="1711">
        <v>0</v>
      </c>
      <c r="H94" s="2223"/>
      <c r="I94" s="2226"/>
      <c r="J94" s="2223"/>
      <c r="K94" s="2226"/>
      <c r="L94" s="2223"/>
      <c r="M94" s="2227"/>
      <c r="N94" s="2223"/>
      <c r="O94" s="2227"/>
      <c r="Q94" s="11"/>
      <c r="R94" s="1695"/>
      <c r="S94" s="1694"/>
      <c r="T94" s="637" t="s">
        <v>277</v>
      </c>
      <c r="U94" s="1709"/>
      <c r="V94" s="1711"/>
      <c r="W94" s="2223"/>
      <c r="X94" s="2226"/>
      <c r="Y94" s="2223"/>
      <c r="Z94" s="2226"/>
      <c r="AA94" s="2223"/>
      <c r="AB94" s="2227"/>
      <c r="AC94" s="2223"/>
      <c r="AD94" s="2227"/>
      <c r="AF94" s="11"/>
      <c r="AG94" s="335"/>
      <c r="AH94" s="30"/>
      <c r="AJ94" s="11"/>
      <c r="AL94" s="11"/>
      <c r="AO94" s="335"/>
      <c r="AP94" s="11"/>
      <c r="AQ94" s="335"/>
      <c r="AR94" s="30"/>
      <c r="AT94" s="11"/>
      <c r="AV94" s="11"/>
      <c r="AY94" s="335"/>
      <c r="AZ94" s="11"/>
      <c r="BA94" s="335"/>
      <c r="BB94" s="30"/>
      <c r="BD94" s="11"/>
      <c r="BF94" s="11"/>
    </row>
    <row r="95" spans="2:58">
      <c r="B95" s="30"/>
      <c r="C95" s="1700"/>
      <c r="D95" s="1701"/>
      <c r="E95" s="637" t="s">
        <v>751</v>
      </c>
      <c r="F95" s="1712"/>
      <c r="G95" s="1713">
        <v>0</v>
      </c>
      <c r="H95" s="2228"/>
      <c r="I95" s="2224"/>
      <c r="J95" s="2228"/>
      <c r="K95" s="2224"/>
      <c r="L95" s="2228"/>
      <c r="M95" s="2225"/>
      <c r="N95" s="2228"/>
      <c r="O95" s="2225"/>
      <c r="Q95" s="11"/>
      <c r="R95" s="1700"/>
      <c r="S95" s="1701"/>
      <c r="T95" s="637" t="s">
        <v>751</v>
      </c>
      <c r="U95" s="1712"/>
      <c r="V95" s="1713"/>
      <c r="W95" s="2228"/>
      <c r="X95" s="2224"/>
      <c r="Y95" s="2228"/>
      <c r="Z95" s="2224"/>
      <c r="AA95" s="2228"/>
      <c r="AB95" s="2225"/>
      <c r="AC95" s="2228"/>
      <c r="AD95" s="2225"/>
      <c r="AF95" s="11"/>
      <c r="AG95" s="335"/>
      <c r="AH95" s="30"/>
      <c r="AJ95" s="11"/>
      <c r="AL95" s="11"/>
      <c r="AO95" s="335"/>
      <c r="AP95" s="11"/>
      <c r="AQ95" s="335"/>
      <c r="AR95" s="30"/>
      <c r="AT95" s="11"/>
      <c r="AV95" s="11"/>
      <c r="AY95" s="335"/>
      <c r="AZ95" s="11"/>
      <c r="BA95" s="335"/>
      <c r="BB95" s="30"/>
      <c r="BD95" s="11"/>
      <c r="BF95" s="11"/>
    </row>
    <row r="96" spans="2:58">
      <c r="B96" s="30">
        <v>9</v>
      </c>
      <c r="C96" s="1705" t="s">
        <v>752</v>
      </c>
      <c r="D96" s="1693" t="s">
        <v>273</v>
      </c>
      <c r="E96" s="632" t="s">
        <v>280</v>
      </c>
      <c r="F96" s="1707" t="s">
        <v>432</v>
      </c>
      <c r="G96" s="1708">
        <v>0</v>
      </c>
      <c r="H96" s="2220"/>
      <c r="I96" s="2222"/>
      <c r="J96" s="2220"/>
      <c r="K96" s="2221"/>
      <c r="L96" s="2220"/>
      <c r="M96" s="2222"/>
      <c r="N96" s="2220"/>
      <c r="O96" s="2222"/>
      <c r="Q96" s="11"/>
      <c r="R96" s="1705" t="s">
        <v>752</v>
      </c>
      <c r="S96" s="1693" t="s">
        <v>273</v>
      </c>
      <c r="T96" s="632" t="s">
        <v>274</v>
      </c>
      <c r="U96" s="1707" t="s">
        <v>432</v>
      </c>
      <c r="V96" s="1708"/>
      <c r="W96" s="2220"/>
      <c r="X96" s="2222"/>
      <c r="Y96" s="2220"/>
      <c r="Z96" s="2221"/>
      <c r="AA96" s="2220"/>
      <c r="AB96" s="2222"/>
      <c r="AC96" s="2220"/>
      <c r="AD96" s="2222"/>
      <c r="AF96" s="11"/>
      <c r="AG96" s="335"/>
      <c r="AH96" s="30"/>
      <c r="AJ96" s="11"/>
      <c r="AL96" s="11"/>
      <c r="AO96" s="335"/>
      <c r="AP96" s="11"/>
      <c r="AQ96" s="335"/>
      <c r="AR96" s="30"/>
      <c r="AT96" s="11"/>
      <c r="AV96" s="11"/>
      <c r="AY96" s="335"/>
      <c r="AZ96" s="11"/>
      <c r="BA96" s="335"/>
      <c r="BB96" s="30"/>
      <c r="BD96" s="11"/>
      <c r="BF96" s="11"/>
    </row>
    <row r="97" spans="2:58">
      <c r="B97" s="30">
        <v>10</v>
      </c>
      <c r="C97" s="1696"/>
      <c r="D97" s="1694" t="s">
        <v>276</v>
      </c>
      <c r="E97" s="635" t="s">
        <v>750</v>
      </c>
      <c r="F97" s="1709" t="s">
        <v>432</v>
      </c>
      <c r="G97" s="1710">
        <v>0</v>
      </c>
      <c r="H97" s="2223"/>
      <c r="I97" s="2225"/>
      <c r="J97" s="2223"/>
      <c r="K97" s="2224"/>
      <c r="L97" s="2223"/>
      <c r="M97" s="2225"/>
      <c r="N97" s="2223"/>
      <c r="O97" s="2225"/>
      <c r="Q97" s="11"/>
      <c r="R97" s="1696"/>
      <c r="S97" s="1694" t="s">
        <v>276</v>
      </c>
      <c r="T97" s="635" t="s">
        <v>750</v>
      </c>
      <c r="U97" s="1709" t="s">
        <v>432</v>
      </c>
      <c r="V97" s="1710"/>
      <c r="W97" s="2223"/>
      <c r="X97" s="2225"/>
      <c r="Y97" s="2223"/>
      <c r="Z97" s="2224"/>
      <c r="AA97" s="2223"/>
      <c r="AB97" s="2225"/>
      <c r="AC97" s="2223"/>
      <c r="AD97" s="2225"/>
      <c r="AF97" s="11"/>
      <c r="AG97" s="335"/>
      <c r="AH97" s="30"/>
      <c r="AJ97" s="11"/>
      <c r="AL97" s="11"/>
      <c r="AO97" s="335"/>
      <c r="AP97" s="11"/>
      <c r="AQ97" s="335"/>
      <c r="AR97" s="30"/>
      <c r="AT97" s="11"/>
      <c r="AV97" s="11"/>
      <c r="AY97" s="335"/>
      <c r="AZ97" s="11"/>
      <c r="BA97" s="335"/>
      <c r="BB97" s="30"/>
      <c r="BD97" s="11"/>
      <c r="BF97" s="11"/>
    </row>
    <row r="98" spans="2:58">
      <c r="B98" s="30">
        <v>11</v>
      </c>
      <c r="C98" s="1696"/>
      <c r="D98" s="1694"/>
      <c r="E98" s="637" t="s">
        <v>277</v>
      </c>
      <c r="F98" s="1709" t="s">
        <v>432</v>
      </c>
      <c r="G98" s="1711">
        <v>0</v>
      </c>
      <c r="H98" s="2223"/>
      <c r="I98" s="2227"/>
      <c r="J98" s="2223"/>
      <c r="K98" s="2226"/>
      <c r="L98" s="2223"/>
      <c r="M98" s="2227"/>
      <c r="N98" s="2223"/>
      <c r="O98" s="2227"/>
      <c r="Q98" s="11"/>
      <c r="R98" s="1696"/>
      <c r="S98" s="1694"/>
      <c r="T98" s="637" t="s">
        <v>277</v>
      </c>
      <c r="U98" s="1709" t="s">
        <v>432</v>
      </c>
      <c r="V98" s="1711"/>
      <c r="W98" s="2223"/>
      <c r="X98" s="2227"/>
      <c r="Y98" s="2223"/>
      <c r="Z98" s="2226"/>
      <c r="AA98" s="2223"/>
      <c r="AB98" s="2227"/>
      <c r="AC98" s="2223"/>
      <c r="AD98" s="2227"/>
      <c r="AF98" s="11"/>
      <c r="AG98" s="335"/>
      <c r="AH98" s="30"/>
      <c r="AJ98" s="11"/>
      <c r="AL98" s="11"/>
      <c r="AO98" s="335"/>
      <c r="AP98" s="11"/>
      <c r="AQ98" s="335"/>
      <c r="AR98" s="30"/>
      <c r="AT98" s="11"/>
      <c r="AV98" s="11"/>
      <c r="AY98" s="335"/>
      <c r="AZ98" s="11"/>
      <c r="BA98" s="335"/>
      <c r="BB98" s="30"/>
      <c r="BD98" s="11"/>
      <c r="BF98" s="11"/>
    </row>
    <row r="99" spans="2:58">
      <c r="B99" s="30">
        <v>12</v>
      </c>
      <c r="C99" s="1706"/>
      <c r="D99" s="1697"/>
      <c r="E99" s="643" t="s">
        <v>751</v>
      </c>
      <c r="F99" s="1709" t="s">
        <v>432</v>
      </c>
      <c r="G99" s="1710">
        <v>0</v>
      </c>
      <c r="H99" s="2223"/>
      <c r="I99" s="2225"/>
      <c r="J99" s="2223"/>
      <c r="K99" s="2224"/>
      <c r="L99" s="2223"/>
      <c r="M99" s="2225"/>
      <c r="N99" s="2223"/>
      <c r="O99" s="2225"/>
      <c r="Q99" s="11"/>
      <c r="R99" s="1706"/>
      <c r="S99" s="1697"/>
      <c r="T99" s="643" t="s">
        <v>751</v>
      </c>
      <c r="U99" s="1709" t="s">
        <v>432</v>
      </c>
      <c r="V99" s="1710"/>
      <c r="W99" s="2223"/>
      <c r="X99" s="2225"/>
      <c r="Y99" s="2223"/>
      <c r="Z99" s="2224"/>
      <c r="AA99" s="2223"/>
      <c r="AB99" s="2225"/>
      <c r="AC99" s="2223"/>
      <c r="AD99" s="2225"/>
      <c r="AF99" s="11"/>
      <c r="AG99" s="11"/>
      <c r="AI99" s="335"/>
      <c r="AL99" s="11"/>
      <c r="AO99" s="335"/>
      <c r="AP99" s="30"/>
      <c r="AQ99" s="11"/>
      <c r="AS99" s="335"/>
      <c r="AV99" s="11"/>
      <c r="AY99" s="335"/>
      <c r="AZ99" s="30"/>
      <c r="BA99" s="11"/>
      <c r="BC99" s="335"/>
      <c r="BF99" s="11"/>
    </row>
    <row r="100" spans="2:58">
      <c r="B100" s="30"/>
      <c r="C100" s="1698"/>
      <c r="D100" s="1699" t="s">
        <v>278</v>
      </c>
      <c r="E100" s="691" t="s">
        <v>279</v>
      </c>
      <c r="F100" s="1709"/>
      <c r="G100" s="1710">
        <v>0</v>
      </c>
      <c r="H100" s="2223"/>
      <c r="I100" s="2225"/>
      <c r="J100" s="2223"/>
      <c r="K100" s="2224"/>
      <c r="L100" s="2223"/>
      <c r="M100" s="2225"/>
      <c r="N100" s="2223"/>
      <c r="O100" s="2225"/>
      <c r="Q100" s="11"/>
      <c r="R100" s="1698"/>
      <c r="S100" s="1699" t="s">
        <v>278</v>
      </c>
      <c r="T100" s="691" t="s">
        <v>274</v>
      </c>
      <c r="U100" s="1709"/>
      <c r="V100" s="1710"/>
      <c r="W100" s="2223"/>
      <c r="X100" s="2225"/>
      <c r="Y100" s="2223"/>
      <c r="Z100" s="2224"/>
      <c r="AA100" s="2223"/>
      <c r="AB100" s="2225"/>
      <c r="AC100" s="2223"/>
      <c r="AD100" s="2225"/>
      <c r="AF100" s="11"/>
      <c r="AG100" s="11"/>
      <c r="AI100" s="335"/>
      <c r="AL100" s="11"/>
      <c r="AO100" s="335"/>
      <c r="AP100" s="30"/>
      <c r="AQ100" s="11"/>
      <c r="AS100" s="335"/>
      <c r="AV100" s="11"/>
      <c r="AY100" s="335"/>
      <c r="AZ100" s="30"/>
      <c r="BA100" s="11"/>
      <c r="BC100" s="335"/>
      <c r="BF100" s="11"/>
    </row>
    <row r="101" spans="2:58">
      <c r="B101" s="30"/>
      <c r="C101" s="1695"/>
      <c r="D101" s="1694"/>
      <c r="E101" s="635" t="s">
        <v>750</v>
      </c>
      <c r="F101" s="1709"/>
      <c r="G101" s="1710">
        <v>0</v>
      </c>
      <c r="H101" s="2223"/>
      <c r="I101" s="2225"/>
      <c r="J101" s="2223"/>
      <c r="K101" s="2224"/>
      <c r="L101" s="2223"/>
      <c r="M101" s="2225"/>
      <c r="N101" s="2223"/>
      <c r="O101" s="2225"/>
      <c r="Q101" s="11"/>
      <c r="R101" s="1695"/>
      <c r="S101" s="1694"/>
      <c r="T101" s="635" t="s">
        <v>750</v>
      </c>
      <c r="U101" s="1709"/>
      <c r="V101" s="1710"/>
      <c r="W101" s="2223"/>
      <c r="X101" s="2225"/>
      <c r="Y101" s="2223"/>
      <c r="Z101" s="2224"/>
      <c r="AA101" s="2223"/>
      <c r="AB101" s="2225"/>
      <c r="AC101" s="2223"/>
      <c r="AD101" s="2225"/>
      <c r="AF101" s="11"/>
      <c r="AG101" s="11"/>
      <c r="AI101" s="335"/>
      <c r="AL101" s="11"/>
      <c r="AO101" s="335"/>
      <c r="AP101" s="30"/>
      <c r="AQ101" s="11"/>
      <c r="AS101" s="335"/>
      <c r="AV101" s="11"/>
      <c r="AY101" s="335"/>
      <c r="AZ101" s="30"/>
      <c r="BA101" s="11"/>
      <c r="BC101" s="335"/>
      <c r="BF101" s="11"/>
    </row>
    <row r="102" spans="2:58">
      <c r="B102" s="30"/>
      <c r="C102" s="1695"/>
      <c r="D102" s="1694"/>
      <c r="E102" s="637" t="s">
        <v>277</v>
      </c>
      <c r="F102" s="1709"/>
      <c r="G102" s="1711">
        <v>0</v>
      </c>
      <c r="H102" s="2223"/>
      <c r="I102" s="2227"/>
      <c r="J102" s="2223"/>
      <c r="K102" s="2226"/>
      <c r="L102" s="2223"/>
      <c r="M102" s="2227"/>
      <c r="N102" s="2223"/>
      <c r="O102" s="2227"/>
      <c r="Q102" s="11"/>
      <c r="R102" s="1695"/>
      <c r="S102" s="1694"/>
      <c r="T102" s="637" t="s">
        <v>277</v>
      </c>
      <c r="U102" s="1709"/>
      <c r="V102" s="1711"/>
      <c r="W102" s="2223"/>
      <c r="X102" s="2227"/>
      <c r="Y102" s="2223"/>
      <c r="Z102" s="2226"/>
      <c r="AA102" s="2223"/>
      <c r="AB102" s="2227"/>
      <c r="AC102" s="2223"/>
      <c r="AD102" s="2227"/>
      <c r="AF102" s="11"/>
      <c r="AG102" s="11"/>
      <c r="AI102" s="335"/>
      <c r="AL102" s="11"/>
      <c r="AO102" s="335"/>
      <c r="AP102" s="30"/>
      <c r="AQ102" s="11"/>
      <c r="AS102" s="335"/>
      <c r="AV102" s="11"/>
      <c r="AY102" s="335"/>
      <c r="AZ102" s="30"/>
      <c r="BA102" s="11"/>
      <c r="BC102" s="335"/>
      <c r="BF102" s="11"/>
    </row>
    <row r="103" spans="2:58">
      <c r="B103" s="30"/>
      <c r="C103" s="1700"/>
      <c r="D103" s="1701"/>
      <c r="E103" s="642" t="s">
        <v>751</v>
      </c>
      <c r="F103" s="1709"/>
      <c r="G103" s="1710">
        <v>0</v>
      </c>
      <c r="H103" s="2223"/>
      <c r="I103" s="2225"/>
      <c r="J103" s="2223"/>
      <c r="K103" s="2224"/>
      <c r="L103" s="2223"/>
      <c r="M103" s="2225"/>
      <c r="N103" s="2223"/>
      <c r="O103" s="2225"/>
      <c r="Q103" s="11"/>
      <c r="R103" s="1700"/>
      <c r="S103" s="1701"/>
      <c r="T103" s="642" t="s">
        <v>751</v>
      </c>
      <c r="U103" s="1709"/>
      <c r="V103" s="1710"/>
      <c r="W103" s="2223"/>
      <c r="X103" s="2225"/>
      <c r="Y103" s="2223"/>
      <c r="Z103" s="2224"/>
      <c r="AA103" s="2223"/>
      <c r="AB103" s="2225"/>
      <c r="AC103" s="2223"/>
      <c r="AD103" s="2225"/>
      <c r="AF103" s="11"/>
      <c r="AG103" s="11"/>
      <c r="AI103" s="335"/>
      <c r="AL103" s="11"/>
      <c r="AO103" s="335"/>
      <c r="AP103" s="30"/>
      <c r="AQ103" s="11"/>
      <c r="AS103" s="335"/>
      <c r="AV103" s="11"/>
      <c r="AY103" s="335"/>
      <c r="AZ103" s="30"/>
      <c r="BA103" s="11"/>
      <c r="BC103" s="335"/>
      <c r="BF103" s="11"/>
    </row>
    <row r="104" spans="2:58">
      <c r="B104" s="30">
        <v>13</v>
      </c>
      <c r="C104" s="1692" t="s">
        <v>285</v>
      </c>
      <c r="D104" s="1693" t="s">
        <v>273</v>
      </c>
      <c r="E104" s="632" t="s">
        <v>279</v>
      </c>
      <c r="F104" s="1707" t="s">
        <v>432</v>
      </c>
      <c r="G104" s="1708">
        <v>0</v>
      </c>
      <c r="H104" s="2220"/>
      <c r="I104" s="2221"/>
      <c r="J104" s="2220"/>
      <c r="K104" s="2221"/>
      <c r="L104" s="2220"/>
      <c r="M104" s="2222"/>
      <c r="N104" s="2220"/>
      <c r="O104" s="2221"/>
      <c r="Q104" s="11"/>
      <c r="R104" s="1692" t="s">
        <v>281</v>
      </c>
      <c r="S104" s="1693" t="s">
        <v>273</v>
      </c>
      <c r="T104" s="632" t="s">
        <v>274</v>
      </c>
      <c r="U104" s="1707" t="s">
        <v>432</v>
      </c>
      <c r="V104" s="1708"/>
      <c r="W104" s="2220"/>
      <c r="X104" s="2221"/>
      <c r="Y104" s="2220"/>
      <c r="Z104" s="2221"/>
      <c r="AA104" s="2220"/>
      <c r="AB104" s="2222"/>
      <c r="AC104" s="2220"/>
      <c r="AD104" s="2221"/>
      <c r="AF104" s="11"/>
      <c r="AG104" s="11"/>
      <c r="AI104" s="335"/>
      <c r="AL104" s="11"/>
      <c r="AO104" s="335"/>
      <c r="AP104" s="30"/>
      <c r="AQ104" s="11"/>
      <c r="AS104" s="335"/>
      <c r="AV104" s="11"/>
      <c r="AY104" s="335"/>
      <c r="AZ104" s="30"/>
      <c r="BA104" s="11"/>
      <c r="BC104" s="335"/>
      <c r="BF104" s="11"/>
    </row>
    <row r="105" spans="2:58">
      <c r="B105" s="30">
        <v>14</v>
      </c>
      <c r="C105" s="1706" t="s">
        <v>286</v>
      </c>
      <c r="D105" s="1694" t="s">
        <v>276</v>
      </c>
      <c r="E105" s="635" t="s">
        <v>750</v>
      </c>
      <c r="F105" s="1709" t="s">
        <v>432</v>
      </c>
      <c r="G105" s="1710">
        <v>0</v>
      </c>
      <c r="H105" s="2223"/>
      <c r="I105" s="2224"/>
      <c r="J105" s="2223"/>
      <c r="K105" s="2224"/>
      <c r="L105" s="2223"/>
      <c r="M105" s="2225"/>
      <c r="N105" s="2223"/>
      <c r="O105" s="2224"/>
      <c r="Q105" s="11"/>
      <c r="R105" s="1706" t="s">
        <v>275</v>
      </c>
      <c r="S105" s="1694" t="s">
        <v>276</v>
      </c>
      <c r="T105" s="635" t="s">
        <v>750</v>
      </c>
      <c r="U105" s="1709" t="s">
        <v>432</v>
      </c>
      <c r="V105" s="1710"/>
      <c r="W105" s="2223"/>
      <c r="X105" s="2224"/>
      <c r="Y105" s="2223"/>
      <c r="Z105" s="2224"/>
      <c r="AA105" s="2223"/>
      <c r="AB105" s="2225"/>
      <c r="AC105" s="2223"/>
      <c r="AD105" s="2224"/>
      <c r="AF105" s="11"/>
      <c r="AG105" s="11"/>
      <c r="AI105" s="335"/>
      <c r="AL105" s="11"/>
      <c r="AO105" s="335"/>
      <c r="AP105" s="30"/>
      <c r="AQ105" s="11"/>
      <c r="AS105" s="335"/>
      <c r="AV105" s="11"/>
      <c r="AY105" s="335"/>
      <c r="AZ105" s="30"/>
      <c r="BA105" s="11"/>
      <c r="BC105" s="335"/>
      <c r="BF105" s="11"/>
    </row>
    <row r="106" spans="2:58">
      <c r="B106" s="30">
        <v>15</v>
      </c>
      <c r="C106" s="1695"/>
      <c r="D106" s="1694"/>
      <c r="E106" s="643" t="s">
        <v>277</v>
      </c>
      <c r="F106" s="1709" t="s">
        <v>432</v>
      </c>
      <c r="G106" s="1711">
        <v>0</v>
      </c>
      <c r="H106" s="2223"/>
      <c r="I106" s="2226"/>
      <c r="J106" s="2223"/>
      <c r="K106" s="2226"/>
      <c r="L106" s="2223"/>
      <c r="M106" s="2227"/>
      <c r="N106" s="2223"/>
      <c r="O106" s="2226"/>
      <c r="Q106" s="11"/>
      <c r="R106" s="1695"/>
      <c r="S106" s="1694"/>
      <c r="T106" s="643" t="s">
        <v>277</v>
      </c>
      <c r="U106" s="1709" t="s">
        <v>432</v>
      </c>
      <c r="V106" s="1711"/>
      <c r="W106" s="2223"/>
      <c r="X106" s="2226"/>
      <c r="Y106" s="2223"/>
      <c r="Z106" s="2226"/>
      <c r="AA106" s="2223"/>
      <c r="AB106" s="2227"/>
      <c r="AC106" s="2223"/>
      <c r="AD106" s="2226"/>
      <c r="AF106" s="11"/>
      <c r="AG106" s="11"/>
      <c r="AI106" s="335"/>
      <c r="AL106" s="11"/>
      <c r="AO106" s="335"/>
      <c r="AP106" s="30"/>
      <c r="AQ106" s="11"/>
      <c r="AS106" s="335"/>
      <c r="AV106" s="11"/>
      <c r="AY106" s="335"/>
      <c r="AZ106" s="30"/>
      <c r="BA106" s="11"/>
      <c r="BC106" s="335"/>
      <c r="BF106" s="11"/>
    </row>
    <row r="107" spans="2:58">
      <c r="B107" s="30">
        <v>16</v>
      </c>
      <c r="C107" s="1696"/>
      <c r="D107" s="1697"/>
      <c r="E107" s="643" t="s">
        <v>751</v>
      </c>
      <c r="F107" s="1709" t="s">
        <v>432</v>
      </c>
      <c r="G107" s="1710">
        <v>0</v>
      </c>
      <c r="H107" s="2223"/>
      <c r="I107" s="2224"/>
      <c r="J107" s="2223"/>
      <c r="K107" s="2224"/>
      <c r="L107" s="2223"/>
      <c r="M107" s="2225"/>
      <c r="N107" s="2223"/>
      <c r="O107" s="2224"/>
      <c r="Q107" s="11"/>
      <c r="R107" s="1696"/>
      <c r="S107" s="1697"/>
      <c r="T107" s="643" t="s">
        <v>751</v>
      </c>
      <c r="U107" s="1709" t="s">
        <v>432</v>
      </c>
      <c r="V107" s="1710"/>
      <c r="W107" s="2223"/>
      <c r="X107" s="2224"/>
      <c r="Y107" s="2223"/>
      <c r="Z107" s="2224"/>
      <c r="AA107" s="2223"/>
      <c r="AB107" s="2225"/>
      <c r="AC107" s="2223"/>
      <c r="AD107" s="2224"/>
      <c r="AF107" s="11"/>
      <c r="AG107" s="11"/>
      <c r="AI107" s="335"/>
      <c r="AL107" s="11"/>
      <c r="AO107" s="335"/>
      <c r="AP107" s="30"/>
      <c r="AQ107" s="11"/>
      <c r="AS107" s="335"/>
      <c r="AV107" s="11"/>
      <c r="AY107" s="335"/>
      <c r="AZ107" s="30"/>
      <c r="BA107" s="11"/>
      <c r="BC107" s="335"/>
      <c r="BF107" s="11"/>
    </row>
    <row r="108" spans="2:58">
      <c r="B108" s="30"/>
      <c r="C108" s="1698"/>
      <c r="D108" s="1699" t="s">
        <v>278</v>
      </c>
      <c r="E108" s="691" t="s">
        <v>279</v>
      </c>
      <c r="F108" s="1709"/>
      <c r="G108" s="1710">
        <v>0</v>
      </c>
      <c r="H108" s="2223"/>
      <c r="I108" s="2224"/>
      <c r="J108" s="2223"/>
      <c r="K108" s="2224"/>
      <c r="L108" s="2223"/>
      <c r="M108" s="2225"/>
      <c r="N108" s="2223"/>
      <c r="O108" s="2224"/>
      <c r="Q108" s="11"/>
      <c r="R108" s="1698"/>
      <c r="S108" s="1699" t="s">
        <v>278</v>
      </c>
      <c r="T108" s="691" t="s">
        <v>274</v>
      </c>
      <c r="U108" s="1709"/>
      <c r="V108" s="1710"/>
      <c r="W108" s="2223"/>
      <c r="X108" s="2224"/>
      <c r="Y108" s="2223"/>
      <c r="Z108" s="2224"/>
      <c r="AA108" s="2223"/>
      <c r="AB108" s="2225"/>
      <c r="AC108" s="2223"/>
      <c r="AD108" s="2224"/>
      <c r="AF108" s="11"/>
      <c r="AG108" s="11"/>
      <c r="AI108" s="335"/>
      <c r="AL108" s="11"/>
      <c r="AO108" s="335"/>
      <c r="AP108" s="30"/>
      <c r="AQ108" s="11"/>
      <c r="AS108" s="335"/>
      <c r="AV108" s="11"/>
      <c r="AY108" s="335"/>
      <c r="AZ108" s="30"/>
      <c r="BA108" s="11"/>
      <c r="BC108" s="335"/>
      <c r="BF108" s="11"/>
    </row>
    <row r="109" spans="2:58">
      <c r="B109" s="30"/>
      <c r="C109" s="1695"/>
      <c r="D109" s="1694"/>
      <c r="E109" s="635" t="s">
        <v>750</v>
      </c>
      <c r="F109" s="1709"/>
      <c r="G109" s="1710">
        <v>0</v>
      </c>
      <c r="H109" s="2223"/>
      <c r="I109" s="2224"/>
      <c r="J109" s="2223"/>
      <c r="K109" s="2224"/>
      <c r="L109" s="2223"/>
      <c r="M109" s="2225"/>
      <c r="N109" s="2223"/>
      <c r="O109" s="2224"/>
      <c r="Q109" s="11"/>
      <c r="R109" s="1695"/>
      <c r="S109" s="1694"/>
      <c r="T109" s="635" t="s">
        <v>750</v>
      </c>
      <c r="U109" s="1709"/>
      <c r="V109" s="1710"/>
      <c r="W109" s="2223"/>
      <c r="X109" s="2224"/>
      <c r="Y109" s="2223"/>
      <c r="Z109" s="2224"/>
      <c r="AA109" s="2223"/>
      <c r="AB109" s="2225"/>
      <c r="AC109" s="2223"/>
      <c r="AD109" s="2224"/>
      <c r="AF109" s="11"/>
      <c r="AG109" s="11"/>
      <c r="AI109" s="335"/>
      <c r="AL109" s="11"/>
      <c r="AO109" s="335"/>
      <c r="AP109" s="30"/>
      <c r="AQ109" s="11"/>
      <c r="AS109" s="335"/>
      <c r="AV109" s="11"/>
      <c r="AY109" s="335"/>
      <c r="AZ109" s="30"/>
      <c r="BA109" s="11"/>
      <c r="BC109" s="335"/>
      <c r="BF109" s="11"/>
    </row>
    <row r="110" spans="2:58">
      <c r="B110" s="30"/>
      <c r="C110" s="1695"/>
      <c r="D110" s="1694"/>
      <c r="E110" s="643" t="s">
        <v>277</v>
      </c>
      <c r="F110" s="1709"/>
      <c r="G110" s="1711">
        <v>0</v>
      </c>
      <c r="H110" s="2223"/>
      <c r="I110" s="2226"/>
      <c r="J110" s="2223"/>
      <c r="K110" s="2226"/>
      <c r="L110" s="2223"/>
      <c r="M110" s="2227"/>
      <c r="N110" s="2223"/>
      <c r="O110" s="2226"/>
      <c r="Q110" s="11"/>
      <c r="R110" s="1695"/>
      <c r="S110" s="1694"/>
      <c r="T110" s="643" t="s">
        <v>277</v>
      </c>
      <c r="U110" s="1709"/>
      <c r="V110" s="1711"/>
      <c r="W110" s="2223"/>
      <c r="X110" s="2226"/>
      <c r="Y110" s="2223"/>
      <c r="Z110" s="2226"/>
      <c r="AA110" s="2223"/>
      <c r="AB110" s="2227"/>
      <c r="AC110" s="2223"/>
      <c r="AD110" s="2226"/>
      <c r="AF110" s="11"/>
      <c r="AG110" s="11"/>
      <c r="AI110" s="335"/>
      <c r="AL110" s="11"/>
      <c r="AO110" s="335"/>
      <c r="AP110" s="30"/>
      <c r="AQ110" s="11"/>
      <c r="AS110" s="335"/>
      <c r="AV110" s="11"/>
      <c r="AY110" s="335"/>
      <c r="AZ110" s="30"/>
      <c r="BA110" s="11"/>
      <c r="BC110" s="335"/>
      <c r="BF110" s="11"/>
    </row>
    <row r="111" spans="2:58">
      <c r="B111" s="30"/>
      <c r="C111" s="1700"/>
      <c r="D111" s="1701"/>
      <c r="E111" s="642" t="s">
        <v>751</v>
      </c>
      <c r="F111" s="1709"/>
      <c r="G111" s="1710">
        <v>0</v>
      </c>
      <c r="H111" s="2223"/>
      <c r="I111" s="2224"/>
      <c r="J111" s="2223"/>
      <c r="K111" s="2224"/>
      <c r="L111" s="2223"/>
      <c r="M111" s="2225"/>
      <c r="N111" s="2223"/>
      <c r="O111" s="2224"/>
      <c r="Q111" s="11"/>
      <c r="R111" s="1700"/>
      <c r="S111" s="1701"/>
      <c r="T111" s="642" t="s">
        <v>751</v>
      </c>
      <c r="U111" s="1709"/>
      <c r="V111" s="1710"/>
      <c r="W111" s="2223"/>
      <c r="X111" s="2224"/>
      <c r="Y111" s="2223"/>
      <c r="Z111" s="2224"/>
      <c r="AA111" s="2223"/>
      <c r="AB111" s="2225"/>
      <c r="AC111" s="2223"/>
      <c r="AD111" s="2224"/>
      <c r="AF111" s="11"/>
      <c r="AG111" s="11"/>
      <c r="AI111" s="335"/>
      <c r="AL111" s="11"/>
      <c r="AO111" s="335"/>
      <c r="AP111" s="30"/>
      <c r="AQ111" s="11"/>
      <c r="AS111" s="335"/>
      <c r="AV111" s="11"/>
      <c r="AY111" s="335"/>
      <c r="AZ111" s="30"/>
      <c r="BA111" s="11"/>
      <c r="BC111" s="335"/>
      <c r="BF111" s="11"/>
    </row>
    <row r="112" spans="2:58">
      <c r="B112" s="30">
        <v>17</v>
      </c>
      <c r="C112" s="1705" t="s">
        <v>439</v>
      </c>
      <c r="D112" s="1693" t="s">
        <v>273</v>
      </c>
      <c r="E112" s="632" t="s">
        <v>284</v>
      </c>
      <c r="F112" s="1707" t="s">
        <v>432</v>
      </c>
      <c r="G112" s="1708">
        <v>0</v>
      </c>
      <c r="H112" s="2220"/>
      <c r="I112" s="2221"/>
      <c r="J112" s="2220"/>
      <c r="K112" s="2221"/>
      <c r="L112" s="2220"/>
      <c r="M112" s="2221"/>
      <c r="N112" s="2220"/>
      <c r="O112" s="2221"/>
      <c r="Q112" s="11"/>
      <c r="R112" s="1705" t="s">
        <v>439</v>
      </c>
      <c r="S112" s="1693" t="s">
        <v>273</v>
      </c>
      <c r="T112" s="632" t="s">
        <v>274</v>
      </c>
      <c r="U112" s="1707" t="s">
        <v>432</v>
      </c>
      <c r="V112" s="1708"/>
      <c r="W112" s="2220"/>
      <c r="X112" s="2221"/>
      <c r="Y112" s="2220"/>
      <c r="Z112" s="2221"/>
      <c r="AA112" s="2220"/>
      <c r="AB112" s="2221"/>
      <c r="AC112" s="2220"/>
      <c r="AD112" s="2221"/>
      <c r="AF112" s="11"/>
      <c r="AG112" s="11"/>
      <c r="AI112" s="335"/>
      <c r="AL112" s="11"/>
      <c r="AO112" s="335"/>
      <c r="AP112" s="30"/>
      <c r="AQ112" s="11"/>
      <c r="AS112" s="335"/>
      <c r="AV112" s="11"/>
      <c r="AY112" s="335"/>
      <c r="AZ112" s="30"/>
      <c r="BA112" s="11"/>
      <c r="BC112" s="335"/>
      <c r="BF112" s="11"/>
    </row>
    <row r="113" spans="2:58">
      <c r="B113" s="30">
        <v>18</v>
      </c>
      <c r="C113" s="1696"/>
      <c r="D113" s="1694" t="s">
        <v>276</v>
      </c>
      <c r="E113" s="635" t="s">
        <v>750</v>
      </c>
      <c r="F113" s="1709" t="s">
        <v>432</v>
      </c>
      <c r="G113" s="1710">
        <v>0</v>
      </c>
      <c r="H113" s="2223"/>
      <c r="I113" s="2224"/>
      <c r="J113" s="2223"/>
      <c r="K113" s="2224"/>
      <c r="L113" s="2223"/>
      <c r="M113" s="2224"/>
      <c r="N113" s="2223"/>
      <c r="O113" s="2224"/>
      <c r="Q113" s="11"/>
      <c r="R113" s="1696"/>
      <c r="S113" s="1694" t="s">
        <v>276</v>
      </c>
      <c r="T113" s="635" t="s">
        <v>750</v>
      </c>
      <c r="U113" s="1709" t="s">
        <v>432</v>
      </c>
      <c r="V113" s="1710"/>
      <c r="W113" s="2223"/>
      <c r="X113" s="2224"/>
      <c r="Y113" s="2223"/>
      <c r="Z113" s="2224"/>
      <c r="AA113" s="2223"/>
      <c r="AB113" s="2224"/>
      <c r="AC113" s="2223"/>
      <c r="AD113" s="2224"/>
      <c r="AF113" s="11"/>
      <c r="AG113" s="11"/>
      <c r="AI113" s="335"/>
      <c r="AL113" s="11"/>
      <c r="AO113" s="335"/>
      <c r="AP113" s="30"/>
      <c r="AQ113" s="11"/>
      <c r="AS113" s="335"/>
      <c r="AV113" s="11"/>
      <c r="AY113" s="335"/>
      <c r="AZ113" s="30"/>
      <c r="BA113" s="11"/>
      <c r="BC113" s="335"/>
      <c r="BF113" s="11"/>
    </row>
    <row r="114" spans="2:58">
      <c r="B114" s="30">
        <v>19</v>
      </c>
      <c r="C114" s="1696"/>
      <c r="D114" s="1694"/>
      <c r="E114" s="643" t="s">
        <v>277</v>
      </c>
      <c r="F114" s="1709" t="s">
        <v>432</v>
      </c>
      <c r="G114" s="1711">
        <v>0</v>
      </c>
      <c r="H114" s="2223"/>
      <c r="I114" s="2226"/>
      <c r="J114" s="2223"/>
      <c r="K114" s="2226"/>
      <c r="L114" s="2223"/>
      <c r="M114" s="2226"/>
      <c r="N114" s="2223"/>
      <c r="O114" s="2226"/>
      <c r="Q114" s="11"/>
      <c r="R114" s="1696"/>
      <c r="S114" s="1694"/>
      <c r="T114" s="643" t="s">
        <v>277</v>
      </c>
      <c r="U114" s="1709" t="s">
        <v>432</v>
      </c>
      <c r="V114" s="1711"/>
      <c r="W114" s="2223"/>
      <c r="X114" s="2226"/>
      <c r="Y114" s="2223"/>
      <c r="Z114" s="2226"/>
      <c r="AA114" s="2223"/>
      <c r="AB114" s="2226"/>
      <c r="AC114" s="2223"/>
      <c r="AD114" s="2226"/>
      <c r="AF114" s="11"/>
      <c r="AG114" s="11"/>
      <c r="AI114" s="335"/>
      <c r="AL114" s="11"/>
      <c r="AO114" s="335"/>
      <c r="AP114" s="30"/>
      <c r="AQ114" s="11"/>
      <c r="AS114" s="335"/>
      <c r="AV114" s="11"/>
      <c r="AY114" s="335"/>
      <c r="AZ114" s="30"/>
      <c r="BA114" s="11"/>
      <c r="BC114" s="335"/>
      <c r="BF114" s="11"/>
    </row>
    <row r="115" spans="2:58">
      <c r="B115" s="30">
        <v>20</v>
      </c>
      <c r="C115" s="1706"/>
      <c r="D115" s="1697"/>
      <c r="E115" s="643" t="s">
        <v>751</v>
      </c>
      <c r="F115" s="1709" t="s">
        <v>432</v>
      </c>
      <c r="G115" s="1710">
        <v>0</v>
      </c>
      <c r="H115" s="2223"/>
      <c r="I115" s="2224"/>
      <c r="J115" s="2223"/>
      <c r="K115" s="2224"/>
      <c r="L115" s="2223"/>
      <c r="M115" s="2224"/>
      <c r="N115" s="2223"/>
      <c r="O115" s="2224"/>
      <c r="Q115" s="11"/>
      <c r="R115" s="1706"/>
      <c r="S115" s="1697"/>
      <c r="T115" s="643" t="s">
        <v>751</v>
      </c>
      <c r="U115" s="1709" t="s">
        <v>432</v>
      </c>
      <c r="V115" s="1710"/>
      <c r="W115" s="2223"/>
      <c r="X115" s="2224"/>
      <c r="Y115" s="2223"/>
      <c r="Z115" s="2224"/>
      <c r="AA115" s="2223"/>
      <c r="AB115" s="2224"/>
      <c r="AC115" s="2223"/>
      <c r="AD115" s="2224"/>
      <c r="AF115" s="11"/>
      <c r="AG115" s="11"/>
      <c r="AI115" s="335"/>
      <c r="AL115" s="11"/>
      <c r="AO115" s="335"/>
      <c r="AP115" s="30"/>
      <c r="AQ115" s="11"/>
      <c r="AS115" s="335"/>
      <c r="AV115" s="11"/>
      <c r="AY115" s="335"/>
      <c r="AZ115" s="30"/>
      <c r="BA115" s="11"/>
      <c r="BC115" s="335"/>
      <c r="BF115" s="11"/>
    </row>
    <row r="116" spans="2:58">
      <c r="B116" s="30"/>
      <c r="C116" s="1698"/>
      <c r="D116" s="1699" t="s">
        <v>278</v>
      </c>
      <c r="E116" s="691" t="s">
        <v>279</v>
      </c>
      <c r="F116" s="1709"/>
      <c r="G116" s="1710">
        <v>0</v>
      </c>
      <c r="H116" s="2223"/>
      <c r="I116" s="2224"/>
      <c r="J116" s="2223"/>
      <c r="K116" s="2224"/>
      <c r="L116" s="2223"/>
      <c r="M116" s="2224"/>
      <c r="N116" s="2223"/>
      <c r="O116" s="2224"/>
      <c r="Q116" s="11"/>
      <c r="R116" s="1698"/>
      <c r="S116" s="1699" t="s">
        <v>278</v>
      </c>
      <c r="T116" s="691" t="s">
        <v>274</v>
      </c>
      <c r="U116" s="1709"/>
      <c r="V116" s="1710"/>
      <c r="W116" s="2223"/>
      <c r="X116" s="2224"/>
      <c r="Y116" s="2223"/>
      <c r="Z116" s="2224"/>
      <c r="AA116" s="2223"/>
      <c r="AB116" s="2224"/>
      <c r="AC116" s="2223"/>
      <c r="AD116" s="2224"/>
      <c r="AF116" s="11"/>
      <c r="AG116" s="11"/>
      <c r="AI116" s="335"/>
      <c r="AL116" s="11"/>
      <c r="AO116" s="335"/>
      <c r="AP116" s="30"/>
      <c r="AQ116" s="11"/>
      <c r="AS116" s="335"/>
      <c r="AV116" s="11"/>
      <c r="AY116" s="335"/>
      <c r="AZ116" s="30"/>
      <c r="BA116" s="11"/>
      <c r="BC116" s="335"/>
      <c r="BF116" s="11"/>
    </row>
    <row r="117" spans="2:58">
      <c r="B117" s="30"/>
      <c r="C117" s="1695"/>
      <c r="D117" s="1694"/>
      <c r="E117" s="635" t="s">
        <v>750</v>
      </c>
      <c r="F117" s="1709"/>
      <c r="G117" s="1710">
        <v>0</v>
      </c>
      <c r="H117" s="2223"/>
      <c r="I117" s="2224"/>
      <c r="J117" s="2223"/>
      <c r="K117" s="2224"/>
      <c r="L117" s="2223"/>
      <c r="M117" s="2224"/>
      <c r="N117" s="2223"/>
      <c r="O117" s="2224"/>
      <c r="Q117" s="11"/>
      <c r="R117" s="1695"/>
      <c r="S117" s="1694"/>
      <c r="T117" s="635" t="s">
        <v>750</v>
      </c>
      <c r="U117" s="1709"/>
      <c r="V117" s="1710"/>
      <c r="W117" s="2223"/>
      <c r="X117" s="2224"/>
      <c r="Y117" s="2223"/>
      <c r="Z117" s="2224"/>
      <c r="AA117" s="2223"/>
      <c r="AB117" s="2224"/>
      <c r="AC117" s="2223"/>
      <c r="AD117" s="2224"/>
      <c r="AF117" s="11"/>
      <c r="AG117" s="11"/>
      <c r="AI117" s="335"/>
      <c r="AL117" s="11"/>
      <c r="AO117" s="335"/>
      <c r="AP117" s="30"/>
      <c r="AQ117" s="11"/>
      <c r="AS117" s="335"/>
      <c r="AV117" s="11"/>
      <c r="AY117" s="335"/>
      <c r="AZ117" s="30"/>
      <c r="BA117" s="11"/>
      <c r="BC117" s="335"/>
      <c r="BF117" s="11"/>
    </row>
    <row r="118" spans="2:58">
      <c r="B118" s="30"/>
      <c r="C118" s="1695"/>
      <c r="D118" s="1694"/>
      <c r="E118" s="643" t="s">
        <v>277</v>
      </c>
      <c r="F118" s="1709"/>
      <c r="G118" s="1711">
        <v>0</v>
      </c>
      <c r="H118" s="2223"/>
      <c r="I118" s="2226"/>
      <c r="J118" s="2223"/>
      <c r="K118" s="2226"/>
      <c r="L118" s="2223"/>
      <c r="M118" s="2226"/>
      <c r="N118" s="2223"/>
      <c r="O118" s="2226"/>
      <c r="Q118" s="11"/>
      <c r="R118" s="1695"/>
      <c r="S118" s="1694"/>
      <c r="T118" s="643" t="s">
        <v>277</v>
      </c>
      <c r="U118" s="1709"/>
      <c r="V118" s="1711"/>
      <c r="W118" s="2223"/>
      <c r="X118" s="2226"/>
      <c r="Y118" s="2223"/>
      <c r="Z118" s="2226"/>
      <c r="AA118" s="2223"/>
      <c r="AB118" s="2226"/>
      <c r="AC118" s="2223"/>
      <c r="AD118" s="2226"/>
      <c r="AF118" s="11"/>
      <c r="AG118" s="11"/>
      <c r="AI118" s="335"/>
      <c r="AL118" s="11"/>
      <c r="AO118" s="335"/>
      <c r="AP118" s="30"/>
      <c r="AQ118" s="11"/>
      <c r="AS118" s="335"/>
      <c r="AV118" s="11"/>
      <c r="AY118" s="335"/>
      <c r="AZ118" s="30"/>
      <c r="BA118" s="11"/>
      <c r="BC118" s="335"/>
      <c r="BF118" s="11"/>
    </row>
    <row r="119" spans="2:58">
      <c r="B119" s="30"/>
      <c r="C119" s="1700"/>
      <c r="D119" s="1701"/>
      <c r="E119" s="642" t="s">
        <v>751</v>
      </c>
      <c r="F119" s="1709"/>
      <c r="G119" s="1710">
        <v>0</v>
      </c>
      <c r="H119" s="2223"/>
      <c r="I119" s="2224"/>
      <c r="J119" s="2223"/>
      <c r="K119" s="2224"/>
      <c r="L119" s="2223"/>
      <c r="M119" s="2224"/>
      <c r="N119" s="2223"/>
      <c r="O119" s="2224"/>
      <c r="Q119" s="11"/>
      <c r="R119" s="1700"/>
      <c r="S119" s="1701"/>
      <c r="T119" s="642" t="s">
        <v>751</v>
      </c>
      <c r="U119" s="1709"/>
      <c r="V119" s="1710"/>
      <c r="W119" s="2223"/>
      <c r="X119" s="2224"/>
      <c r="Y119" s="2223"/>
      <c r="Z119" s="2224"/>
      <c r="AA119" s="2223"/>
      <c r="AB119" s="2224"/>
      <c r="AC119" s="2223"/>
      <c r="AD119" s="2224"/>
      <c r="AF119" s="11"/>
      <c r="AG119" s="11"/>
      <c r="AI119" s="335"/>
      <c r="AL119" s="11"/>
      <c r="AO119" s="335"/>
      <c r="AP119" s="30"/>
      <c r="AQ119" s="11"/>
      <c r="AS119" s="335"/>
      <c r="AV119" s="11"/>
      <c r="AY119" s="335"/>
      <c r="AZ119" s="30"/>
      <c r="BA119" s="11"/>
      <c r="BC119" s="335"/>
      <c r="BF119" s="11"/>
    </row>
    <row r="120" spans="2:58">
      <c r="B120" s="30">
        <v>21</v>
      </c>
      <c r="C120" s="671" t="s">
        <v>753</v>
      </c>
      <c r="D120" s="1685"/>
      <c r="E120" s="632" t="s">
        <v>1358</v>
      </c>
      <c r="F120" s="1000"/>
      <c r="G120" s="1001">
        <v>4</v>
      </c>
      <c r="H120" s="2229"/>
      <c r="I120" s="2089">
        <f>SUM(I96,I104,I112)</f>
        <v>0</v>
      </c>
      <c r="J120" s="2229"/>
      <c r="K120" s="2089">
        <f>SUM(K96,K104,K112)</f>
        <v>0</v>
      </c>
      <c r="L120" s="2229"/>
      <c r="M120" s="2089">
        <f>SUM(M96,M104,M112)</f>
        <v>0</v>
      </c>
      <c r="N120" s="2229"/>
      <c r="O120" s="2089">
        <f>SUM(O96,O104,O112)</f>
        <v>0</v>
      </c>
      <c r="Q120" s="11"/>
      <c r="R120" s="671" t="s">
        <v>753</v>
      </c>
      <c r="S120" s="1685"/>
      <c r="T120" s="632" t="s">
        <v>274</v>
      </c>
      <c r="U120" s="1000"/>
      <c r="V120" s="1001">
        <v>4</v>
      </c>
      <c r="W120" s="2229"/>
      <c r="X120" s="2089">
        <f>SUM(X96,X104,X112)</f>
        <v>0</v>
      </c>
      <c r="Y120" s="2229"/>
      <c r="Z120" s="2089">
        <f>SUM(Z96,Z104,Z112)</f>
        <v>0</v>
      </c>
      <c r="AA120" s="2229"/>
      <c r="AB120" s="2089">
        <f>SUM(AB96,AB104,AB112)</f>
        <v>0</v>
      </c>
      <c r="AC120" s="2229"/>
      <c r="AD120" s="2089">
        <f>SUM(AD96,AD104,AD112)</f>
        <v>0</v>
      </c>
      <c r="AF120" s="11"/>
      <c r="AG120" s="11"/>
      <c r="AI120" s="335"/>
      <c r="AL120" s="11"/>
      <c r="AO120" s="335"/>
      <c r="AP120" s="30"/>
      <c r="AQ120" s="11"/>
      <c r="AS120" s="335"/>
      <c r="AV120" s="11"/>
      <c r="AY120" s="335"/>
      <c r="AZ120" s="30"/>
      <c r="BA120" s="11"/>
      <c r="BC120" s="335"/>
      <c r="BF120" s="11"/>
    </row>
    <row r="121" spans="2:58">
      <c r="B121" s="30">
        <v>22</v>
      </c>
      <c r="C121" s="680"/>
      <c r="D121" s="1686"/>
      <c r="E121" s="644" t="s">
        <v>750</v>
      </c>
      <c r="F121" s="1004"/>
      <c r="G121" s="1005">
        <v>0</v>
      </c>
      <c r="H121" s="2230"/>
      <c r="I121" s="2231">
        <f>SUM(I97,I105,I113)</f>
        <v>0</v>
      </c>
      <c r="J121" s="2230"/>
      <c r="K121" s="2231">
        <f>SUM(K97,K105,K113)</f>
        <v>0</v>
      </c>
      <c r="L121" s="2230"/>
      <c r="M121" s="2231">
        <f>SUM(M97,M105,M113)</f>
        <v>0</v>
      </c>
      <c r="N121" s="2230"/>
      <c r="O121" s="2231">
        <f>SUM(O97,O105,O113)</f>
        <v>0</v>
      </c>
      <c r="Q121" s="11"/>
      <c r="R121" s="680"/>
      <c r="S121" s="1686"/>
      <c r="T121" s="644" t="s">
        <v>750</v>
      </c>
      <c r="U121" s="1004"/>
      <c r="V121" s="1005">
        <v>0</v>
      </c>
      <c r="W121" s="2230"/>
      <c r="X121" s="2231">
        <f>SUM(X97,X105,X113)</f>
        <v>0</v>
      </c>
      <c r="Y121" s="2230"/>
      <c r="Z121" s="2231">
        <f>SUM(Z97,Z105,Z113)</f>
        <v>0</v>
      </c>
      <c r="AA121" s="2230"/>
      <c r="AB121" s="2231">
        <f>SUM(AB97,AB105,AB113)</f>
        <v>0</v>
      </c>
      <c r="AC121" s="2230"/>
      <c r="AD121" s="2231">
        <f>SUM(AD97,AD105,AD113)</f>
        <v>0</v>
      </c>
      <c r="AF121" s="11"/>
      <c r="AG121" s="11"/>
      <c r="AI121" s="335"/>
      <c r="AL121" s="11"/>
      <c r="AO121" s="335"/>
      <c r="AP121" s="30"/>
      <c r="AQ121" s="11"/>
      <c r="AS121" s="335"/>
      <c r="AV121" s="11"/>
      <c r="AY121" s="335"/>
      <c r="AZ121" s="30"/>
      <c r="BA121" s="11"/>
      <c r="BC121" s="335"/>
      <c r="BF121" s="11"/>
    </row>
    <row r="122" spans="2:58" ht="22.5" customHeight="1">
      <c r="B122" s="30">
        <v>1</v>
      </c>
      <c r="F122" s="335"/>
      <c r="G122" s="30"/>
      <c r="H122" s="11"/>
      <c r="J122" s="335"/>
      <c r="L122" s="335"/>
      <c r="N122" s="335"/>
      <c r="Q122" s="11"/>
      <c r="U122" s="335"/>
      <c r="V122" s="30"/>
      <c r="W122" s="11"/>
      <c r="Y122" s="335"/>
      <c r="AA122" s="335"/>
      <c r="AC122" s="335"/>
      <c r="AF122" s="11"/>
      <c r="AG122" s="11"/>
      <c r="AI122" s="335"/>
      <c r="AL122" s="11"/>
      <c r="AO122" s="335"/>
      <c r="AP122" s="30"/>
      <c r="AQ122" s="11"/>
      <c r="AS122" s="335"/>
      <c r="AV122" s="11"/>
      <c r="AY122" s="335"/>
      <c r="AZ122" s="30"/>
      <c r="BA122" s="11"/>
      <c r="BC122" s="335"/>
      <c r="BF122" s="11"/>
    </row>
    <row r="123" spans="2:58">
      <c r="B123" s="30">
        <v>2</v>
      </c>
      <c r="F123" s="335"/>
      <c r="G123" s="30"/>
      <c r="H123" s="11"/>
      <c r="J123" s="335"/>
      <c r="L123" s="335"/>
      <c r="N123" s="335"/>
      <c r="Q123" s="11"/>
      <c r="U123" s="335"/>
      <c r="V123" s="30"/>
      <c r="W123" s="11"/>
      <c r="Y123" s="335"/>
      <c r="AA123" s="335"/>
      <c r="AC123" s="335"/>
      <c r="AF123" s="11"/>
      <c r="AG123" s="11"/>
      <c r="AI123" s="335"/>
      <c r="AL123" s="11"/>
      <c r="AO123" s="335"/>
      <c r="AP123" s="30"/>
      <c r="AQ123" s="11"/>
      <c r="AS123" s="335"/>
      <c r="AV123" s="11"/>
      <c r="AY123" s="335"/>
      <c r="AZ123" s="30"/>
      <c r="BA123" s="11"/>
      <c r="BC123" s="335"/>
      <c r="BF123" s="11"/>
    </row>
    <row r="124" spans="2:58">
      <c r="B124" s="30">
        <v>3</v>
      </c>
      <c r="F124" s="335"/>
      <c r="G124" s="30"/>
      <c r="H124" s="11"/>
      <c r="J124" s="335"/>
      <c r="L124" s="335"/>
      <c r="N124" s="335"/>
      <c r="Q124" s="11"/>
      <c r="U124" s="335"/>
      <c r="V124" s="30"/>
      <c r="W124" s="11"/>
      <c r="Y124" s="335"/>
      <c r="AA124" s="335"/>
      <c r="AC124" s="335"/>
      <c r="AF124" s="11"/>
      <c r="AG124" s="11"/>
      <c r="AI124" s="335"/>
      <c r="AL124" s="11"/>
      <c r="AO124" s="335"/>
      <c r="AP124" s="30"/>
      <c r="AQ124" s="11"/>
      <c r="AS124" s="335"/>
      <c r="AV124" s="11"/>
      <c r="AY124" s="335"/>
      <c r="AZ124" s="30"/>
      <c r="BA124" s="11"/>
      <c r="BC124" s="335"/>
      <c r="BF124" s="11"/>
    </row>
    <row r="125" spans="2:58">
      <c r="B125" s="30">
        <v>4</v>
      </c>
      <c r="F125" s="335"/>
      <c r="G125" s="30"/>
      <c r="H125" s="11"/>
      <c r="J125" s="335"/>
      <c r="L125" s="335"/>
      <c r="N125" s="335"/>
      <c r="Q125" s="11"/>
      <c r="U125" s="335"/>
      <c r="V125" s="30"/>
      <c r="W125" s="11"/>
      <c r="Y125" s="335"/>
      <c r="AA125" s="335"/>
      <c r="AC125" s="335"/>
      <c r="AF125" s="11"/>
      <c r="AG125" s="11"/>
      <c r="AI125" s="335"/>
      <c r="AL125" s="11"/>
      <c r="AO125" s="335"/>
      <c r="AP125" s="30"/>
      <c r="AQ125" s="11"/>
      <c r="AS125" s="335"/>
      <c r="AV125" s="11"/>
      <c r="AY125" s="335"/>
      <c r="AZ125" s="30"/>
      <c r="BA125" s="11"/>
      <c r="BC125" s="335"/>
      <c r="BF125" s="11"/>
    </row>
    <row r="126" spans="2:58">
      <c r="B126" s="30">
        <v>5</v>
      </c>
      <c r="F126" s="335"/>
      <c r="G126" s="30"/>
      <c r="H126" s="11"/>
      <c r="J126" s="335"/>
      <c r="L126" s="335"/>
      <c r="N126" s="335"/>
      <c r="Q126" s="11"/>
      <c r="U126" s="335"/>
      <c r="V126" s="30"/>
      <c r="W126" s="11"/>
      <c r="Y126" s="335"/>
      <c r="AA126" s="335"/>
      <c r="AC126" s="335"/>
      <c r="AF126" s="11"/>
      <c r="AG126" s="11"/>
      <c r="AI126" s="335"/>
      <c r="AL126" s="11"/>
      <c r="AO126" s="335"/>
      <c r="AP126" s="30"/>
      <c r="AQ126" s="11"/>
      <c r="AS126" s="335"/>
      <c r="AV126" s="11"/>
      <c r="AY126" s="335"/>
      <c r="AZ126" s="30"/>
      <c r="BA126" s="11"/>
      <c r="BC126" s="335"/>
      <c r="BF126" s="11"/>
    </row>
    <row r="127" spans="2:58">
      <c r="B127" s="30">
        <v>6</v>
      </c>
      <c r="F127" s="335"/>
      <c r="G127" s="30"/>
      <c r="H127" s="11"/>
      <c r="J127" s="335"/>
      <c r="L127" s="335"/>
      <c r="N127" s="335"/>
      <c r="Q127" s="11"/>
      <c r="U127" s="335"/>
      <c r="V127" s="30"/>
      <c r="W127" s="11"/>
      <c r="Y127" s="335"/>
      <c r="AA127" s="335"/>
      <c r="AC127" s="335"/>
      <c r="AF127" s="11"/>
      <c r="AG127" s="11"/>
      <c r="AI127" s="335"/>
      <c r="AL127" s="11"/>
      <c r="AO127" s="335"/>
      <c r="AP127" s="30"/>
      <c r="AQ127" s="11"/>
      <c r="AS127" s="335"/>
      <c r="AV127" s="11"/>
      <c r="AY127" s="335"/>
      <c r="AZ127" s="30"/>
      <c r="BA127" s="11"/>
      <c r="BC127" s="335"/>
      <c r="BF127" s="11"/>
    </row>
    <row r="128" spans="2:58">
      <c r="B128" s="30">
        <v>7</v>
      </c>
      <c r="F128" s="335"/>
      <c r="G128" s="30"/>
      <c r="H128" s="11"/>
      <c r="J128" s="335"/>
      <c r="L128" s="335"/>
      <c r="N128" s="335"/>
      <c r="Q128" s="11"/>
      <c r="U128" s="335"/>
      <c r="V128" s="30"/>
      <c r="W128" s="11"/>
      <c r="Y128" s="335"/>
      <c r="AA128" s="335"/>
      <c r="AC128" s="335"/>
      <c r="AF128" s="11"/>
      <c r="AG128" s="11"/>
      <c r="AI128" s="335"/>
      <c r="AL128" s="11"/>
      <c r="AO128" s="335"/>
      <c r="AP128" s="30"/>
      <c r="AQ128" s="11"/>
      <c r="AS128" s="335"/>
      <c r="AV128" s="11"/>
      <c r="AY128" s="335"/>
      <c r="AZ128" s="30"/>
      <c r="BA128" s="11"/>
      <c r="BC128" s="335"/>
      <c r="BF128" s="11"/>
    </row>
    <row r="129" spans="2:2">
      <c r="B129" s="30">
        <v>8</v>
      </c>
    </row>
    <row r="130" spans="2:2">
      <c r="B130" s="30">
        <v>9</v>
      </c>
    </row>
    <row r="131" spans="2:2">
      <c r="B131" s="30">
        <v>10</v>
      </c>
    </row>
    <row r="132" spans="2:2">
      <c r="B132" s="30">
        <v>11</v>
      </c>
    </row>
    <row r="133" spans="2:2">
      <c r="B133" s="30">
        <v>12</v>
      </c>
    </row>
    <row r="134" spans="2:2">
      <c r="B134" s="30">
        <v>13</v>
      </c>
    </row>
    <row r="135" spans="2:2">
      <c r="B135" s="30">
        <v>14</v>
      </c>
    </row>
    <row r="136" spans="2:2">
      <c r="B136" s="30">
        <v>15</v>
      </c>
    </row>
    <row r="137" spans="2:2">
      <c r="B137" s="30">
        <v>16</v>
      </c>
    </row>
    <row r="138" spans="2:2">
      <c r="B138" s="30">
        <v>17</v>
      </c>
    </row>
    <row r="139" spans="2:2">
      <c r="B139" s="30">
        <v>18</v>
      </c>
    </row>
    <row r="140" spans="2:2">
      <c r="B140" s="30">
        <v>19</v>
      </c>
    </row>
    <row r="141" spans="2:2">
      <c r="B141" s="30">
        <v>20</v>
      </c>
    </row>
    <row r="142" spans="2:2">
      <c r="B142" s="30">
        <v>21</v>
      </c>
    </row>
    <row r="143" spans="2:2">
      <c r="B143" s="30">
        <v>22</v>
      </c>
    </row>
    <row r="144" spans="2:2">
      <c r="B144" s="30">
        <v>1</v>
      </c>
    </row>
    <row r="145" spans="2:2">
      <c r="B145" s="30">
        <v>2</v>
      </c>
    </row>
    <row r="146" spans="2:2">
      <c r="B146" s="30">
        <v>3</v>
      </c>
    </row>
    <row r="147" spans="2:2">
      <c r="B147" s="30">
        <v>4</v>
      </c>
    </row>
    <row r="148" spans="2:2">
      <c r="B148" s="11">
        <v>5</v>
      </c>
    </row>
    <row r="149" spans="2:2">
      <c r="B149" s="11">
        <v>6</v>
      </c>
    </row>
    <row r="150" spans="2:2">
      <c r="B150" s="11">
        <v>7</v>
      </c>
    </row>
    <row r="151" spans="2:2">
      <c r="B151" s="11">
        <v>8</v>
      </c>
    </row>
    <row r="152" spans="2:2">
      <c r="B152" s="11">
        <v>9</v>
      </c>
    </row>
  </sheetData>
  <sheetProtection algorithmName="SHA-512" hashValue="CkYyHRSJZt2g6YJgRIlpdyGDoQnb6RZVetBPgf00Mz3NX8iwlHVBfk/if9Znpf/94NIS5hmepqO4jlwF1nkhjA==" saltValue="j3zRmhIvkft0QnGQ/CZ5zg==" spinCount="100000" sheet="1" objects="1" scenarios="1"/>
  <mergeCells count="28">
    <mergeCell ref="AA10:AB10"/>
    <mergeCell ref="AC10:AD10"/>
    <mergeCell ref="AA11:AB11"/>
    <mergeCell ref="AC11:AD11"/>
    <mergeCell ref="E46:E47"/>
    <mergeCell ref="W10:X10"/>
    <mergeCell ref="Y10:Z10"/>
    <mergeCell ref="U11:V11"/>
    <mergeCell ref="W11:X11"/>
    <mergeCell ref="Y11:Z11"/>
    <mergeCell ref="U10:V10"/>
    <mergeCell ref="F10:G10"/>
    <mergeCell ref="N11:O11"/>
    <mergeCell ref="F11:G11"/>
    <mergeCell ref="H11:I11"/>
    <mergeCell ref="H10:I10"/>
    <mergeCell ref="C84:C86"/>
    <mergeCell ref="E84:E85"/>
    <mergeCell ref="R46:R48"/>
    <mergeCell ref="T46:T47"/>
    <mergeCell ref="R84:R86"/>
    <mergeCell ref="T84:T85"/>
    <mergeCell ref="C46:C48"/>
    <mergeCell ref="N10:O10"/>
    <mergeCell ref="L10:M10"/>
    <mergeCell ref="L11:M11"/>
    <mergeCell ref="J10:K10"/>
    <mergeCell ref="J11:K11"/>
  </mergeCells>
  <phoneticPr fontId="3"/>
  <dataValidations xWindow="489" yWindow="337" count="3">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トラッククレーン（油圧伸縮ジブ型20～50ｔ吊）、及びラフテレーンクレーン（油圧伸縮ジブ型20～51ｔ吊）の分解、組立及び輸送」_x000a_　　又は、「A-④票(3_3)」で入力してください。" sqref="K87 M87 O87 G87 G49 I49 K49 M49 O49 I87 Z87 AB87 AD87 V87 V49 X49 Z49 AB49 AD49 X87" xr:uid="{00000000-0002-0000-1A00-000000000000}">
      <formula1>20</formula1>
    </dataValidation>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K84 M84 G84 O84 G46 I46 K46 M46 O46 I84 Z84 AB84 V84 AD84 V46 X46 Z46 AB46 AD46 X84" xr:uid="{00000000-0002-0000-1A00-000001000000}">
      <formula1>TRIM(G46)&lt;&gt;""</formula1>
    </dataValidation>
    <dataValidation type="custom" allowBlank="1" showInputMessage="1" showErrorMessage="1" promptTitle="規格" prompt="上の欄に『参考規格』が表示されている場合は、参考にしてください。また単位も含めて入力してください。" sqref="K86 M86 G86 O86 G48 I48 K48 M48 O48 I86 Z86 AB86 V86 AD86 V48 X48 Z48 AB48 AD48 X86" xr:uid="{00000000-0002-0000-1A00-000002000000}">
      <formula1>TRIM(G48)&lt;&gt;""</formula1>
    </dataValidation>
  </dataValidations>
  <pageMargins left="0.16" right="0.16" top="0.62" bottom="0.7" header="0.51200000000000001" footer="0.16"/>
  <pageSetup paperSize="9" scale="48"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K137"/>
  <sheetViews>
    <sheetView showGridLines="0" zoomScale="55" zoomScaleNormal="55" zoomScaleSheetLayoutView="100" workbookViewId="0"/>
  </sheetViews>
  <sheetFormatPr defaultRowHeight="13.5"/>
  <cols>
    <col min="1" max="1" width="3.625" style="11" customWidth="1"/>
    <col min="2" max="2" width="3.125" style="11" hidden="1" customWidth="1"/>
    <col min="3" max="3" width="14.25" style="11" customWidth="1"/>
    <col min="4" max="4" width="16.875" style="11" bestFit="1" customWidth="1"/>
    <col min="5" max="5" width="14.25" style="11" customWidth="1"/>
    <col min="6" max="6" width="2.625" style="11" customWidth="1"/>
    <col min="7" max="7" width="15.625" style="30" customWidth="1"/>
    <col min="8" max="8" width="2.625" style="30" customWidth="1"/>
    <col min="9" max="9" width="15.625" style="30" customWidth="1"/>
    <col min="10" max="10" width="2.625" style="30" customWidth="1"/>
    <col min="11" max="11" width="15.625" style="30" customWidth="1"/>
    <col min="12" max="12" width="2.625" style="335" customWidth="1"/>
    <col min="13" max="13" width="15.625" style="335" customWidth="1"/>
    <col min="14" max="14" width="2.625" style="11" customWidth="1"/>
    <col min="15" max="15" width="15.625" style="30" customWidth="1"/>
    <col min="16" max="16" width="2.625" style="30" customWidth="1"/>
    <col min="17" max="17" width="15.625" style="30" customWidth="1"/>
    <col min="18" max="18" width="2.625" style="335" customWidth="1"/>
    <col min="19" max="19" width="15.625" style="335" customWidth="1"/>
    <col min="20" max="20" width="14.25" style="11" customWidth="1"/>
    <col min="21" max="21" width="16.875" style="11" bestFit="1" customWidth="1"/>
    <col min="22" max="22" width="14.25" style="11" customWidth="1"/>
    <col min="23" max="23" width="2.625" style="11" customWidth="1"/>
    <col min="24" max="24" width="15.625" style="30" customWidth="1"/>
    <col min="25" max="25" width="2.625" style="30" customWidth="1"/>
    <col min="26" max="26" width="15.625" style="30" customWidth="1"/>
    <col min="27" max="27" width="2.625" style="30" customWidth="1"/>
    <col min="28" max="28" width="15.625" style="30" customWidth="1"/>
    <col min="29" max="29" width="2.625" style="335" customWidth="1"/>
    <col min="30" max="30" width="15.625" style="335" customWidth="1"/>
    <col min="31" max="31" width="2.625" style="11" customWidth="1"/>
    <col min="32" max="32" width="15.625" style="30" customWidth="1"/>
    <col min="33" max="33" width="2.625" style="30" customWidth="1"/>
    <col min="34" max="34" width="15.625" style="30" customWidth="1"/>
    <col min="35" max="35" width="2.625" style="11" customWidth="1"/>
    <col min="36" max="36" width="15.625" style="30" customWidth="1"/>
    <col min="37" max="37" width="0" style="335" hidden="1" customWidth="1"/>
    <col min="38" max="16384" width="9" style="335"/>
  </cols>
  <sheetData>
    <row r="1" spans="1:37" s="334" customFormat="1" ht="17.25">
      <c r="A1" s="33"/>
      <c r="B1" s="11"/>
      <c r="C1" s="1733" t="s">
        <v>1432</v>
      </c>
      <c r="D1" s="271"/>
      <c r="E1" s="11"/>
      <c r="F1" s="30"/>
      <c r="G1" s="30"/>
      <c r="H1" s="11"/>
      <c r="I1" s="11"/>
      <c r="J1" s="11"/>
      <c r="N1" s="30"/>
      <c r="O1" s="30"/>
      <c r="P1" s="11"/>
      <c r="Q1" s="11"/>
      <c r="T1" s="11"/>
      <c r="U1" s="11"/>
      <c r="V1" s="11"/>
      <c r="W1" s="30"/>
      <c r="X1" s="30"/>
      <c r="Y1" s="11"/>
      <c r="Z1" s="11"/>
      <c r="AA1" s="11"/>
      <c r="AE1" s="30"/>
      <c r="AF1" s="30"/>
      <c r="AG1" s="11"/>
      <c r="AH1" s="11"/>
      <c r="AI1" s="30"/>
      <c r="AJ1" s="30"/>
    </row>
    <row r="2" spans="1:37" s="334" customFormat="1" ht="17.25">
      <c r="B2" s="11"/>
      <c r="C2" s="739" t="s">
        <v>42</v>
      </c>
      <c r="D2" s="739"/>
      <c r="E2" s="11"/>
      <c r="F2" s="30"/>
      <c r="G2" s="30"/>
      <c r="H2" s="11"/>
      <c r="I2" s="11"/>
      <c r="J2" s="11"/>
      <c r="N2" s="30"/>
      <c r="O2" s="30"/>
      <c r="P2" s="11"/>
      <c r="Q2" s="11"/>
      <c r="T2" s="11"/>
      <c r="U2" s="11"/>
      <c r="V2" s="11"/>
      <c r="W2" s="30"/>
      <c r="X2" s="30"/>
      <c r="Y2" s="11"/>
      <c r="Z2" s="11"/>
      <c r="AA2" s="11"/>
      <c r="AE2" s="30"/>
      <c r="AF2" s="30"/>
      <c r="AG2" s="11"/>
      <c r="AH2" s="11"/>
      <c r="AI2" s="30"/>
      <c r="AJ2" s="30"/>
    </row>
    <row r="3" spans="1:37" s="334" customFormat="1" ht="13.5" customHeight="1">
      <c r="A3" s="11"/>
      <c r="B3" s="11"/>
      <c r="C3" s="11"/>
      <c r="D3" s="11"/>
      <c r="E3" s="11"/>
      <c r="F3" s="30"/>
      <c r="G3" s="30"/>
      <c r="H3" s="11"/>
      <c r="I3" s="11"/>
      <c r="J3" s="11"/>
      <c r="N3" s="30"/>
      <c r="O3" s="30"/>
      <c r="P3" s="11"/>
      <c r="Q3" s="11"/>
      <c r="T3" s="11"/>
      <c r="U3" s="11"/>
      <c r="V3" s="11"/>
      <c r="W3" s="30"/>
      <c r="X3" s="30"/>
      <c r="Y3" s="11"/>
      <c r="Z3" s="11"/>
      <c r="AA3" s="11"/>
      <c r="AE3" s="30"/>
      <c r="AF3" s="30"/>
      <c r="AG3" s="11"/>
      <c r="AH3" s="11"/>
      <c r="AI3" s="30"/>
      <c r="AJ3" s="30"/>
    </row>
    <row r="4" spans="1:37" s="334" customFormat="1">
      <c r="A4" s="337"/>
      <c r="B4" s="207"/>
      <c r="C4" s="2019" t="s">
        <v>262</v>
      </c>
      <c r="D4" s="2019"/>
      <c r="E4" s="541"/>
      <c r="F4" s="1794"/>
      <c r="G4" s="541"/>
      <c r="H4" s="1794"/>
      <c r="I4" s="541"/>
      <c r="J4" s="541"/>
      <c r="K4" s="541"/>
      <c r="L4" s="541"/>
      <c r="M4" s="541"/>
      <c r="N4" s="541"/>
      <c r="O4" s="541"/>
      <c r="P4" s="541"/>
      <c r="Q4" s="541"/>
      <c r="R4" s="2014" t="s">
        <v>340</v>
      </c>
      <c r="S4" s="541"/>
      <c r="T4" s="2019" t="s">
        <v>262</v>
      </c>
      <c r="U4" s="2019"/>
      <c r="V4" s="541"/>
      <c r="W4" s="1794"/>
      <c r="X4" s="541"/>
      <c r="Y4" s="1794"/>
      <c r="Z4" s="541"/>
      <c r="AA4" s="541"/>
      <c r="AB4" s="541"/>
      <c r="AC4" s="541"/>
      <c r="AD4" s="541"/>
      <c r="AE4" s="541"/>
      <c r="AF4" s="541"/>
      <c r="AG4" s="541"/>
      <c r="AH4" s="541"/>
      <c r="AI4" s="2014" t="s">
        <v>340</v>
      </c>
      <c r="AJ4" s="541"/>
    </row>
    <row r="5" spans="1:37">
      <c r="A5" s="45"/>
      <c r="B5" s="731"/>
      <c r="C5" s="1949" t="s">
        <v>596</v>
      </c>
      <c r="D5" s="2055"/>
      <c r="E5" s="2055"/>
      <c r="F5" s="2055"/>
      <c r="G5" s="2055"/>
      <c r="H5" s="2055"/>
      <c r="I5" s="2056"/>
      <c r="J5" s="2055"/>
      <c r="K5" s="2055"/>
      <c r="L5" s="2055"/>
      <c r="M5" s="2055"/>
      <c r="N5" s="2055"/>
      <c r="O5" s="2055"/>
      <c r="P5" s="2055"/>
      <c r="Q5" s="2055"/>
      <c r="R5" s="2055"/>
      <c r="S5" s="2056"/>
      <c r="T5" s="1949" t="s">
        <v>596</v>
      </c>
      <c r="U5" s="2055"/>
      <c r="V5" s="2055"/>
      <c r="W5" s="2055"/>
      <c r="X5" s="2055"/>
      <c r="Y5" s="2055"/>
      <c r="Z5" s="2056"/>
      <c r="AA5" s="2055"/>
      <c r="AB5" s="2055"/>
      <c r="AC5" s="2055"/>
      <c r="AD5" s="2055"/>
      <c r="AE5" s="2055"/>
      <c r="AF5" s="2055"/>
      <c r="AG5" s="2055"/>
      <c r="AH5" s="2055"/>
      <c r="AI5" s="2055"/>
      <c r="AJ5" s="2056"/>
      <c r="AK5" s="1162"/>
    </row>
    <row r="6" spans="1:37">
      <c r="A6" s="86"/>
      <c r="B6" s="732"/>
      <c r="C6" s="252">
        <v>1</v>
      </c>
      <c r="D6" s="1550"/>
      <c r="E6" s="2684" t="s">
        <v>217</v>
      </c>
      <c r="F6" s="2685"/>
      <c r="G6" s="2685"/>
      <c r="H6" s="2685"/>
      <c r="I6" s="2685"/>
      <c r="J6" s="2685"/>
      <c r="K6" s="2685"/>
      <c r="L6" s="2685"/>
      <c r="M6" s="2685"/>
      <c r="N6" s="2685"/>
      <c r="O6" s="2685"/>
      <c r="P6" s="2685"/>
      <c r="Q6" s="2685"/>
      <c r="R6" s="2685"/>
      <c r="S6" s="2607"/>
      <c r="T6" s="252">
        <v>2</v>
      </c>
      <c r="U6" s="1550"/>
      <c r="V6" s="2684" t="s">
        <v>150</v>
      </c>
      <c r="W6" s="2685"/>
      <c r="X6" s="2685"/>
      <c r="Y6" s="2685"/>
      <c r="Z6" s="2685"/>
      <c r="AA6" s="2685"/>
      <c r="AB6" s="2685"/>
      <c r="AC6" s="2685"/>
      <c r="AD6" s="2685"/>
      <c r="AE6" s="2685"/>
      <c r="AF6" s="2685"/>
      <c r="AG6" s="2685"/>
      <c r="AH6" s="2685"/>
      <c r="AI6" s="2685"/>
      <c r="AJ6" s="2607"/>
      <c r="AK6" s="1162"/>
    </row>
    <row r="7" spans="1:37" ht="13.5" hidden="1" customHeight="1">
      <c r="A7" s="86"/>
      <c r="B7" s="732"/>
      <c r="C7" s="223" t="s">
        <v>740</v>
      </c>
      <c r="D7" s="163"/>
      <c r="E7" s="152"/>
      <c r="F7" s="223" t="s">
        <v>741</v>
      </c>
      <c r="G7" s="152"/>
      <c r="H7" s="2269" t="s">
        <v>300</v>
      </c>
      <c r="I7" s="152"/>
      <c r="J7" s="2269" t="s">
        <v>301</v>
      </c>
      <c r="K7" s="152"/>
      <c r="L7" s="2269" t="s">
        <v>301</v>
      </c>
      <c r="M7" s="152"/>
      <c r="N7" s="2269" t="s">
        <v>301</v>
      </c>
      <c r="O7" s="152"/>
      <c r="P7" s="2269" t="s">
        <v>301</v>
      </c>
      <c r="Q7" s="152"/>
      <c r="R7" s="55"/>
      <c r="S7" s="708"/>
      <c r="T7" s="223" t="s">
        <v>740</v>
      </c>
      <c r="U7" s="163"/>
      <c r="V7" s="152"/>
      <c r="W7" s="223" t="s">
        <v>741</v>
      </c>
      <c r="X7" s="152"/>
      <c r="Y7" s="2269" t="s">
        <v>300</v>
      </c>
      <c r="Z7" s="152"/>
      <c r="AA7" s="2269" t="s">
        <v>301</v>
      </c>
      <c r="AB7" s="152"/>
      <c r="AC7" s="2269" t="s">
        <v>301</v>
      </c>
      <c r="AD7" s="152"/>
      <c r="AE7" s="2269" t="s">
        <v>301</v>
      </c>
      <c r="AF7" s="152"/>
      <c r="AG7" s="2269" t="s">
        <v>301</v>
      </c>
      <c r="AH7" s="152"/>
      <c r="AI7" s="55"/>
      <c r="AJ7" s="708"/>
      <c r="AK7" s="1162"/>
    </row>
    <row r="8" spans="1:37" s="29" customFormat="1" ht="13.5" customHeight="1">
      <c r="A8" s="86"/>
      <c r="B8" s="732"/>
      <c r="C8" s="156"/>
      <c r="D8" s="1720"/>
      <c r="E8" s="154"/>
      <c r="F8" s="733" t="s">
        <v>43</v>
      </c>
      <c r="G8" s="1184"/>
      <c r="H8" s="733" t="s">
        <v>44</v>
      </c>
      <c r="I8" s="1184"/>
      <c r="J8" s="733" t="s">
        <v>45</v>
      </c>
      <c r="K8" s="1184"/>
      <c r="L8" s="733" t="s">
        <v>46</v>
      </c>
      <c r="M8" s="1184"/>
      <c r="N8" s="733" t="s">
        <v>1674</v>
      </c>
      <c r="O8" s="1184"/>
      <c r="P8" s="733" t="s">
        <v>1675</v>
      </c>
      <c r="Q8" s="1184"/>
      <c r="R8" s="2270"/>
      <c r="S8" s="648"/>
      <c r="T8" s="156"/>
      <c r="U8" s="1720"/>
      <c r="V8" s="154"/>
      <c r="W8" s="733" t="s">
        <v>43</v>
      </c>
      <c r="X8" s="1184"/>
      <c r="Y8" s="733" t="s">
        <v>44</v>
      </c>
      <c r="Z8" s="1184"/>
      <c r="AA8" s="733" t="s">
        <v>45</v>
      </c>
      <c r="AB8" s="1184"/>
      <c r="AC8" s="733" t="s">
        <v>46</v>
      </c>
      <c r="AD8" s="1184"/>
      <c r="AE8" s="733" t="s">
        <v>1674</v>
      </c>
      <c r="AF8" s="1184"/>
      <c r="AG8" s="733" t="s">
        <v>1675</v>
      </c>
      <c r="AH8" s="1184"/>
      <c r="AI8" s="2270"/>
      <c r="AJ8" s="648"/>
      <c r="AK8" s="1175"/>
    </row>
    <row r="9" spans="1:37" s="29" customFormat="1" ht="84.95" customHeight="1">
      <c r="A9" s="86"/>
      <c r="B9" s="734"/>
      <c r="C9" s="2686" t="s">
        <v>1746</v>
      </c>
      <c r="D9" s="2687"/>
      <c r="E9" s="2688"/>
      <c r="F9" s="2681" t="s">
        <v>369</v>
      </c>
      <c r="G9" s="2682"/>
      <c r="H9" s="2597" t="s">
        <v>1747</v>
      </c>
      <c r="I9" s="2683"/>
      <c r="J9" s="2681" t="s">
        <v>1748</v>
      </c>
      <c r="K9" s="2682"/>
      <c r="L9" s="2681" t="s">
        <v>1743</v>
      </c>
      <c r="M9" s="2682"/>
      <c r="N9" s="2681" t="s">
        <v>1744</v>
      </c>
      <c r="O9" s="2682"/>
      <c r="P9" s="2681" t="s">
        <v>1745</v>
      </c>
      <c r="Q9" s="2682"/>
      <c r="R9" s="735"/>
      <c r="S9" s="1185" t="s">
        <v>803</v>
      </c>
      <c r="T9" s="2686" t="s">
        <v>1746</v>
      </c>
      <c r="U9" s="2687"/>
      <c r="V9" s="2688"/>
      <c r="W9" s="2681" t="s">
        <v>369</v>
      </c>
      <c r="X9" s="2682"/>
      <c r="Y9" s="2597" t="s">
        <v>1747</v>
      </c>
      <c r="Z9" s="2683"/>
      <c r="AA9" s="2681" t="s">
        <v>1748</v>
      </c>
      <c r="AB9" s="2682"/>
      <c r="AC9" s="2681" t="s">
        <v>1743</v>
      </c>
      <c r="AD9" s="2682"/>
      <c r="AE9" s="2681" t="s">
        <v>1744</v>
      </c>
      <c r="AF9" s="2682"/>
      <c r="AG9" s="2681" t="s">
        <v>1745</v>
      </c>
      <c r="AH9" s="2682"/>
      <c r="AI9" s="2268"/>
      <c r="AJ9" s="2208" t="s">
        <v>803</v>
      </c>
      <c r="AK9" s="1217" t="s">
        <v>111</v>
      </c>
    </row>
    <row r="10" spans="1:37">
      <c r="A10" s="728"/>
      <c r="B10" s="736"/>
      <c r="C10" s="671" t="s">
        <v>272</v>
      </c>
      <c r="D10" s="2065" t="s">
        <v>1680</v>
      </c>
      <c r="E10" s="632" t="s">
        <v>274</v>
      </c>
      <c r="F10" s="2066"/>
      <c r="G10" s="2067">
        <f t="shared" ref="G10:G37" si="0">SUMIF($L$75:$L$1345,$L10,G$75:G$1345)</f>
        <v>0</v>
      </c>
      <c r="H10" s="2077"/>
      <c r="I10" s="2254" t="s">
        <v>260</v>
      </c>
      <c r="J10" s="2066"/>
      <c r="K10" s="2254" t="s">
        <v>260</v>
      </c>
      <c r="L10" s="2066"/>
      <c r="M10" s="2067">
        <f t="shared" ref="M10:M45" si="1">SUMIF($L$75:$L$1345,$L10,M$75:M$1345)</f>
        <v>0</v>
      </c>
      <c r="N10" s="2066"/>
      <c r="O10" s="2067">
        <f t="shared" ref="O10:O37" si="2">SUMIF($L$75:$L$1345,$L10,O$75:O$1345)</f>
        <v>0</v>
      </c>
      <c r="P10" s="2066"/>
      <c r="Q10" s="2210"/>
      <c r="R10" s="2066"/>
      <c r="S10" s="2080">
        <f>SUM(G10,I10,K10,M10,O10,Q10)</f>
        <v>0</v>
      </c>
      <c r="T10" s="671" t="s">
        <v>272</v>
      </c>
      <c r="U10" s="2065" t="s">
        <v>1680</v>
      </c>
      <c r="V10" s="632" t="s">
        <v>274</v>
      </c>
      <c r="W10" s="2066"/>
      <c r="X10" s="2067">
        <f t="shared" ref="X10:X37" si="3">SUMIF($L$75:$L$1345,$L10,X$75:X$1345)</f>
        <v>0</v>
      </c>
      <c r="Y10" s="2077"/>
      <c r="Z10" s="2254" t="s">
        <v>260</v>
      </c>
      <c r="AA10" s="2066"/>
      <c r="AB10" s="2254" t="s">
        <v>260</v>
      </c>
      <c r="AC10" s="2066"/>
      <c r="AD10" s="2067">
        <f t="shared" ref="AD10:AD45" si="4">SUMIF($L$75:$L$1345,$L10,AD$75:AD$1345)</f>
        <v>0</v>
      </c>
      <c r="AE10" s="2066"/>
      <c r="AF10" s="2067">
        <f t="shared" ref="AF10:AF37" si="5">SUMIF($L$75:$L$1345,$L10,AF$75:AF$1345)</f>
        <v>0</v>
      </c>
      <c r="AG10" s="2066"/>
      <c r="AH10" s="2210"/>
      <c r="AI10" s="2066"/>
      <c r="AJ10" s="2080">
        <f>SUM(X10,Z10,AB10,AD10,AF10,AH10)</f>
        <v>0</v>
      </c>
      <c r="AK10" s="1162" t="s">
        <v>1081</v>
      </c>
    </row>
    <row r="11" spans="1:37">
      <c r="A11" s="728"/>
      <c r="B11" s="736"/>
      <c r="C11" s="634" t="s">
        <v>275</v>
      </c>
      <c r="D11" s="1694" t="s">
        <v>1681</v>
      </c>
      <c r="E11" s="643" t="s">
        <v>750</v>
      </c>
      <c r="F11" s="2069"/>
      <c r="G11" s="2070">
        <f t="shared" si="0"/>
        <v>0</v>
      </c>
      <c r="H11" s="2069"/>
      <c r="I11" s="2255" t="s">
        <v>260</v>
      </c>
      <c r="J11" s="2069"/>
      <c r="K11" s="2255" t="s">
        <v>260</v>
      </c>
      <c r="L11" s="2069"/>
      <c r="M11" s="2070">
        <f t="shared" si="1"/>
        <v>0</v>
      </c>
      <c r="N11" s="2069"/>
      <c r="O11" s="2070">
        <f t="shared" si="2"/>
        <v>0</v>
      </c>
      <c r="P11" s="2069"/>
      <c r="Q11" s="2211"/>
      <c r="R11" s="2069"/>
      <c r="S11" s="2070">
        <f t="shared" ref="S11:S71" si="6">SUM(G11,I11,K11,M11,O11,Q11)</f>
        <v>0</v>
      </c>
      <c r="T11" s="634" t="s">
        <v>275</v>
      </c>
      <c r="U11" s="1694" t="s">
        <v>1681</v>
      </c>
      <c r="V11" s="643" t="s">
        <v>750</v>
      </c>
      <c r="W11" s="2069"/>
      <c r="X11" s="2070">
        <f t="shared" si="3"/>
        <v>0</v>
      </c>
      <c r="Y11" s="2069"/>
      <c r="Z11" s="2255" t="s">
        <v>260</v>
      </c>
      <c r="AA11" s="2069"/>
      <c r="AB11" s="2255" t="s">
        <v>260</v>
      </c>
      <c r="AC11" s="2069"/>
      <c r="AD11" s="2070">
        <f t="shared" si="4"/>
        <v>0</v>
      </c>
      <c r="AE11" s="2069"/>
      <c r="AF11" s="2070">
        <f t="shared" si="5"/>
        <v>0</v>
      </c>
      <c r="AG11" s="2069"/>
      <c r="AH11" s="2211"/>
      <c r="AI11" s="2069"/>
      <c r="AJ11" s="2070">
        <f t="shared" ref="AJ11:AJ17" si="7">SUM(X11,Z11,AB11,AD11,AF11,AH11)</f>
        <v>0</v>
      </c>
      <c r="AK11" s="1162"/>
    </row>
    <row r="12" spans="1:37">
      <c r="A12" s="728"/>
      <c r="B12" s="736"/>
      <c r="C12" s="634"/>
      <c r="D12" s="1694"/>
      <c r="E12" s="643" t="s">
        <v>1682</v>
      </c>
      <c r="F12" s="2069"/>
      <c r="G12" s="2070">
        <f t="shared" si="0"/>
        <v>0</v>
      </c>
      <c r="H12" s="2069"/>
      <c r="I12" s="2255"/>
      <c r="J12" s="2069"/>
      <c r="K12" s="2255"/>
      <c r="L12" s="2069"/>
      <c r="M12" s="2070">
        <f t="shared" si="1"/>
        <v>0</v>
      </c>
      <c r="N12" s="2069"/>
      <c r="O12" s="2070">
        <f t="shared" si="2"/>
        <v>0</v>
      </c>
      <c r="P12" s="2069"/>
      <c r="Q12" s="2211"/>
      <c r="R12" s="2069"/>
      <c r="S12" s="2070">
        <f t="shared" si="6"/>
        <v>0</v>
      </c>
      <c r="T12" s="634"/>
      <c r="U12" s="1694"/>
      <c r="V12" s="643" t="s">
        <v>1682</v>
      </c>
      <c r="W12" s="2069"/>
      <c r="X12" s="2070">
        <f t="shared" si="3"/>
        <v>0</v>
      </c>
      <c r="Y12" s="2069"/>
      <c r="Z12" s="2255"/>
      <c r="AA12" s="2069"/>
      <c r="AB12" s="2255"/>
      <c r="AC12" s="2069"/>
      <c r="AD12" s="2070">
        <f t="shared" si="4"/>
        <v>0</v>
      </c>
      <c r="AE12" s="2069"/>
      <c r="AF12" s="2070">
        <f t="shared" si="5"/>
        <v>0</v>
      </c>
      <c r="AG12" s="2069"/>
      <c r="AH12" s="2211"/>
      <c r="AI12" s="2069"/>
      <c r="AJ12" s="2070">
        <f t="shared" si="7"/>
        <v>0</v>
      </c>
      <c r="AK12" s="1162"/>
    </row>
    <row r="13" spans="1:37" ht="13.5" customHeight="1">
      <c r="A13" s="728"/>
      <c r="B13" s="736"/>
      <c r="C13" s="634"/>
      <c r="D13" s="1694"/>
      <c r="E13" s="643" t="s">
        <v>1683</v>
      </c>
      <c r="F13" s="2069"/>
      <c r="G13" s="2070">
        <f t="shared" si="0"/>
        <v>0</v>
      </c>
      <c r="H13" s="2069"/>
      <c r="I13" s="2255"/>
      <c r="J13" s="2069"/>
      <c r="K13" s="2255"/>
      <c r="L13" s="2069"/>
      <c r="M13" s="2070">
        <f t="shared" si="1"/>
        <v>0</v>
      </c>
      <c r="N13" s="2069"/>
      <c r="O13" s="2070">
        <f t="shared" si="2"/>
        <v>0</v>
      </c>
      <c r="P13" s="2069"/>
      <c r="Q13" s="2211"/>
      <c r="R13" s="2069"/>
      <c r="S13" s="2070">
        <f t="shared" si="6"/>
        <v>0</v>
      </c>
      <c r="T13" s="634"/>
      <c r="U13" s="1694"/>
      <c r="V13" s="643" t="s">
        <v>1683</v>
      </c>
      <c r="W13" s="2069"/>
      <c r="X13" s="2070">
        <f t="shared" si="3"/>
        <v>0</v>
      </c>
      <c r="Y13" s="2069"/>
      <c r="Z13" s="2255"/>
      <c r="AA13" s="2069"/>
      <c r="AB13" s="2255"/>
      <c r="AC13" s="2069"/>
      <c r="AD13" s="2070">
        <f t="shared" si="4"/>
        <v>0</v>
      </c>
      <c r="AE13" s="2069"/>
      <c r="AF13" s="2070">
        <f t="shared" si="5"/>
        <v>0</v>
      </c>
      <c r="AG13" s="2069"/>
      <c r="AH13" s="2211"/>
      <c r="AI13" s="2069"/>
      <c r="AJ13" s="2070">
        <f t="shared" si="7"/>
        <v>0</v>
      </c>
      <c r="AK13" s="1162"/>
    </row>
    <row r="14" spans="1:37">
      <c r="A14" s="728"/>
      <c r="B14" s="736"/>
      <c r="C14" s="634"/>
      <c r="D14" s="1694"/>
      <c r="E14" s="643" t="s">
        <v>1684</v>
      </c>
      <c r="F14" s="2069"/>
      <c r="G14" s="2070">
        <f t="shared" si="0"/>
        <v>0</v>
      </c>
      <c r="H14" s="2069"/>
      <c r="I14" s="2255"/>
      <c r="J14" s="2069"/>
      <c r="K14" s="2255"/>
      <c r="L14" s="2069"/>
      <c r="M14" s="2070">
        <f t="shared" si="1"/>
        <v>0</v>
      </c>
      <c r="N14" s="2069"/>
      <c r="O14" s="2070">
        <f t="shared" si="2"/>
        <v>0</v>
      </c>
      <c r="P14" s="2069"/>
      <c r="Q14" s="2211"/>
      <c r="R14" s="2069"/>
      <c r="S14" s="2070">
        <f t="shared" si="6"/>
        <v>0</v>
      </c>
      <c r="T14" s="634"/>
      <c r="U14" s="1694"/>
      <c r="V14" s="643" t="s">
        <v>1684</v>
      </c>
      <c r="W14" s="2069"/>
      <c r="X14" s="2070">
        <f t="shared" si="3"/>
        <v>0</v>
      </c>
      <c r="Y14" s="2069"/>
      <c r="Z14" s="2255"/>
      <c r="AA14" s="2069"/>
      <c r="AB14" s="2255"/>
      <c r="AC14" s="2069"/>
      <c r="AD14" s="2070">
        <f t="shared" si="4"/>
        <v>0</v>
      </c>
      <c r="AE14" s="2069"/>
      <c r="AF14" s="2070">
        <f t="shared" si="5"/>
        <v>0</v>
      </c>
      <c r="AG14" s="2069"/>
      <c r="AH14" s="2211"/>
      <c r="AI14" s="2069"/>
      <c r="AJ14" s="2070">
        <f t="shared" si="7"/>
        <v>0</v>
      </c>
      <c r="AK14" s="1162"/>
    </row>
    <row r="15" spans="1:37">
      <c r="A15" s="728"/>
      <c r="B15" s="736"/>
      <c r="C15" s="634"/>
      <c r="D15" s="1694"/>
      <c r="E15" s="643" t="s">
        <v>1685</v>
      </c>
      <c r="F15" s="2069"/>
      <c r="G15" s="2070">
        <f t="shared" si="0"/>
        <v>0</v>
      </c>
      <c r="H15" s="2069"/>
      <c r="I15" s="2255"/>
      <c r="J15" s="2069"/>
      <c r="K15" s="2255"/>
      <c r="L15" s="2069"/>
      <c r="M15" s="2070">
        <f t="shared" si="1"/>
        <v>0</v>
      </c>
      <c r="N15" s="2069"/>
      <c r="O15" s="2070">
        <f t="shared" si="2"/>
        <v>0</v>
      </c>
      <c r="P15" s="2069"/>
      <c r="Q15" s="2211"/>
      <c r="R15" s="2069"/>
      <c r="S15" s="2070">
        <f t="shared" si="6"/>
        <v>0</v>
      </c>
      <c r="T15" s="634"/>
      <c r="U15" s="1694"/>
      <c r="V15" s="643" t="s">
        <v>1685</v>
      </c>
      <c r="W15" s="2069"/>
      <c r="X15" s="2070">
        <f t="shared" si="3"/>
        <v>0</v>
      </c>
      <c r="Y15" s="2069"/>
      <c r="Z15" s="2255"/>
      <c r="AA15" s="2069"/>
      <c r="AB15" s="2255"/>
      <c r="AC15" s="2069"/>
      <c r="AD15" s="2070">
        <f t="shared" si="4"/>
        <v>0</v>
      </c>
      <c r="AE15" s="2069"/>
      <c r="AF15" s="2070">
        <f t="shared" si="5"/>
        <v>0</v>
      </c>
      <c r="AG15" s="2069"/>
      <c r="AH15" s="2211"/>
      <c r="AI15" s="2069"/>
      <c r="AJ15" s="2070">
        <f t="shared" si="7"/>
        <v>0</v>
      </c>
      <c r="AK15" s="1162"/>
    </row>
    <row r="16" spans="1:37">
      <c r="A16" s="728"/>
      <c r="B16" s="736"/>
      <c r="C16" s="634"/>
      <c r="D16" s="1694"/>
      <c r="E16" s="643" t="s">
        <v>1686</v>
      </c>
      <c r="F16" s="2069"/>
      <c r="G16" s="2070">
        <f t="shared" si="0"/>
        <v>0</v>
      </c>
      <c r="H16" s="2069"/>
      <c r="I16" s="2255"/>
      <c r="J16" s="2069"/>
      <c r="K16" s="2255"/>
      <c r="L16" s="2069"/>
      <c r="M16" s="2070">
        <f t="shared" si="1"/>
        <v>0</v>
      </c>
      <c r="N16" s="2069"/>
      <c r="O16" s="2070">
        <f t="shared" si="2"/>
        <v>0</v>
      </c>
      <c r="P16" s="2069"/>
      <c r="Q16" s="2211"/>
      <c r="R16" s="2069"/>
      <c r="S16" s="2070">
        <f t="shared" si="6"/>
        <v>0</v>
      </c>
      <c r="T16" s="634"/>
      <c r="U16" s="1694"/>
      <c r="V16" s="643" t="s">
        <v>1686</v>
      </c>
      <c r="W16" s="2069"/>
      <c r="X16" s="2070">
        <f t="shared" si="3"/>
        <v>0</v>
      </c>
      <c r="Y16" s="2069"/>
      <c r="Z16" s="2255"/>
      <c r="AA16" s="2069"/>
      <c r="AB16" s="2255"/>
      <c r="AC16" s="2069"/>
      <c r="AD16" s="2070">
        <f t="shared" si="4"/>
        <v>0</v>
      </c>
      <c r="AE16" s="2069"/>
      <c r="AF16" s="2070">
        <f t="shared" si="5"/>
        <v>0</v>
      </c>
      <c r="AG16" s="2069"/>
      <c r="AH16" s="2211"/>
      <c r="AI16" s="2069"/>
      <c r="AJ16" s="2070">
        <f t="shared" si="7"/>
        <v>0</v>
      </c>
      <c r="AK16" s="1162"/>
    </row>
    <row r="17" spans="1:37">
      <c r="A17" s="728"/>
      <c r="B17" s="736"/>
      <c r="C17" s="634"/>
      <c r="D17" s="1694"/>
      <c r="E17" s="643" t="s">
        <v>1687</v>
      </c>
      <c r="F17" s="2069"/>
      <c r="G17" s="2070">
        <f t="shared" si="0"/>
        <v>0</v>
      </c>
      <c r="H17" s="2069"/>
      <c r="I17" s="2255"/>
      <c r="J17" s="2069"/>
      <c r="K17" s="2255"/>
      <c r="L17" s="2069"/>
      <c r="M17" s="2070">
        <f t="shared" si="1"/>
        <v>0</v>
      </c>
      <c r="N17" s="2069"/>
      <c r="O17" s="2070">
        <f t="shared" si="2"/>
        <v>0</v>
      </c>
      <c r="P17" s="2069"/>
      <c r="Q17" s="2211"/>
      <c r="R17" s="2069"/>
      <c r="S17" s="2070">
        <f t="shared" si="6"/>
        <v>0</v>
      </c>
      <c r="T17" s="634"/>
      <c r="U17" s="1694"/>
      <c r="V17" s="643" t="s">
        <v>1687</v>
      </c>
      <c r="W17" s="2069"/>
      <c r="X17" s="2070">
        <f t="shared" si="3"/>
        <v>0</v>
      </c>
      <c r="Y17" s="2069"/>
      <c r="Z17" s="2255"/>
      <c r="AA17" s="2069"/>
      <c r="AB17" s="2255"/>
      <c r="AC17" s="2069"/>
      <c r="AD17" s="2070">
        <f t="shared" si="4"/>
        <v>0</v>
      </c>
      <c r="AE17" s="2069"/>
      <c r="AF17" s="2070">
        <f t="shared" si="5"/>
        <v>0</v>
      </c>
      <c r="AG17" s="2069"/>
      <c r="AH17" s="2211"/>
      <c r="AI17" s="2069"/>
      <c r="AJ17" s="2070">
        <f t="shared" si="7"/>
        <v>0</v>
      </c>
      <c r="AK17" s="1162"/>
    </row>
    <row r="18" spans="1:37">
      <c r="A18" s="728"/>
      <c r="B18" s="736"/>
      <c r="C18" s="634"/>
      <c r="D18" s="1694"/>
      <c r="E18" s="643" t="s">
        <v>1688</v>
      </c>
      <c r="F18" s="2069"/>
      <c r="G18" s="2070">
        <f t="shared" si="0"/>
        <v>0</v>
      </c>
      <c r="H18" s="2069"/>
      <c r="I18" s="2255"/>
      <c r="J18" s="2069"/>
      <c r="K18" s="2255"/>
      <c r="L18" s="2069"/>
      <c r="M18" s="2070">
        <f t="shared" si="1"/>
        <v>0</v>
      </c>
      <c r="N18" s="2069"/>
      <c r="O18" s="2070">
        <f t="shared" si="2"/>
        <v>0</v>
      </c>
      <c r="P18" s="2069"/>
      <c r="Q18" s="2211"/>
      <c r="R18" s="2069"/>
      <c r="S18" s="2070">
        <f>SUM(G18,I18,K18,M18,O18,Q18)</f>
        <v>0</v>
      </c>
      <c r="T18" s="634"/>
      <c r="U18" s="1694"/>
      <c r="V18" s="643" t="s">
        <v>1688</v>
      </c>
      <c r="W18" s="2069"/>
      <c r="X18" s="2070">
        <f t="shared" si="3"/>
        <v>0</v>
      </c>
      <c r="Y18" s="2069"/>
      <c r="Z18" s="2255"/>
      <c r="AA18" s="2069"/>
      <c r="AB18" s="2255"/>
      <c r="AC18" s="2069"/>
      <c r="AD18" s="2070">
        <f t="shared" si="4"/>
        <v>0</v>
      </c>
      <c r="AE18" s="2069"/>
      <c r="AF18" s="2070">
        <f t="shared" si="5"/>
        <v>0</v>
      </c>
      <c r="AG18" s="2069"/>
      <c r="AH18" s="2211"/>
      <c r="AI18" s="2069"/>
      <c r="AJ18" s="2070">
        <f>SUM(X18,Z18,AB18,AD18,AF18,AH18)</f>
        <v>0</v>
      </c>
      <c r="AK18" s="1162"/>
    </row>
    <row r="19" spans="1:37">
      <c r="A19" s="728"/>
      <c r="B19" s="736"/>
      <c r="C19" s="634"/>
      <c r="D19" s="1694"/>
      <c r="E19" s="643" t="s">
        <v>1689</v>
      </c>
      <c r="F19" s="2069"/>
      <c r="G19" s="2070">
        <f t="shared" si="0"/>
        <v>0</v>
      </c>
      <c r="H19" s="2069"/>
      <c r="I19" s="2255"/>
      <c r="J19" s="2069"/>
      <c r="K19" s="2255"/>
      <c r="L19" s="2069"/>
      <c r="M19" s="2070">
        <f t="shared" si="1"/>
        <v>0</v>
      </c>
      <c r="N19" s="2069"/>
      <c r="O19" s="2070">
        <f t="shared" si="2"/>
        <v>0</v>
      </c>
      <c r="P19" s="2069"/>
      <c r="Q19" s="2211"/>
      <c r="R19" s="2069"/>
      <c r="S19" s="2070">
        <f t="shared" si="6"/>
        <v>0</v>
      </c>
      <c r="T19" s="634"/>
      <c r="U19" s="1694"/>
      <c r="V19" s="643" t="s">
        <v>1689</v>
      </c>
      <c r="W19" s="2069"/>
      <c r="X19" s="2070">
        <f t="shared" si="3"/>
        <v>0</v>
      </c>
      <c r="Y19" s="2069"/>
      <c r="Z19" s="2255"/>
      <c r="AA19" s="2069"/>
      <c r="AB19" s="2255"/>
      <c r="AC19" s="2069"/>
      <c r="AD19" s="2070">
        <f t="shared" si="4"/>
        <v>0</v>
      </c>
      <c r="AE19" s="2069"/>
      <c r="AF19" s="2070">
        <f t="shared" si="5"/>
        <v>0</v>
      </c>
      <c r="AG19" s="2069"/>
      <c r="AH19" s="2211"/>
      <c r="AI19" s="2069"/>
      <c r="AJ19" s="2070">
        <f t="shared" ref="AJ19:AJ23" si="8">SUM(X19,Z19,AB19,AD19,AF19,AH19)</f>
        <v>0</v>
      </c>
      <c r="AK19" s="1162"/>
    </row>
    <row r="20" spans="1:37">
      <c r="A20" s="728"/>
      <c r="B20" s="736"/>
      <c r="C20" s="634"/>
      <c r="D20" s="1694"/>
      <c r="E20" s="643" t="s">
        <v>1690</v>
      </c>
      <c r="F20" s="2069"/>
      <c r="G20" s="2070">
        <f t="shared" si="0"/>
        <v>0</v>
      </c>
      <c r="H20" s="2069"/>
      <c r="I20" s="2255"/>
      <c r="J20" s="2069"/>
      <c r="K20" s="2255"/>
      <c r="L20" s="2069"/>
      <c r="M20" s="2070">
        <f t="shared" si="1"/>
        <v>0</v>
      </c>
      <c r="N20" s="2069"/>
      <c r="O20" s="2070">
        <f t="shared" si="2"/>
        <v>0</v>
      </c>
      <c r="P20" s="2069"/>
      <c r="Q20" s="2211"/>
      <c r="R20" s="2069"/>
      <c r="S20" s="2070">
        <f t="shared" si="6"/>
        <v>0</v>
      </c>
      <c r="T20" s="634"/>
      <c r="U20" s="1694"/>
      <c r="V20" s="643" t="s">
        <v>1690</v>
      </c>
      <c r="W20" s="2069"/>
      <c r="X20" s="2070">
        <f t="shared" si="3"/>
        <v>0</v>
      </c>
      <c r="Y20" s="2069"/>
      <c r="Z20" s="2255"/>
      <c r="AA20" s="2069"/>
      <c r="AB20" s="2255"/>
      <c r="AC20" s="2069"/>
      <c r="AD20" s="2070">
        <f t="shared" si="4"/>
        <v>0</v>
      </c>
      <c r="AE20" s="2069"/>
      <c r="AF20" s="2070">
        <f t="shared" si="5"/>
        <v>0</v>
      </c>
      <c r="AG20" s="2069"/>
      <c r="AH20" s="2211"/>
      <c r="AI20" s="2069"/>
      <c r="AJ20" s="2070">
        <f t="shared" si="8"/>
        <v>0</v>
      </c>
      <c r="AK20" s="1162"/>
    </row>
    <row r="21" spans="1:37">
      <c r="A21" s="728"/>
      <c r="B21" s="736"/>
      <c r="C21" s="634"/>
      <c r="D21" s="1694"/>
      <c r="E21" s="643" t="s">
        <v>1691</v>
      </c>
      <c r="F21" s="2069"/>
      <c r="G21" s="2070">
        <f t="shared" si="0"/>
        <v>0</v>
      </c>
      <c r="H21" s="2069"/>
      <c r="I21" s="2255"/>
      <c r="J21" s="2069"/>
      <c r="K21" s="2255"/>
      <c r="L21" s="2069"/>
      <c r="M21" s="2070">
        <f t="shared" si="1"/>
        <v>0</v>
      </c>
      <c r="N21" s="2069"/>
      <c r="O21" s="2070">
        <f t="shared" si="2"/>
        <v>0</v>
      </c>
      <c r="P21" s="2069"/>
      <c r="Q21" s="2211"/>
      <c r="R21" s="2069"/>
      <c r="S21" s="2070">
        <f t="shared" si="6"/>
        <v>0</v>
      </c>
      <c r="T21" s="634"/>
      <c r="U21" s="1694"/>
      <c r="V21" s="643" t="s">
        <v>1691</v>
      </c>
      <c r="W21" s="2069"/>
      <c r="X21" s="2070">
        <f t="shared" si="3"/>
        <v>0</v>
      </c>
      <c r="Y21" s="2069"/>
      <c r="Z21" s="2255"/>
      <c r="AA21" s="2069"/>
      <c r="AB21" s="2255"/>
      <c r="AC21" s="2069"/>
      <c r="AD21" s="2070">
        <f t="shared" si="4"/>
        <v>0</v>
      </c>
      <c r="AE21" s="2069"/>
      <c r="AF21" s="2070">
        <f t="shared" si="5"/>
        <v>0</v>
      </c>
      <c r="AG21" s="2069"/>
      <c r="AH21" s="2211"/>
      <c r="AI21" s="2069"/>
      <c r="AJ21" s="2070">
        <f t="shared" si="8"/>
        <v>0</v>
      </c>
      <c r="AK21" s="1162"/>
    </row>
    <row r="22" spans="1:37">
      <c r="A22" s="728"/>
      <c r="B22" s="736"/>
      <c r="C22" s="634"/>
      <c r="D22" s="1694"/>
      <c r="E22" s="637" t="s">
        <v>277</v>
      </c>
      <c r="F22" s="2069"/>
      <c r="G22" s="2071">
        <f t="shared" si="0"/>
        <v>0</v>
      </c>
      <c r="H22" s="2069"/>
      <c r="I22" s="2271" t="s">
        <v>260</v>
      </c>
      <c r="J22" s="2069"/>
      <c r="K22" s="2271" t="s">
        <v>260</v>
      </c>
      <c r="L22" s="2069"/>
      <c r="M22" s="2071">
        <f t="shared" si="1"/>
        <v>0</v>
      </c>
      <c r="N22" s="2069"/>
      <c r="O22" s="2071">
        <f t="shared" si="2"/>
        <v>0</v>
      </c>
      <c r="P22" s="2069"/>
      <c r="Q22" s="2061"/>
      <c r="R22" s="2069"/>
      <c r="S22" s="2071">
        <f t="shared" si="6"/>
        <v>0</v>
      </c>
      <c r="T22" s="634"/>
      <c r="U22" s="1694"/>
      <c r="V22" s="637" t="s">
        <v>277</v>
      </c>
      <c r="W22" s="2069"/>
      <c r="X22" s="2071">
        <f t="shared" si="3"/>
        <v>0</v>
      </c>
      <c r="Y22" s="2069"/>
      <c r="Z22" s="2271" t="s">
        <v>260</v>
      </c>
      <c r="AA22" s="2069"/>
      <c r="AB22" s="2271" t="s">
        <v>260</v>
      </c>
      <c r="AC22" s="2069"/>
      <c r="AD22" s="2071">
        <f t="shared" si="4"/>
        <v>0</v>
      </c>
      <c r="AE22" s="2069"/>
      <c r="AF22" s="2071">
        <f t="shared" si="5"/>
        <v>0</v>
      </c>
      <c r="AG22" s="2069"/>
      <c r="AH22" s="2061"/>
      <c r="AI22" s="2069"/>
      <c r="AJ22" s="2071">
        <f t="shared" si="8"/>
        <v>0</v>
      </c>
      <c r="AK22" s="1162"/>
    </row>
    <row r="23" spans="1:37">
      <c r="A23" s="728"/>
      <c r="B23" s="736"/>
      <c r="C23" s="641"/>
      <c r="D23" s="1697"/>
      <c r="E23" s="637" t="s">
        <v>751</v>
      </c>
      <c r="F23" s="2068"/>
      <c r="G23" s="2073">
        <f t="shared" si="0"/>
        <v>0</v>
      </c>
      <c r="H23" s="2068"/>
      <c r="I23" s="2256" t="s">
        <v>260</v>
      </c>
      <c r="J23" s="2068"/>
      <c r="K23" s="2256" t="s">
        <v>260</v>
      </c>
      <c r="L23" s="2068"/>
      <c r="M23" s="2073">
        <f t="shared" si="1"/>
        <v>0</v>
      </c>
      <c r="N23" s="2068"/>
      <c r="O23" s="2073">
        <f t="shared" si="2"/>
        <v>0</v>
      </c>
      <c r="P23" s="2068"/>
      <c r="Q23" s="2212"/>
      <c r="R23" s="2068"/>
      <c r="S23" s="2070">
        <f t="shared" si="6"/>
        <v>0</v>
      </c>
      <c r="T23" s="641"/>
      <c r="U23" s="1697"/>
      <c r="V23" s="637" t="s">
        <v>751</v>
      </c>
      <c r="W23" s="2068"/>
      <c r="X23" s="2073">
        <f t="shared" si="3"/>
        <v>0</v>
      </c>
      <c r="Y23" s="2068"/>
      <c r="Z23" s="2256" t="s">
        <v>260</v>
      </c>
      <c r="AA23" s="2068"/>
      <c r="AB23" s="2256" t="s">
        <v>260</v>
      </c>
      <c r="AC23" s="2068"/>
      <c r="AD23" s="2073">
        <f t="shared" si="4"/>
        <v>0</v>
      </c>
      <c r="AE23" s="2068"/>
      <c r="AF23" s="2073">
        <f t="shared" si="5"/>
        <v>0</v>
      </c>
      <c r="AG23" s="2068"/>
      <c r="AH23" s="2212"/>
      <c r="AI23" s="2068"/>
      <c r="AJ23" s="2070">
        <f t="shared" si="8"/>
        <v>0</v>
      </c>
      <c r="AK23" s="1162"/>
    </row>
    <row r="24" spans="1:37">
      <c r="A24" s="728"/>
      <c r="B24" s="736"/>
      <c r="C24" s="641"/>
      <c r="D24" s="2272" t="s">
        <v>1692</v>
      </c>
      <c r="E24" s="637" t="s">
        <v>274</v>
      </c>
      <c r="F24" s="2273"/>
      <c r="G24" s="2084">
        <f t="shared" si="0"/>
        <v>0</v>
      </c>
      <c r="H24" s="2273"/>
      <c r="I24" s="2257"/>
      <c r="J24" s="2273"/>
      <c r="K24" s="2256"/>
      <c r="L24" s="2273"/>
      <c r="M24" s="2084">
        <f t="shared" si="1"/>
        <v>0</v>
      </c>
      <c r="N24" s="2273"/>
      <c r="O24" s="2084">
        <f t="shared" si="2"/>
        <v>0</v>
      </c>
      <c r="P24" s="2273"/>
      <c r="Q24" s="2258"/>
      <c r="R24" s="2273"/>
      <c r="S24" s="2070">
        <f>SUM(G24,I24,K24,M24,O24,Q24)</f>
        <v>0</v>
      </c>
      <c r="T24" s="641"/>
      <c r="U24" s="2272" t="s">
        <v>1692</v>
      </c>
      <c r="V24" s="637" t="s">
        <v>274</v>
      </c>
      <c r="W24" s="2273"/>
      <c r="X24" s="2084">
        <f t="shared" si="3"/>
        <v>0</v>
      </c>
      <c r="Y24" s="2273"/>
      <c r="Z24" s="2257"/>
      <c r="AA24" s="2273"/>
      <c r="AB24" s="2256"/>
      <c r="AC24" s="2273"/>
      <c r="AD24" s="2084">
        <f t="shared" si="4"/>
        <v>0</v>
      </c>
      <c r="AE24" s="2273"/>
      <c r="AF24" s="2084">
        <f t="shared" si="5"/>
        <v>0</v>
      </c>
      <c r="AG24" s="2273"/>
      <c r="AH24" s="2258"/>
      <c r="AI24" s="2273"/>
      <c r="AJ24" s="2070">
        <f>SUM(X24,Z24,AB24,AD24,AF24,AH24)</f>
        <v>0</v>
      </c>
      <c r="AK24" s="1162"/>
    </row>
    <row r="25" spans="1:37">
      <c r="A25" s="728"/>
      <c r="B25" s="736"/>
      <c r="C25" s="634"/>
      <c r="D25" s="1694"/>
      <c r="E25" s="643" t="s">
        <v>750</v>
      </c>
      <c r="F25" s="2069"/>
      <c r="G25" s="2070">
        <f t="shared" si="0"/>
        <v>0</v>
      </c>
      <c r="H25" s="2069"/>
      <c r="I25" s="2259"/>
      <c r="J25" s="2069"/>
      <c r="K25" s="2255"/>
      <c r="L25" s="2069"/>
      <c r="M25" s="2070">
        <f t="shared" si="1"/>
        <v>0</v>
      </c>
      <c r="N25" s="2069"/>
      <c r="O25" s="2070">
        <f t="shared" si="2"/>
        <v>0</v>
      </c>
      <c r="P25" s="2069"/>
      <c r="Q25" s="2211"/>
      <c r="R25" s="2069"/>
      <c r="S25" s="2070">
        <f t="shared" si="6"/>
        <v>0</v>
      </c>
      <c r="T25" s="634"/>
      <c r="U25" s="1694"/>
      <c r="V25" s="643" t="s">
        <v>750</v>
      </c>
      <c r="W25" s="2069"/>
      <c r="X25" s="2070">
        <f t="shared" si="3"/>
        <v>0</v>
      </c>
      <c r="Y25" s="2069"/>
      <c r="Z25" s="2259"/>
      <c r="AA25" s="2069"/>
      <c r="AB25" s="2255"/>
      <c r="AC25" s="2069"/>
      <c r="AD25" s="2070">
        <f t="shared" si="4"/>
        <v>0</v>
      </c>
      <c r="AE25" s="2069"/>
      <c r="AF25" s="2070">
        <f t="shared" si="5"/>
        <v>0</v>
      </c>
      <c r="AG25" s="2069"/>
      <c r="AH25" s="2211"/>
      <c r="AI25" s="2069"/>
      <c r="AJ25" s="2070">
        <f t="shared" ref="AJ25:AJ71" si="9">SUM(X25,Z25,AB25,AD25,AF25,AH25)</f>
        <v>0</v>
      </c>
      <c r="AK25" s="1162"/>
    </row>
    <row r="26" spans="1:37">
      <c r="A26" s="728"/>
      <c r="B26" s="736"/>
      <c r="C26" s="634"/>
      <c r="D26" s="1694"/>
      <c r="E26" s="643" t="s">
        <v>1682</v>
      </c>
      <c r="F26" s="2069"/>
      <c r="G26" s="2070">
        <f t="shared" si="0"/>
        <v>0</v>
      </c>
      <c r="H26" s="2069"/>
      <c r="I26" s="2259"/>
      <c r="J26" s="2069"/>
      <c r="K26" s="2255"/>
      <c r="L26" s="2069"/>
      <c r="M26" s="2070">
        <f t="shared" si="1"/>
        <v>0</v>
      </c>
      <c r="N26" s="2069"/>
      <c r="O26" s="2070">
        <f t="shared" si="2"/>
        <v>0</v>
      </c>
      <c r="P26" s="2069"/>
      <c r="Q26" s="2211"/>
      <c r="R26" s="2069"/>
      <c r="S26" s="2070">
        <f t="shared" si="6"/>
        <v>0</v>
      </c>
      <c r="T26" s="634"/>
      <c r="U26" s="1694"/>
      <c r="V26" s="643" t="s">
        <v>1682</v>
      </c>
      <c r="W26" s="2069"/>
      <c r="X26" s="2070">
        <f t="shared" si="3"/>
        <v>0</v>
      </c>
      <c r="Y26" s="2069"/>
      <c r="Z26" s="2259"/>
      <c r="AA26" s="2069"/>
      <c r="AB26" s="2255"/>
      <c r="AC26" s="2069"/>
      <c r="AD26" s="2070">
        <f t="shared" si="4"/>
        <v>0</v>
      </c>
      <c r="AE26" s="2069"/>
      <c r="AF26" s="2070">
        <f t="shared" si="5"/>
        <v>0</v>
      </c>
      <c r="AG26" s="2069"/>
      <c r="AH26" s="2211"/>
      <c r="AI26" s="2069"/>
      <c r="AJ26" s="2070">
        <f t="shared" si="9"/>
        <v>0</v>
      </c>
      <c r="AK26" s="1162"/>
    </row>
    <row r="27" spans="1:37">
      <c r="A27" s="728"/>
      <c r="B27" s="736"/>
      <c r="C27" s="634"/>
      <c r="D27" s="1694"/>
      <c r="E27" s="643" t="s">
        <v>1683</v>
      </c>
      <c r="F27" s="2069"/>
      <c r="G27" s="2070">
        <f t="shared" si="0"/>
        <v>0</v>
      </c>
      <c r="H27" s="2069"/>
      <c r="I27" s="2259"/>
      <c r="J27" s="2069"/>
      <c r="K27" s="2255"/>
      <c r="L27" s="2069"/>
      <c r="M27" s="2070">
        <f t="shared" si="1"/>
        <v>0</v>
      </c>
      <c r="N27" s="2069"/>
      <c r="O27" s="2070">
        <f t="shared" si="2"/>
        <v>0</v>
      </c>
      <c r="P27" s="2069"/>
      <c r="Q27" s="2211"/>
      <c r="R27" s="2069"/>
      <c r="S27" s="2070">
        <f t="shared" si="6"/>
        <v>0</v>
      </c>
      <c r="T27" s="634"/>
      <c r="U27" s="1694"/>
      <c r="V27" s="643" t="s">
        <v>1683</v>
      </c>
      <c r="W27" s="2069"/>
      <c r="X27" s="2070">
        <f t="shared" si="3"/>
        <v>0</v>
      </c>
      <c r="Y27" s="2069"/>
      <c r="Z27" s="2259"/>
      <c r="AA27" s="2069"/>
      <c r="AB27" s="2255"/>
      <c r="AC27" s="2069"/>
      <c r="AD27" s="2070">
        <f t="shared" si="4"/>
        <v>0</v>
      </c>
      <c r="AE27" s="2069"/>
      <c r="AF27" s="2070">
        <f t="shared" si="5"/>
        <v>0</v>
      </c>
      <c r="AG27" s="2069"/>
      <c r="AH27" s="2211"/>
      <c r="AI27" s="2069"/>
      <c r="AJ27" s="2070">
        <f t="shared" si="9"/>
        <v>0</v>
      </c>
      <c r="AK27" s="1162"/>
    </row>
    <row r="28" spans="1:37">
      <c r="A28" s="728"/>
      <c r="B28" s="736"/>
      <c r="C28" s="634"/>
      <c r="D28" s="1694"/>
      <c r="E28" s="643" t="s">
        <v>1684</v>
      </c>
      <c r="F28" s="2069"/>
      <c r="G28" s="2070">
        <f t="shared" si="0"/>
        <v>0</v>
      </c>
      <c r="H28" s="2069"/>
      <c r="I28" s="2259"/>
      <c r="J28" s="2069"/>
      <c r="K28" s="2255"/>
      <c r="L28" s="2069"/>
      <c r="M28" s="2070">
        <f t="shared" si="1"/>
        <v>0</v>
      </c>
      <c r="N28" s="2069"/>
      <c r="O28" s="2070">
        <f t="shared" si="2"/>
        <v>0</v>
      </c>
      <c r="P28" s="2069"/>
      <c r="Q28" s="2211"/>
      <c r="R28" s="2069"/>
      <c r="S28" s="2070">
        <f t="shared" si="6"/>
        <v>0</v>
      </c>
      <c r="T28" s="634"/>
      <c r="U28" s="1694"/>
      <c r="V28" s="643" t="s">
        <v>1684</v>
      </c>
      <c r="W28" s="2069"/>
      <c r="X28" s="2070">
        <f t="shared" si="3"/>
        <v>0</v>
      </c>
      <c r="Y28" s="2069"/>
      <c r="Z28" s="2259"/>
      <c r="AA28" s="2069"/>
      <c r="AB28" s="2255"/>
      <c r="AC28" s="2069"/>
      <c r="AD28" s="2070">
        <f t="shared" si="4"/>
        <v>0</v>
      </c>
      <c r="AE28" s="2069"/>
      <c r="AF28" s="2070">
        <f t="shared" si="5"/>
        <v>0</v>
      </c>
      <c r="AG28" s="2069"/>
      <c r="AH28" s="2211"/>
      <c r="AI28" s="2069"/>
      <c r="AJ28" s="2070">
        <f t="shared" si="9"/>
        <v>0</v>
      </c>
      <c r="AK28" s="1162"/>
    </row>
    <row r="29" spans="1:37">
      <c r="A29" s="728"/>
      <c r="B29" s="736"/>
      <c r="C29" s="634"/>
      <c r="D29" s="1694"/>
      <c r="E29" s="643" t="s">
        <v>1685</v>
      </c>
      <c r="F29" s="2069"/>
      <c r="G29" s="2070">
        <f t="shared" si="0"/>
        <v>0</v>
      </c>
      <c r="H29" s="2069"/>
      <c r="I29" s="2259"/>
      <c r="J29" s="2069"/>
      <c r="K29" s="2255"/>
      <c r="L29" s="2069"/>
      <c r="M29" s="2070">
        <f t="shared" si="1"/>
        <v>0</v>
      </c>
      <c r="N29" s="2069"/>
      <c r="O29" s="2070">
        <f t="shared" si="2"/>
        <v>0</v>
      </c>
      <c r="P29" s="2069"/>
      <c r="Q29" s="2211"/>
      <c r="R29" s="2069"/>
      <c r="S29" s="2070">
        <f t="shared" si="6"/>
        <v>0</v>
      </c>
      <c r="T29" s="634"/>
      <c r="U29" s="1694"/>
      <c r="V29" s="643" t="s">
        <v>1685</v>
      </c>
      <c r="W29" s="2069"/>
      <c r="X29" s="2070">
        <f t="shared" si="3"/>
        <v>0</v>
      </c>
      <c r="Y29" s="2069"/>
      <c r="Z29" s="2259"/>
      <c r="AA29" s="2069"/>
      <c r="AB29" s="2255"/>
      <c r="AC29" s="2069"/>
      <c r="AD29" s="2070">
        <f t="shared" si="4"/>
        <v>0</v>
      </c>
      <c r="AE29" s="2069"/>
      <c r="AF29" s="2070">
        <f t="shared" si="5"/>
        <v>0</v>
      </c>
      <c r="AG29" s="2069"/>
      <c r="AH29" s="2211"/>
      <c r="AI29" s="2069"/>
      <c r="AJ29" s="2070">
        <f t="shared" si="9"/>
        <v>0</v>
      </c>
      <c r="AK29" s="1162"/>
    </row>
    <row r="30" spans="1:37">
      <c r="A30" s="728"/>
      <c r="B30" s="736"/>
      <c r="C30" s="634"/>
      <c r="D30" s="1694"/>
      <c r="E30" s="643" t="s">
        <v>1686</v>
      </c>
      <c r="F30" s="2069"/>
      <c r="G30" s="2070">
        <f t="shared" si="0"/>
        <v>0</v>
      </c>
      <c r="H30" s="2069"/>
      <c r="I30" s="2259"/>
      <c r="J30" s="2069"/>
      <c r="K30" s="2255"/>
      <c r="L30" s="2069"/>
      <c r="M30" s="2070">
        <f t="shared" si="1"/>
        <v>0</v>
      </c>
      <c r="N30" s="2069"/>
      <c r="O30" s="2070">
        <f t="shared" si="2"/>
        <v>0</v>
      </c>
      <c r="P30" s="2069"/>
      <c r="Q30" s="2211"/>
      <c r="R30" s="2069"/>
      <c r="S30" s="2070">
        <f t="shared" si="6"/>
        <v>0</v>
      </c>
      <c r="T30" s="634"/>
      <c r="U30" s="1694"/>
      <c r="V30" s="643" t="s">
        <v>1686</v>
      </c>
      <c r="W30" s="2069"/>
      <c r="X30" s="2070">
        <f t="shared" si="3"/>
        <v>0</v>
      </c>
      <c r="Y30" s="2069"/>
      <c r="Z30" s="2259"/>
      <c r="AA30" s="2069"/>
      <c r="AB30" s="2255"/>
      <c r="AC30" s="2069"/>
      <c r="AD30" s="2070">
        <f t="shared" si="4"/>
        <v>0</v>
      </c>
      <c r="AE30" s="2069"/>
      <c r="AF30" s="2070">
        <f t="shared" si="5"/>
        <v>0</v>
      </c>
      <c r="AG30" s="2069"/>
      <c r="AH30" s="2211"/>
      <c r="AI30" s="2069"/>
      <c r="AJ30" s="2070">
        <f t="shared" si="9"/>
        <v>0</v>
      </c>
      <c r="AK30" s="1162"/>
    </row>
    <row r="31" spans="1:37">
      <c r="A31" s="728"/>
      <c r="B31" s="736"/>
      <c r="C31" s="634"/>
      <c r="D31" s="1694"/>
      <c r="E31" s="643" t="s">
        <v>1687</v>
      </c>
      <c r="F31" s="2069"/>
      <c r="G31" s="2070">
        <f t="shared" si="0"/>
        <v>0</v>
      </c>
      <c r="H31" s="2069"/>
      <c r="I31" s="2259"/>
      <c r="J31" s="2069"/>
      <c r="K31" s="2255"/>
      <c r="L31" s="2069"/>
      <c r="M31" s="2070">
        <f t="shared" si="1"/>
        <v>0</v>
      </c>
      <c r="N31" s="2069"/>
      <c r="O31" s="2070">
        <f t="shared" si="2"/>
        <v>0</v>
      </c>
      <c r="P31" s="2069"/>
      <c r="Q31" s="2211"/>
      <c r="R31" s="2069"/>
      <c r="S31" s="2070">
        <f t="shared" si="6"/>
        <v>0</v>
      </c>
      <c r="T31" s="634"/>
      <c r="U31" s="1694"/>
      <c r="V31" s="643" t="s">
        <v>1687</v>
      </c>
      <c r="W31" s="2069"/>
      <c r="X31" s="2070">
        <f t="shared" si="3"/>
        <v>0</v>
      </c>
      <c r="Y31" s="2069"/>
      <c r="Z31" s="2259"/>
      <c r="AA31" s="2069"/>
      <c r="AB31" s="2255"/>
      <c r="AC31" s="2069"/>
      <c r="AD31" s="2070">
        <f t="shared" si="4"/>
        <v>0</v>
      </c>
      <c r="AE31" s="2069"/>
      <c r="AF31" s="2070">
        <f t="shared" si="5"/>
        <v>0</v>
      </c>
      <c r="AG31" s="2069"/>
      <c r="AH31" s="2211"/>
      <c r="AI31" s="2069"/>
      <c r="AJ31" s="2070">
        <f t="shared" si="9"/>
        <v>0</v>
      </c>
      <c r="AK31" s="1162"/>
    </row>
    <row r="32" spans="1:37">
      <c r="A32" s="728"/>
      <c r="B32" s="736"/>
      <c r="C32" s="634"/>
      <c r="D32" s="1694"/>
      <c r="E32" s="643" t="s">
        <v>1688</v>
      </c>
      <c r="F32" s="2069"/>
      <c r="G32" s="2070">
        <f t="shared" si="0"/>
        <v>0</v>
      </c>
      <c r="H32" s="2069"/>
      <c r="I32" s="2259"/>
      <c r="J32" s="2069"/>
      <c r="K32" s="2255"/>
      <c r="L32" s="2069"/>
      <c r="M32" s="2070">
        <f t="shared" si="1"/>
        <v>0</v>
      </c>
      <c r="N32" s="2069"/>
      <c r="O32" s="2070">
        <f t="shared" si="2"/>
        <v>0</v>
      </c>
      <c r="P32" s="2069"/>
      <c r="Q32" s="2211"/>
      <c r="R32" s="2069"/>
      <c r="S32" s="2070">
        <f t="shared" si="6"/>
        <v>0</v>
      </c>
      <c r="T32" s="634"/>
      <c r="U32" s="1694"/>
      <c r="V32" s="643" t="s">
        <v>1688</v>
      </c>
      <c r="W32" s="2069"/>
      <c r="X32" s="2070">
        <f t="shared" si="3"/>
        <v>0</v>
      </c>
      <c r="Y32" s="2069"/>
      <c r="Z32" s="2259"/>
      <c r="AA32" s="2069"/>
      <c r="AB32" s="2255"/>
      <c r="AC32" s="2069"/>
      <c r="AD32" s="2070">
        <f t="shared" si="4"/>
        <v>0</v>
      </c>
      <c r="AE32" s="2069"/>
      <c r="AF32" s="2070">
        <f t="shared" si="5"/>
        <v>0</v>
      </c>
      <c r="AG32" s="2069"/>
      <c r="AH32" s="2211"/>
      <c r="AI32" s="2069"/>
      <c r="AJ32" s="2070">
        <f t="shared" si="9"/>
        <v>0</v>
      </c>
      <c r="AK32" s="1162"/>
    </row>
    <row r="33" spans="1:37">
      <c r="A33" s="728"/>
      <c r="B33" s="736"/>
      <c r="C33" s="634"/>
      <c r="D33" s="1694"/>
      <c r="E33" s="643" t="s">
        <v>1689</v>
      </c>
      <c r="F33" s="2069"/>
      <c r="G33" s="2070">
        <f t="shared" si="0"/>
        <v>0</v>
      </c>
      <c r="H33" s="2069"/>
      <c r="I33" s="2259"/>
      <c r="J33" s="2069"/>
      <c r="K33" s="2255"/>
      <c r="L33" s="2069"/>
      <c r="M33" s="2070">
        <f t="shared" si="1"/>
        <v>0</v>
      </c>
      <c r="N33" s="2069"/>
      <c r="O33" s="2070">
        <f t="shared" si="2"/>
        <v>0</v>
      </c>
      <c r="P33" s="2069"/>
      <c r="Q33" s="2211"/>
      <c r="R33" s="2069"/>
      <c r="S33" s="2070">
        <f t="shared" si="6"/>
        <v>0</v>
      </c>
      <c r="T33" s="634"/>
      <c r="U33" s="1694"/>
      <c r="V33" s="643" t="s">
        <v>1689</v>
      </c>
      <c r="W33" s="2069"/>
      <c r="X33" s="2070">
        <f t="shared" si="3"/>
        <v>0</v>
      </c>
      <c r="Y33" s="2069"/>
      <c r="Z33" s="2259"/>
      <c r="AA33" s="2069"/>
      <c r="AB33" s="2255"/>
      <c r="AC33" s="2069"/>
      <c r="AD33" s="2070">
        <f t="shared" si="4"/>
        <v>0</v>
      </c>
      <c r="AE33" s="2069"/>
      <c r="AF33" s="2070">
        <f t="shared" si="5"/>
        <v>0</v>
      </c>
      <c r="AG33" s="2069"/>
      <c r="AH33" s="2211"/>
      <c r="AI33" s="2069"/>
      <c r="AJ33" s="2070">
        <f t="shared" si="9"/>
        <v>0</v>
      </c>
      <c r="AK33" s="1162"/>
    </row>
    <row r="34" spans="1:37">
      <c r="A34" s="728"/>
      <c r="B34" s="736"/>
      <c r="C34" s="634"/>
      <c r="D34" s="1694"/>
      <c r="E34" s="643" t="s">
        <v>1690</v>
      </c>
      <c r="F34" s="2069"/>
      <c r="G34" s="2070">
        <f t="shared" si="0"/>
        <v>0</v>
      </c>
      <c r="H34" s="2069"/>
      <c r="I34" s="2259"/>
      <c r="J34" s="2069"/>
      <c r="K34" s="2255"/>
      <c r="L34" s="2069"/>
      <c r="M34" s="2070">
        <f t="shared" si="1"/>
        <v>0</v>
      </c>
      <c r="N34" s="2069"/>
      <c r="O34" s="2070">
        <f t="shared" si="2"/>
        <v>0</v>
      </c>
      <c r="P34" s="2069"/>
      <c r="Q34" s="2211"/>
      <c r="R34" s="2069"/>
      <c r="S34" s="2070">
        <f t="shared" si="6"/>
        <v>0</v>
      </c>
      <c r="T34" s="634"/>
      <c r="U34" s="1694"/>
      <c r="V34" s="643" t="s">
        <v>1690</v>
      </c>
      <c r="W34" s="2069"/>
      <c r="X34" s="2070">
        <f t="shared" si="3"/>
        <v>0</v>
      </c>
      <c r="Y34" s="2069"/>
      <c r="Z34" s="2259"/>
      <c r="AA34" s="2069"/>
      <c r="AB34" s="2255"/>
      <c r="AC34" s="2069"/>
      <c r="AD34" s="2070">
        <f t="shared" si="4"/>
        <v>0</v>
      </c>
      <c r="AE34" s="2069"/>
      <c r="AF34" s="2070">
        <f t="shared" si="5"/>
        <v>0</v>
      </c>
      <c r="AG34" s="2069"/>
      <c r="AH34" s="2211"/>
      <c r="AI34" s="2069"/>
      <c r="AJ34" s="2070">
        <f t="shared" si="9"/>
        <v>0</v>
      </c>
      <c r="AK34" s="1162"/>
    </row>
    <row r="35" spans="1:37">
      <c r="A35" s="728"/>
      <c r="B35" s="736"/>
      <c r="C35" s="634"/>
      <c r="D35" s="1694"/>
      <c r="E35" s="643" t="s">
        <v>1691</v>
      </c>
      <c r="F35" s="2069"/>
      <c r="G35" s="2070">
        <f t="shared" si="0"/>
        <v>0</v>
      </c>
      <c r="H35" s="2069"/>
      <c r="I35" s="2259"/>
      <c r="J35" s="2069"/>
      <c r="K35" s="2255"/>
      <c r="L35" s="2069"/>
      <c r="M35" s="2070">
        <f t="shared" si="1"/>
        <v>0</v>
      </c>
      <c r="N35" s="2069"/>
      <c r="O35" s="2070">
        <f t="shared" si="2"/>
        <v>0</v>
      </c>
      <c r="P35" s="2069"/>
      <c r="Q35" s="2211"/>
      <c r="R35" s="2069"/>
      <c r="S35" s="2070">
        <f t="shared" si="6"/>
        <v>0</v>
      </c>
      <c r="T35" s="634"/>
      <c r="U35" s="1694"/>
      <c r="V35" s="643" t="s">
        <v>1691</v>
      </c>
      <c r="W35" s="2069"/>
      <c r="X35" s="2070">
        <f t="shared" si="3"/>
        <v>0</v>
      </c>
      <c r="Y35" s="2069"/>
      <c r="Z35" s="2259"/>
      <c r="AA35" s="2069"/>
      <c r="AB35" s="2255"/>
      <c r="AC35" s="2069"/>
      <c r="AD35" s="2070">
        <f t="shared" si="4"/>
        <v>0</v>
      </c>
      <c r="AE35" s="2069"/>
      <c r="AF35" s="2070">
        <f t="shared" si="5"/>
        <v>0</v>
      </c>
      <c r="AG35" s="2069"/>
      <c r="AH35" s="2211"/>
      <c r="AI35" s="2069"/>
      <c r="AJ35" s="2070">
        <f t="shared" si="9"/>
        <v>0</v>
      </c>
      <c r="AK35" s="1162"/>
    </row>
    <row r="36" spans="1:37">
      <c r="A36" s="728"/>
      <c r="B36" s="736"/>
      <c r="C36" s="634"/>
      <c r="D36" s="1694"/>
      <c r="E36" s="643" t="s">
        <v>277</v>
      </c>
      <c r="F36" s="2069"/>
      <c r="G36" s="2071">
        <f t="shared" si="0"/>
        <v>0</v>
      </c>
      <c r="H36" s="2069"/>
      <c r="I36" s="2259"/>
      <c r="J36" s="2069"/>
      <c r="K36" s="2255"/>
      <c r="L36" s="2069"/>
      <c r="M36" s="2071">
        <f t="shared" si="1"/>
        <v>0</v>
      </c>
      <c r="N36" s="2069"/>
      <c r="O36" s="2071">
        <f t="shared" si="2"/>
        <v>0</v>
      </c>
      <c r="P36" s="2069"/>
      <c r="Q36" s="2061"/>
      <c r="R36" s="2069"/>
      <c r="S36" s="2071">
        <f t="shared" si="6"/>
        <v>0</v>
      </c>
      <c r="T36" s="634"/>
      <c r="U36" s="1694"/>
      <c r="V36" s="643" t="s">
        <v>277</v>
      </c>
      <c r="W36" s="2069"/>
      <c r="X36" s="2071">
        <f t="shared" si="3"/>
        <v>0</v>
      </c>
      <c r="Y36" s="2069"/>
      <c r="Z36" s="2259"/>
      <c r="AA36" s="2069"/>
      <c r="AB36" s="2255"/>
      <c r="AC36" s="2069"/>
      <c r="AD36" s="2071">
        <f t="shared" si="4"/>
        <v>0</v>
      </c>
      <c r="AE36" s="2069"/>
      <c r="AF36" s="2071">
        <f t="shared" si="5"/>
        <v>0</v>
      </c>
      <c r="AG36" s="2069"/>
      <c r="AH36" s="2061"/>
      <c r="AI36" s="2069"/>
      <c r="AJ36" s="2071">
        <f t="shared" si="9"/>
        <v>0</v>
      </c>
      <c r="AK36" s="1162"/>
    </row>
    <row r="37" spans="1:37">
      <c r="A37" s="728"/>
      <c r="B37" s="736"/>
      <c r="C37" s="634"/>
      <c r="D37" s="1701"/>
      <c r="E37" s="637" t="s">
        <v>751</v>
      </c>
      <c r="F37" s="2075"/>
      <c r="G37" s="2076">
        <f t="shared" si="0"/>
        <v>0</v>
      </c>
      <c r="H37" s="2075"/>
      <c r="I37" s="2260"/>
      <c r="J37" s="2075"/>
      <c r="K37" s="2261"/>
      <c r="L37" s="2075"/>
      <c r="M37" s="2076">
        <f t="shared" si="1"/>
        <v>0</v>
      </c>
      <c r="N37" s="2075"/>
      <c r="O37" s="2076">
        <f t="shared" si="2"/>
        <v>0</v>
      </c>
      <c r="P37" s="2075"/>
      <c r="Q37" s="2062"/>
      <c r="R37" s="2075"/>
      <c r="S37" s="2076">
        <f t="shared" si="6"/>
        <v>0</v>
      </c>
      <c r="T37" s="634"/>
      <c r="U37" s="1701"/>
      <c r="V37" s="637" t="s">
        <v>751</v>
      </c>
      <c r="W37" s="2075"/>
      <c r="X37" s="2076">
        <f t="shared" si="3"/>
        <v>0</v>
      </c>
      <c r="Y37" s="2075"/>
      <c r="Z37" s="2260"/>
      <c r="AA37" s="2075"/>
      <c r="AB37" s="2261"/>
      <c r="AC37" s="2075"/>
      <c r="AD37" s="2076">
        <f t="shared" si="4"/>
        <v>0</v>
      </c>
      <c r="AE37" s="2075"/>
      <c r="AF37" s="2076">
        <f t="shared" si="5"/>
        <v>0</v>
      </c>
      <c r="AG37" s="2075"/>
      <c r="AH37" s="2062"/>
      <c r="AI37" s="2075"/>
      <c r="AJ37" s="2076">
        <f t="shared" si="9"/>
        <v>0</v>
      </c>
      <c r="AK37" s="1162"/>
    </row>
    <row r="38" spans="1:37">
      <c r="A38" s="728"/>
      <c r="B38" s="736"/>
      <c r="C38" s="671" t="s">
        <v>752</v>
      </c>
      <c r="D38" s="2065" t="s">
        <v>1680</v>
      </c>
      <c r="E38" s="632" t="s">
        <v>274</v>
      </c>
      <c r="F38" s="2068"/>
      <c r="G38" s="2262"/>
      <c r="H38" s="2068"/>
      <c r="I38" s="2073">
        <f t="shared" ref="I38:I45" si="10">SUMIF($L$75:$L$1345,$L38,I$75:I$1345)</f>
        <v>0</v>
      </c>
      <c r="J38" s="2068"/>
      <c r="K38" s="2262" t="s">
        <v>260</v>
      </c>
      <c r="L38" s="2068"/>
      <c r="M38" s="2073">
        <f t="shared" si="1"/>
        <v>0</v>
      </c>
      <c r="N38" s="2068"/>
      <c r="O38" s="2035"/>
      <c r="P38" s="2068"/>
      <c r="Q38" s="2035"/>
      <c r="R38" s="2068"/>
      <c r="S38" s="2080">
        <f t="shared" si="6"/>
        <v>0</v>
      </c>
      <c r="T38" s="671" t="s">
        <v>752</v>
      </c>
      <c r="U38" s="2065" t="s">
        <v>1680</v>
      </c>
      <c r="V38" s="632" t="s">
        <v>274</v>
      </c>
      <c r="W38" s="2068"/>
      <c r="X38" s="2262"/>
      <c r="Y38" s="2068"/>
      <c r="Z38" s="2073">
        <f t="shared" ref="Z38:Z45" si="11">SUMIF($L$75:$L$1345,$L38,Z$75:Z$1345)</f>
        <v>0</v>
      </c>
      <c r="AA38" s="2068"/>
      <c r="AB38" s="2262" t="s">
        <v>260</v>
      </c>
      <c r="AC38" s="2068"/>
      <c r="AD38" s="2073">
        <f t="shared" si="4"/>
        <v>0</v>
      </c>
      <c r="AE38" s="2068"/>
      <c r="AF38" s="2035"/>
      <c r="AG38" s="2068"/>
      <c r="AH38" s="2035"/>
      <c r="AI38" s="2068"/>
      <c r="AJ38" s="2080">
        <f t="shared" si="9"/>
        <v>0</v>
      </c>
      <c r="AK38" s="1162"/>
    </row>
    <row r="39" spans="1:37">
      <c r="A39" s="728"/>
      <c r="B39" s="736"/>
      <c r="C39" s="641"/>
      <c r="D39" s="1694" t="s">
        <v>1681</v>
      </c>
      <c r="E39" s="635" t="s">
        <v>750</v>
      </c>
      <c r="F39" s="2069"/>
      <c r="G39" s="2255" t="s">
        <v>260</v>
      </c>
      <c r="H39" s="2069"/>
      <c r="I39" s="2070">
        <f t="shared" si="10"/>
        <v>0</v>
      </c>
      <c r="J39" s="2069"/>
      <c r="K39" s="2255" t="s">
        <v>260</v>
      </c>
      <c r="L39" s="2069"/>
      <c r="M39" s="2070">
        <f t="shared" si="1"/>
        <v>0</v>
      </c>
      <c r="N39" s="2069"/>
      <c r="O39" s="2037"/>
      <c r="P39" s="2069"/>
      <c r="Q39" s="2037"/>
      <c r="R39" s="2069"/>
      <c r="S39" s="2070">
        <f t="shared" si="6"/>
        <v>0</v>
      </c>
      <c r="T39" s="641"/>
      <c r="U39" s="1694" t="s">
        <v>1681</v>
      </c>
      <c r="V39" s="635" t="s">
        <v>750</v>
      </c>
      <c r="W39" s="2069"/>
      <c r="X39" s="2255" t="s">
        <v>260</v>
      </c>
      <c r="Y39" s="2069"/>
      <c r="Z39" s="2070">
        <f t="shared" si="11"/>
        <v>0</v>
      </c>
      <c r="AA39" s="2069"/>
      <c r="AB39" s="2255" t="s">
        <v>260</v>
      </c>
      <c r="AC39" s="2069"/>
      <c r="AD39" s="2070">
        <f t="shared" si="4"/>
        <v>0</v>
      </c>
      <c r="AE39" s="2069"/>
      <c r="AF39" s="2037"/>
      <c r="AG39" s="2069"/>
      <c r="AH39" s="2037"/>
      <c r="AI39" s="2069"/>
      <c r="AJ39" s="2070">
        <f t="shared" si="9"/>
        <v>0</v>
      </c>
      <c r="AK39" s="1162"/>
    </row>
    <row r="40" spans="1:37">
      <c r="A40" s="728"/>
      <c r="B40" s="736"/>
      <c r="C40" s="641"/>
      <c r="D40" s="1694"/>
      <c r="E40" s="637" t="s">
        <v>277</v>
      </c>
      <c r="F40" s="2069"/>
      <c r="G40" s="2271" t="s">
        <v>260</v>
      </c>
      <c r="H40" s="2069"/>
      <c r="I40" s="2071">
        <f t="shared" si="10"/>
        <v>0</v>
      </c>
      <c r="J40" s="2069"/>
      <c r="K40" s="2271" t="s">
        <v>260</v>
      </c>
      <c r="L40" s="2069"/>
      <c r="M40" s="2071">
        <f t="shared" si="1"/>
        <v>0</v>
      </c>
      <c r="N40" s="2069"/>
      <c r="O40" s="2038"/>
      <c r="P40" s="2069"/>
      <c r="Q40" s="2038"/>
      <c r="R40" s="2069"/>
      <c r="S40" s="2071">
        <f t="shared" si="6"/>
        <v>0</v>
      </c>
      <c r="T40" s="641"/>
      <c r="U40" s="1694"/>
      <c r="V40" s="637" t="s">
        <v>277</v>
      </c>
      <c r="W40" s="2069"/>
      <c r="X40" s="2271" t="s">
        <v>260</v>
      </c>
      <c r="Y40" s="2069"/>
      <c r="Z40" s="2071">
        <f t="shared" si="11"/>
        <v>0</v>
      </c>
      <c r="AA40" s="2069"/>
      <c r="AB40" s="2271" t="s">
        <v>260</v>
      </c>
      <c r="AC40" s="2069"/>
      <c r="AD40" s="2071">
        <f t="shared" si="4"/>
        <v>0</v>
      </c>
      <c r="AE40" s="2069"/>
      <c r="AF40" s="2038"/>
      <c r="AG40" s="2069"/>
      <c r="AH40" s="2038"/>
      <c r="AI40" s="2069"/>
      <c r="AJ40" s="2071">
        <f t="shared" si="9"/>
        <v>0</v>
      </c>
      <c r="AK40" s="1162"/>
    </row>
    <row r="41" spans="1:37">
      <c r="A41" s="728"/>
      <c r="B41" s="736"/>
      <c r="C41" s="676"/>
      <c r="D41" s="1697"/>
      <c r="E41" s="643" t="s">
        <v>751</v>
      </c>
      <c r="F41" s="2068"/>
      <c r="G41" s="2256" t="s">
        <v>260</v>
      </c>
      <c r="H41" s="2068"/>
      <c r="I41" s="2073">
        <f t="shared" si="10"/>
        <v>0</v>
      </c>
      <c r="J41" s="2068"/>
      <c r="K41" s="2256" t="s">
        <v>260</v>
      </c>
      <c r="L41" s="2068"/>
      <c r="M41" s="2073">
        <f t="shared" si="1"/>
        <v>0</v>
      </c>
      <c r="N41" s="2068"/>
      <c r="O41" s="2040"/>
      <c r="P41" s="2068"/>
      <c r="Q41" s="2040"/>
      <c r="R41" s="2068"/>
      <c r="S41" s="2070">
        <f t="shared" si="6"/>
        <v>0</v>
      </c>
      <c r="T41" s="676"/>
      <c r="U41" s="1697"/>
      <c r="V41" s="643" t="s">
        <v>751</v>
      </c>
      <c r="W41" s="2068"/>
      <c r="X41" s="2256" t="s">
        <v>260</v>
      </c>
      <c r="Y41" s="2068"/>
      <c r="Z41" s="2073">
        <f t="shared" si="11"/>
        <v>0</v>
      </c>
      <c r="AA41" s="2068"/>
      <c r="AB41" s="2256" t="s">
        <v>260</v>
      </c>
      <c r="AC41" s="2068"/>
      <c r="AD41" s="2073">
        <f t="shared" si="4"/>
        <v>0</v>
      </c>
      <c r="AE41" s="2068"/>
      <c r="AF41" s="2040"/>
      <c r="AG41" s="2068"/>
      <c r="AH41" s="2040"/>
      <c r="AI41" s="2068"/>
      <c r="AJ41" s="2070">
        <f t="shared" si="9"/>
        <v>0</v>
      </c>
      <c r="AK41" s="1162"/>
    </row>
    <row r="42" spans="1:37">
      <c r="A42" s="728"/>
      <c r="B42" s="736"/>
      <c r="C42" s="676"/>
      <c r="D42" s="2272" t="s">
        <v>1692</v>
      </c>
      <c r="E42" s="643" t="s">
        <v>274</v>
      </c>
      <c r="F42" s="2069"/>
      <c r="G42" s="2255"/>
      <c r="H42" s="2069"/>
      <c r="I42" s="2070">
        <f t="shared" si="10"/>
        <v>0</v>
      </c>
      <c r="J42" s="2069"/>
      <c r="K42" s="2259"/>
      <c r="L42" s="2069"/>
      <c r="M42" s="2070">
        <f t="shared" si="1"/>
        <v>0</v>
      </c>
      <c r="N42" s="2069"/>
      <c r="O42" s="2037"/>
      <c r="P42" s="2069"/>
      <c r="Q42" s="2037"/>
      <c r="R42" s="2069"/>
      <c r="S42" s="2070">
        <f t="shared" si="6"/>
        <v>0</v>
      </c>
      <c r="T42" s="676"/>
      <c r="U42" s="2272" t="s">
        <v>1692</v>
      </c>
      <c r="V42" s="643" t="s">
        <v>274</v>
      </c>
      <c r="W42" s="2069"/>
      <c r="X42" s="2255"/>
      <c r="Y42" s="2069"/>
      <c r="Z42" s="2070">
        <f t="shared" si="11"/>
        <v>0</v>
      </c>
      <c r="AA42" s="2069"/>
      <c r="AB42" s="2259"/>
      <c r="AC42" s="2069"/>
      <c r="AD42" s="2070">
        <f t="shared" si="4"/>
        <v>0</v>
      </c>
      <c r="AE42" s="2069"/>
      <c r="AF42" s="2037"/>
      <c r="AG42" s="2069"/>
      <c r="AH42" s="2037"/>
      <c r="AI42" s="2069"/>
      <c r="AJ42" s="2070">
        <f t="shared" si="9"/>
        <v>0</v>
      </c>
      <c r="AK42" s="1162"/>
    </row>
    <row r="43" spans="1:37">
      <c r="A43" s="728"/>
      <c r="B43" s="736"/>
      <c r="C43" s="676"/>
      <c r="D43" s="1694"/>
      <c r="E43" s="635" t="s">
        <v>750</v>
      </c>
      <c r="F43" s="2069"/>
      <c r="G43" s="2255"/>
      <c r="H43" s="2069"/>
      <c r="I43" s="2070">
        <f t="shared" si="10"/>
        <v>0</v>
      </c>
      <c r="J43" s="2069"/>
      <c r="K43" s="2259"/>
      <c r="L43" s="2069"/>
      <c r="M43" s="2070">
        <f t="shared" si="1"/>
        <v>0</v>
      </c>
      <c r="N43" s="2069"/>
      <c r="O43" s="2037"/>
      <c r="P43" s="2069"/>
      <c r="Q43" s="2037"/>
      <c r="R43" s="2069"/>
      <c r="S43" s="2070">
        <f t="shared" si="6"/>
        <v>0</v>
      </c>
      <c r="T43" s="676"/>
      <c r="U43" s="1694"/>
      <c r="V43" s="635" t="s">
        <v>750</v>
      </c>
      <c r="W43" s="2069"/>
      <c r="X43" s="2255"/>
      <c r="Y43" s="2069"/>
      <c r="Z43" s="2070">
        <f t="shared" si="11"/>
        <v>0</v>
      </c>
      <c r="AA43" s="2069"/>
      <c r="AB43" s="2259"/>
      <c r="AC43" s="2069"/>
      <c r="AD43" s="2070">
        <f t="shared" si="4"/>
        <v>0</v>
      </c>
      <c r="AE43" s="2069"/>
      <c r="AF43" s="2037"/>
      <c r="AG43" s="2069"/>
      <c r="AH43" s="2037"/>
      <c r="AI43" s="2069"/>
      <c r="AJ43" s="2070">
        <f t="shared" si="9"/>
        <v>0</v>
      </c>
      <c r="AK43" s="1162"/>
    </row>
    <row r="44" spans="1:37">
      <c r="A44" s="728"/>
      <c r="B44" s="736"/>
      <c r="C44" s="676"/>
      <c r="D44" s="1694"/>
      <c r="E44" s="637" t="s">
        <v>277</v>
      </c>
      <c r="F44" s="2069"/>
      <c r="G44" s="2255"/>
      <c r="H44" s="2069"/>
      <c r="I44" s="2071">
        <f t="shared" si="10"/>
        <v>0</v>
      </c>
      <c r="J44" s="2069"/>
      <c r="K44" s="2259"/>
      <c r="L44" s="2069"/>
      <c r="M44" s="2071">
        <f t="shared" si="1"/>
        <v>0</v>
      </c>
      <c r="N44" s="2069"/>
      <c r="O44" s="2038"/>
      <c r="P44" s="2069"/>
      <c r="Q44" s="2038"/>
      <c r="R44" s="2069"/>
      <c r="S44" s="2071">
        <f t="shared" si="6"/>
        <v>0</v>
      </c>
      <c r="T44" s="676"/>
      <c r="U44" s="1694"/>
      <c r="V44" s="637" t="s">
        <v>277</v>
      </c>
      <c r="W44" s="2069"/>
      <c r="X44" s="2255"/>
      <c r="Y44" s="2069"/>
      <c r="Z44" s="2071">
        <f t="shared" si="11"/>
        <v>0</v>
      </c>
      <c r="AA44" s="2069"/>
      <c r="AB44" s="2259"/>
      <c r="AC44" s="2069"/>
      <c r="AD44" s="2071">
        <f t="shared" si="4"/>
        <v>0</v>
      </c>
      <c r="AE44" s="2069"/>
      <c r="AF44" s="2038"/>
      <c r="AG44" s="2069"/>
      <c r="AH44" s="2038"/>
      <c r="AI44" s="2069"/>
      <c r="AJ44" s="2071">
        <f t="shared" si="9"/>
        <v>0</v>
      </c>
      <c r="AK44" s="1162"/>
    </row>
    <row r="45" spans="1:37">
      <c r="A45" s="728"/>
      <c r="B45" s="736"/>
      <c r="C45" s="676"/>
      <c r="D45" s="1701"/>
      <c r="E45" s="642" t="s">
        <v>751</v>
      </c>
      <c r="F45" s="2075"/>
      <c r="G45" s="2261"/>
      <c r="H45" s="2075"/>
      <c r="I45" s="2076">
        <f t="shared" si="10"/>
        <v>0</v>
      </c>
      <c r="J45" s="2075"/>
      <c r="K45" s="2260"/>
      <c r="L45" s="2075"/>
      <c r="M45" s="2076">
        <f t="shared" si="1"/>
        <v>0</v>
      </c>
      <c r="N45" s="2075"/>
      <c r="O45" s="2042"/>
      <c r="P45" s="2075"/>
      <c r="Q45" s="2042"/>
      <c r="R45" s="2075"/>
      <c r="S45" s="2076">
        <f t="shared" si="6"/>
        <v>0</v>
      </c>
      <c r="T45" s="676"/>
      <c r="U45" s="1701"/>
      <c r="V45" s="642" t="s">
        <v>751</v>
      </c>
      <c r="W45" s="2075"/>
      <c r="X45" s="2261"/>
      <c r="Y45" s="2075"/>
      <c r="Z45" s="2076">
        <f t="shared" si="11"/>
        <v>0</v>
      </c>
      <c r="AA45" s="2075"/>
      <c r="AB45" s="2260"/>
      <c r="AC45" s="2075"/>
      <c r="AD45" s="2076">
        <f t="shared" si="4"/>
        <v>0</v>
      </c>
      <c r="AE45" s="2075"/>
      <c r="AF45" s="2042"/>
      <c r="AG45" s="2075"/>
      <c r="AH45" s="2042"/>
      <c r="AI45" s="2075"/>
      <c r="AJ45" s="2076">
        <f t="shared" si="9"/>
        <v>0</v>
      </c>
      <c r="AK45" s="1162"/>
    </row>
    <row r="46" spans="1:37">
      <c r="A46" s="728"/>
      <c r="B46" s="736"/>
      <c r="C46" s="671" t="s">
        <v>1738</v>
      </c>
      <c r="D46" s="2065" t="s">
        <v>1680</v>
      </c>
      <c r="E46" s="632" t="s">
        <v>274</v>
      </c>
      <c r="F46" s="2068"/>
      <c r="G46" s="2262" t="s">
        <v>260</v>
      </c>
      <c r="H46" s="2068"/>
      <c r="I46" s="2262" t="s">
        <v>260</v>
      </c>
      <c r="J46" s="2068"/>
      <c r="K46" s="2035"/>
      <c r="L46" s="2068"/>
      <c r="M46" s="2210"/>
      <c r="N46" s="2068"/>
      <c r="O46" s="2210"/>
      <c r="P46" s="2068"/>
      <c r="Q46" s="2073">
        <f t="shared" ref="Q46:Q53" si="12">SUMIF($L$75:$L$1345,$L46,Q$75:Q$1345)</f>
        <v>0</v>
      </c>
      <c r="R46" s="2068"/>
      <c r="S46" s="2073">
        <f t="shared" si="6"/>
        <v>0</v>
      </c>
      <c r="T46" s="671" t="s">
        <v>1738</v>
      </c>
      <c r="U46" s="2065" t="s">
        <v>1680</v>
      </c>
      <c r="V46" s="632" t="s">
        <v>274</v>
      </c>
      <c r="W46" s="2068"/>
      <c r="X46" s="2262" t="s">
        <v>260</v>
      </c>
      <c r="Y46" s="2068"/>
      <c r="Z46" s="2262" t="s">
        <v>260</v>
      </c>
      <c r="AA46" s="2068"/>
      <c r="AB46" s="2035"/>
      <c r="AC46" s="2068"/>
      <c r="AD46" s="2210"/>
      <c r="AE46" s="2068"/>
      <c r="AF46" s="2210"/>
      <c r="AG46" s="2068"/>
      <c r="AH46" s="2073">
        <f t="shared" ref="AH46:AH53" si="13">SUMIF($L$75:$L$1345,$L46,AH$75:AH$1345)</f>
        <v>0</v>
      </c>
      <c r="AI46" s="2068"/>
      <c r="AJ46" s="2073">
        <f t="shared" si="9"/>
        <v>0</v>
      </c>
      <c r="AK46" s="1162"/>
    </row>
    <row r="47" spans="1:37">
      <c r="A47" s="728"/>
      <c r="B47" s="736"/>
      <c r="C47" s="641" t="s">
        <v>275</v>
      </c>
      <c r="D47" s="1694" t="s">
        <v>1681</v>
      </c>
      <c r="E47" s="635" t="s">
        <v>750</v>
      </c>
      <c r="F47" s="2069"/>
      <c r="G47" s="2255" t="s">
        <v>260</v>
      </c>
      <c r="H47" s="2069"/>
      <c r="I47" s="2255" t="s">
        <v>260</v>
      </c>
      <c r="J47" s="2069"/>
      <c r="K47" s="2037"/>
      <c r="L47" s="2069"/>
      <c r="M47" s="2211"/>
      <c r="N47" s="2069"/>
      <c r="O47" s="2211"/>
      <c r="P47" s="2069"/>
      <c r="Q47" s="2070">
        <f t="shared" si="12"/>
        <v>0</v>
      </c>
      <c r="R47" s="2069"/>
      <c r="S47" s="2070">
        <f t="shared" si="6"/>
        <v>0</v>
      </c>
      <c r="T47" s="641" t="s">
        <v>275</v>
      </c>
      <c r="U47" s="1694" t="s">
        <v>1681</v>
      </c>
      <c r="V47" s="635" t="s">
        <v>750</v>
      </c>
      <c r="W47" s="2069"/>
      <c r="X47" s="2255" t="s">
        <v>260</v>
      </c>
      <c r="Y47" s="2069"/>
      <c r="Z47" s="2255" t="s">
        <v>260</v>
      </c>
      <c r="AA47" s="2069"/>
      <c r="AB47" s="2037"/>
      <c r="AC47" s="2069"/>
      <c r="AD47" s="2211"/>
      <c r="AE47" s="2069"/>
      <c r="AF47" s="2211"/>
      <c r="AG47" s="2069"/>
      <c r="AH47" s="2070">
        <f t="shared" si="13"/>
        <v>0</v>
      </c>
      <c r="AI47" s="2069"/>
      <c r="AJ47" s="2070">
        <f t="shared" si="9"/>
        <v>0</v>
      </c>
      <c r="AK47" s="1162"/>
    </row>
    <row r="48" spans="1:37" s="29" customFormat="1">
      <c r="A48" s="728"/>
      <c r="B48" s="736"/>
      <c r="C48" s="641"/>
      <c r="D48" s="1694"/>
      <c r="E48" s="643" t="s">
        <v>277</v>
      </c>
      <c r="F48" s="2069"/>
      <c r="G48" s="2271" t="s">
        <v>260</v>
      </c>
      <c r="H48" s="2069"/>
      <c r="I48" s="2271" t="s">
        <v>260</v>
      </c>
      <c r="J48" s="2069"/>
      <c r="K48" s="2274"/>
      <c r="L48" s="2069"/>
      <c r="M48" s="2271"/>
      <c r="N48" s="2069"/>
      <c r="O48" s="2271"/>
      <c r="P48" s="2069"/>
      <c r="Q48" s="2071">
        <f t="shared" si="12"/>
        <v>0</v>
      </c>
      <c r="R48" s="2069"/>
      <c r="S48" s="2071">
        <f t="shared" si="6"/>
        <v>0</v>
      </c>
      <c r="T48" s="641"/>
      <c r="U48" s="1694"/>
      <c r="V48" s="643" t="s">
        <v>277</v>
      </c>
      <c r="W48" s="2069"/>
      <c r="X48" s="2271" t="s">
        <v>260</v>
      </c>
      <c r="Y48" s="2069"/>
      <c r="Z48" s="2271" t="s">
        <v>260</v>
      </c>
      <c r="AA48" s="2069"/>
      <c r="AB48" s="2274"/>
      <c r="AC48" s="2069"/>
      <c r="AD48" s="2271"/>
      <c r="AE48" s="2069"/>
      <c r="AF48" s="2271"/>
      <c r="AG48" s="2069"/>
      <c r="AH48" s="2071">
        <f t="shared" si="13"/>
        <v>0</v>
      </c>
      <c r="AI48" s="2069"/>
      <c r="AJ48" s="2071">
        <f t="shared" si="9"/>
        <v>0</v>
      </c>
      <c r="AK48" s="1175"/>
    </row>
    <row r="49" spans="1:37" s="29" customFormat="1">
      <c r="A49" s="728"/>
      <c r="B49" s="736"/>
      <c r="C49" s="676"/>
      <c r="D49" s="1697"/>
      <c r="E49" s="643" t="s">
        <v>751</v>
      </c>
      <c r="F49" s="2068"/>
      <c r="G49" s="2256" t="s">
        <v>260</v>
      </c>
      <c r="H49" s="2068"/>
      <c r="I49" s="2256" t="s">
        <v>260</v>
      </c>
      <c r="J49" s="2068"/>
      <c r="K49" s="2257"/>
      <c r="L49" s="2068"/>
      <c r="M49" s="2256"/>
      <c r="N49" s="2068"/>
      <c r="O49" s="2256"/>
      <c r="P49" s="2068"/>
      <c r="Q49" s="2073">
        <f t="shared" si="12"/>
        <v>0</v>
      </c>
      <c r="R49" s="2068"/>
      <c r="S49" s="2073">
        <f t="shared" si="6"/>
        <v>0</v>
      </c>
      <c r="T49" s="676"/>
      <c r="U49" s="1697"/>
      <c r="V49" s="643" t="s">
        <v>751</v>
      </c>
      <c r="W49" s="2068"/>
      <c r="X49" s="2256" t="s">
        <v>260</v>
      </c>
      <c r="Y49" s="2068"/>
      <c r="Z49" s="2256" t="s">
        <v>260</v>
      </c>
      <c r="AA49" s="2068"/>
      <c r="AB49" s="2257"/>
      <c r="AC49" s="2068"/>
      <c r="AD49" s="2256"/>
      <c r="AE49" s="2068"/>
      <c r="AF49" s="2256"/>
      <c r="AG49" s="2068"/>
      <c r="AH49" s="2073">
        <f t="shared" si="13"/>
        <v>0</v>
      </c>
      <c r="AI49" s="2068"/>
      <c r="AJ49" s="2073">
        <f t="shared" si="9"/>
        <v>0</v>
      </c>
      <c r="AK49" s="1175"/>
    </row>
    <row r="50" spans="1:37" s="29" customFormat="1">
      <c r="A50" s="728"/>
      <c r="B50" s="736"/>
      <c r="C50" s="676"/>
      <c r="D50" s="2272" t="s">
        <v>1692</v>
      </c>
      <c r="E50" s="643" t="s">
        <v>274</v>
      </c>
      <c r="F50" s="2273"/>
      <c r="G50" s="2255" t="s">
        <v>260</v>
      </c>
      <c r="H50" s="2273"/>
      <c r="I50" s="2255" t="s">
        <v>260</v>
      </c>
      <c r="J50" s="2273"/>
      <c r="K50" s="2263"/>
      <c r="L50" s="2273"/>
      <c r="M50" s="2258"/>
      <c r="N50" s="2273"/>
      <c r="O50" s="2258"/>
      <c r="P50" s="2273"/>
      <c r="Q50" s="2070">
        <f t="shared" si="12"/>
        <v>0</v>
      </c>
      <c r="R50" s="2069"/>
      <c r="S50" s="2070">
        <f t="shared" si="6"/>
        <v>0</v>
      </c>
      <c r="T50" s="676"/>
      <c r="U50" s="2272" t="s">
        <v>1692</v>
      </c>
      <c r="V50" s="643" t="s">
        <v>274</v>
      </c>
      <c r="W50" s="2273"/>
      <c r="X50" s="2255" t="s">
        <v>260</v>
      </c>
      <c r="Y50" s="2273"/>
      <c r="Z50" s="2255" t="s">
        <v>260</v>
      </c>
      <c r="AA50" s="2273"/>
      <c r="AB50" s="2263"/>
      <c r="AC50" s="2273"/>
      <c r="AD50" s="2258"/>
      <c r="AE50" s="2273"/>
      <c r="AF50" s="2258"/>
      <c r="AG50" s="2273"/>
      <c r="AH50" s="2070">
        <f t="shared" si="13"/>
        <v>0</v>
      </c>
      <c r="AI50" s="2069"/>
      <c r="AJ50" s="2070">
        <f t="shared" si="9"/>
        <v>0</v>
      </c>
      <c r="AK50" s="1175"/>
    </row>
    <row r="51" spans="1:37" s="29" customFormat="1">
      <c r="A51" s="728"/>
      <c r="B51" s="736"/>
      <c r="C51" s="676"/>
      <c r="D51" s="1694"/>
      <c r="E51" s="635" t="s">
        <v>750</v>
      </c>
      <c r="F51" s="2069"/>
      <c r="G51" s="2255" t="s">
        <v>260</v>
      </c>
      <c r="H51" s="2069"/>
      <c r="I51" s="2255" t="s">
        <v>260</v>
      </c>
      <c r="J51" s="2069"/>
      <c r="K51" s="2037"/>
      <c r="L51" s="2069"/>
      <c r="M51" s="2211"/>
      <c r="N51" s="2069"/>
      <c r="O51" s="2211"/>
      <c r="P51" s="2069"/>
      <c r="Q51" s="2070">
        <f t="shared" si="12"/>
        <v>0</v>
      </c>
      <c r="R51" s="2069"/>
      <c r="S51" s="2070">
        <f t="shared" si="6"/>
        <v>0</v>
      </c>
      <c r="T51" s="676"/>
      <c r="U51" s="1694"/>
      <c r="V51" s="635" t="s">
        <v>750</v>
      </c>
      <c r="W51" s="2069"/>
      <c r="X51" s="2255" t="s">
        <v>260</v>
      </c>
      <c r="Y51" s="2069"/>
      <c r="Z51" s="2255" t="s">
        <v>260</v>
      </c>
      <c r="AA51" s="2069"/>
      <c r="AB51" s="2037"/>
      <c r="AC51" s="2069"/>
      <c r="AD51" s="2211"/>
      <c r="AE51" s="2069"/>
      <c r="AF51" s="2211"/>
      <c r="AG51" s="2069"/>
      <c r="AH51" s="2070">
        <f t="shared" si="13"/>
        <v>0</v>
      </c>
      <c r="AI51" s="2069"/>
      <c r="AJ51" s="2070">
        <f t="shared" si="9"/>
        <v>0</v>
      </c>
      <c r="AK51" s="1175"/>
    </row>
    <row r="52" spans="1:37" s="29" customFormat="1">
      <c r="A52" s="728"/>
      <c r="B52" s="736"/>
      <c r="C52" s="676"/>
      <c r="D52" s="1694"/>
      <c r="E52" s="643" t="s">
        <v>277</v>
      </c>
      <c r="F52" s="2069"/>
      <c r="G52" s="2271" t="s">
        <v>260</v>
      </c>
      <c r="H52" s="2069"/>
      <c r="I52" s="2271" t="s">
        <v>260</v>
      </c>
      <c r="J52" s="2069"/>
      <c r="K52" s="2274"/>
      <c r="L52" s="2069"/>
      <c r="M52" s="2271"/>
      <c r="N52" s="2069"/>
      <c r="O52" s="2271"/>
      <c r="P52" s="2069"/>
      <c r="Q52" s="2071">
        <f t="shared" si="12"/>
        <v>0</v>
      </c>
      <c r="R52" s="2069"/>
      <c r="S52" s="2071">
        <f t="shared" si="6"/>
        <v>0</v>
      </c>
      <c r="T52" s="676"/>
      <c r="U52" s="1694"/>
      <c r="V52" s="643" t="s">
        <v>277</v>
      </c>
      <c r="W52" s="2069"/>
      <c r="X52" s="2271" t="s">
        <v>260</v>
      </c>
      <c r="Y52" s="2069"/>
      <c r="Z52" s="2271" t="s">
        <v>260</v>
      </c>
      <c r="AA52" s="2069"/>
      <c r="AB52" s="2274"/>
      <c r="AC52" s="2069"/>
      <c r="AD52" s="2271"/>
      <c r="AE52" s="2069"/>
      <c r="AF52" s="2271"/>
      <c r="AG52" s="2069"/>
      <c r="AH52" s="2071">
        <f t="shared" si="13"/>
        <v>0</v>
      </c>
      <c r="AI52" s="2069"/>
      <c r="AJ52" s="2071">
        <f t="shared" si="9"/>
        <v>0</v>
      </c>
      <c r="AK52" s="1175"/>
    </row>
    <row r="53" spans="1:37" s="29" customFormat="1">
      <c r="A53" s="728"/>
      <c r="B53" s="736"/>
      <c r="C53" s="676"/>
      <c r="D53" s="1701"/>
      <c r="E53" s="642" t="s">
        <v>751</v>
      </c>
      <c r="F53" s="2078"/>
      <c r="G53" s="2261" t="s">
        <v>260</v>
      </c>
      <c r="H53" s="2078"/>
      <c r="I53" s="2261" t="s">
        <v>260</v>
      </c>
      <c r="J53" s="2078"/>
      <c r="K53" s="2260"/>
      <c r="L53" s="2078"/>
      <c r="M53" s="2261"/>
      <c r="N53" s="2078"/>
      <c r="O53" s="2261"/>
      <c r="P53" s="2078"/>
      <c r="Q53" s="2076">
        <f t="shared" si="12"/>
        <v>0</v>
      </c>
      <c r="R53" s="2078"/>
      <c r="S53" s="2076">
        <f t="shared" si="6"/>
        <v>0</v>
      </c>
      <c r="T53" s="676"/>
      <c r="U53" s="1701"/>
      <c r="V53" s="642" t="s">
        <v>751</v>
      </c>
      <c r="W53" s="2078"/>
      <c r="X53" s="2261" t="s">
        <v>260</v>
      </c>
      <c r="Y53" s="2078"/>
      <c r="Z53" s="2261" t="s">
        <v>260</v>
      </c>
      <c r="AA53" s="2078"/>
      <c r="AB53" s="2260"/>
      <c r="AC53" s="2078"/>
      <c r="AD53" s="2261"/>
      <c r="AE53" s="2078"/>
      <c r="AF53" s="2261"/>
      <c r="AG53" s="2078"/>
      <c r="AH53" s="2076">
        <f t="shared" si="13"/>
        <v>0</v>
      </c>
      <c r="AI53" s="2078"/>
      <c r="AJ53" s="2076">
        <f t="shared" si="9"/>
        <v>0</v>
      </c>
      <c r="AK53" s="1175"/>
    </row>
    <row r="54" spans="1:37">
      <c r="A54" s="728"/>
      <c r="B54" s="736"/>
      <c r="C54" s="671" t="s">
        <v>1740</v>
      </c>
      <c r="D54" s="2065" t="s">
        <v>1680</v>
      </c>
      <c r="E54" s="632" t="s">
        <v>274</v>
      </c>
      <c r="F54" s="2068"/>
      <c r="G54" s="2262" t="s">
        <v>260</v>
      </c>
      <c r="H54" s="2068"/>
      <c r="I54" s="2262" t="s">
        <v>260</v>
      </c>
      <c r="J54" s="2068"/>
      <c r="K54" s="2073">
        <f>SUMIF($L$75:$L$1345,13,K$75:K$1345)</f>
        <v>0</v>
      </c>
      <c r="L54" s="2068"/>
      <c r="M54" s="2073">
        <f t="shared" ref="M54:M69" si="14">SUMIF($L$75:$L$1345,$L54,M$75:M$1345)</f>
        <v>0</v>
      </c>
      <c r="N54" s="2068"/>
      <c r="O54" s="2212"/>
      <c r="P54" s="2068"/>
      <c r="Q54" s="2212"/>
      <c r="R54" s="2068"/>
      <c r="S54" s="2073">
        <f t="shared" si="6"/>
        <v>0</v>
      </c>
      <c r="T54" s="671" t="s">
        <v>1740</v>
      </c>
      <c r="U54" s="2065" t="s">
        <v>1680</v>
      </c>
      <c r="V54" s="632" t="s">
        <v>274</v>
      </c>
      <c r="W54" s="2068"/>
      <c r="X54" s="2262" t="s">
        <v>260</v>
      </c>
      <c r="Y54" s="2068"/>
      <c r="Z54" s="2262" t="s">
        <v>260</v>
      </c>
      <c r="AA54" s="2068"/>
      <c r="AB54" s="2073">
        <f>SUMIF($L$75:$L$1345,13,AB$75:AB$1345)</f>
        <v>0</v>
      </c>
      <c r="AC54" s="2068"/>
      <c r="AD54" s="2073">
        <f t="shared" ref="AD54:AD69" si="15">SUMIF($L$75:$L$1345,$L54,AD$75:AD$1345)</f>
        <v>0</v>
      </c>
      <c r="AE54" s="2068"/>
      <c r="AF54" s="2212"/>
      <c r="AG54" s="2068"/>
      <c r="AH54" s="2212"/>
      <c r="AI54" s="2068"/>
      <c r="AJ54" s="2073">
        <f t="shared" si="9"/>
        <v>0</v>
      </c>
      <c r="AK54" s="1162"/>
    </row>
    <row r="55" spans="1:37">
      <c r="A55" s="728"/>
      <c r="B55" s="736"/>
      <c r="C55" s="641"/>
      <c r="D55" s="1694" t="s">
        <v>1681</v>
      </c>
      <c r="E55" s="635" t="s">
        <v>750</v>
      </c>
      <c r="F55" s="2069"/>
      <c r="G55" s="2255" t="s">
        <v>260</v>
      </c>
      <c r="H55" s="2069"/>
      <c r="I55" s="2255" t="s">
        <v>260</v>
      </c>
      <c r="J55" s="2069"/>
      <c r="K55" s="2070">
        <f>SUMIF($L$75:$L$1345,14,K$75:K$1345)</f>
        <v>0</v>
      </c>
      <c r="L55" s="2069"/>
      <c r="M55" s="2070">
        <f t="shared" si="14"/>
        <v>0</v>
      </c>
      <c r="N55" s="2069"/>
      <c r="O55" s="2211"/>
      <c r="P55" s="2069"/>
      <c r="Q55" s="2211"/>
      <c r="R55" s="2069"/>
      <c r="S55" s="2070">
        <f t="shared" si="6"/>
        <v>0</v>
      </c>
      <c r="T55" s="641"/>
      <c r="U55" s="1694" t="s">
        <v>1681</v>
      </c>
      <c r="V55" s="635" t="s">
        <v>750</v>
      </c>
      <c r="W55" s="2069"/>
      <c r="X55" s="2255" t="s">
        <v>260</v>
      </c>
      <c r="Y55" s="2069"/>
      <c r="Z55" s="2255" t="s">
        <v>260</v>
      </c>
      <c r="AA55" s="2069"/>
      <c r="AB55" s="2070">
        <f>SUMIF($L$75:$L$1345,14,AB$75:AB$1345)</f>
        <v>0</v>
      </c>
      <c r="AC55" s="2069"/>
      <c r="AD55" s="2070">
        <f t="shared" si="15"/>
        <v>0</v>
      </c>
      <c r="AE55" s="2069"/>
      <c r="AF55" s="2211"/>
      <c r="AG55" s="2069"/>
      <c r="AH55" s="2211"/>
      <c r="AI55" s="2069"/>
      <c r="AJ55" s="2070">
        <f t="shared" si="9"/>
        <v>0</v>
      </c>
      <c r="AK55" s="1162"/>
    </row>
    <row r="56" spans="1:37">
      <c r="A56" s="728"/>
      <c r="B56" s="30">
        <v>1</v>
      </c>
      <c r="C56" s="641"/>
      <c r="D56" s="1694"/>
      <c r="E56" s="643" t="s">
        <v>277</v>
      </c>
      <c r="F56" s="2069"/>
      <c r="G56" s="2271" t="s">
        <v>260</v>
      </c>
      <c r="H56" s="2069"/>
      <c r="I56" s="2271" t="s">
        <v>260</v>
      </c>
      <c r="J56" s="2069"/>
      <c r="K56" s="2271" t="s">
        <v>260</v>
      </c>
      <c r="L56" s="2069"/>
      <c r="M56" s="2071">
        <f t="shared" si="14"/>
        <v>0</v>
      </c>
      <c r="N56" s="2069"/>
      <c r="O56" s="2271"/>
      <c r="P56" s="2069"/>
      <c r="Q56" s="2271"/>
      <c r="R56" s="2069"/>
      <c r="S56" s="2071">
        <f t="shared" si="6"/>
        <v>0</v>
      </c>
      <c r="T56" s="641"/>
      <c r="U56" s="1694"/>
      <c r="V56" s="643" t="s">
        <v>277</v>
      </c>
      <c r="W56" s="2069"/>
      <c r="X56" s="2271" t="s">
        <v>260</v>
      </c>
      <c r="Y56" s="2069"/>
      <c r="Z56" s="2271" t="s">
        <v>260</v>
      </c>
      <c r="AA56" s="2069"/>
      <c r="AB56" s="2271" t="s">
        <v>260</v>
      </c>
      <c r="AC56" s="2069"/>
      <c r="AD56" s="2071">
        <f t="shared" si="15"/>
        <v>0</v>
      </c>
      <c r="AE56" s="2069"/>
      <c r="AF56" s="2271"/>
      <c r="AG56" s="2069"/>
      <c r="AH56" s="2271"/>
      <c r="AI56" s="2069"/>
      <c r="AJ56" s="2071">
        <f t="shared" si="9"/>
        <v>0</v>
      </c>
    </row>
    <row r="57" spans="1:37">
      <c r="A57" s="728"/>
      <c r="B57" s="30"/>
      <c r="C57" s="676"/>
      <c r="D57" s="1697"/>
      <c r="E57" s="643" t="s">
        <v>751</v>
      </c>
      <c r="F57" s="2068"/>
      <c r="G57" s="2256" t="s">
        <v>260</v>
      </c>
      <c r="H57" s="2068"/>
      <c r="I57" s="2256" t="s">
        <v>260</v>
      </c>
      <c r="J57" s="2068"/>
      <c r="K57" s="2256" t="s">
        <v>260</v>
      </c>
      <c r="L57" s="2068"/>
      <c r="M57" s="2073">
        <f t="shared" si="14"/>
        <v>0</v>
      </c>
      <c r="N57" s="2068"/>
      <c r="O57" s="2256"/>
      <c r="P57" s="2068"/>
      <c r="Q57" s="2256"/>
      <c r="R57" s="2068"/>
      <c r="S57" s="2073">
        <f t="shared" si="6"/>
        <v>0</v>
      </c>
      <c r="T57" s="676"/>
      <c r="U57" s="1697"/>
      <c r="V57" s="643" t="s">
        <v>751</v>
      </c>
      <c r="W57" s="2068"/>
      <c r="X57" s="2256" t="s">
        <v>260</v>
      </c>
      <c r="Y57" s="2068"/>
      <c r="Z57" s="2256" t="s">
        <v>260</v>
      </c>
      <c r="AA57" s="2068"/>
      <c r="AB57" s="2256" t="s">
        <v>260</v>
      </c>
      <c r="AC57" s="2068"/>
      <c r="AD57" s="2073">
        <f t="shared" si="15"/>
        <v>0</v>
      </c>
      <c r="AE57" s="2068"/>
      <c r="AF57" s="2256"/>
      <c r="AG57" s="2068"/>
      <c r="AH57" s="2256"/>
      <c r="AI57" s="2068"/>
      <c r="AJ57" s="2073">
        <f t="shared" si="9"/>
        <v>0</v>
      </c>
    </row>
    <row r="58" spans="1:37">
      <c r="A58" s="728"/>
      <c r="B58" s="30"/>
      <c r="C58" s="676"/>
      <c r="D58" s="2272" t="s">
        <v>1692</v>
      </c>
      <c r="E58" s="643" t="s">
        <v>274</v>
      </c>
      <c r="F58" s="2273"/>
      <c r="G58" s="2255" t="s">
        <v>260</v>
      </c>
      <c r="H58" s="2273"/>
      <c r="I58" s="2255" t="s">
        <v>260</v>
      </c>
      <c r="J58" s="2273"/>
      <c r="K58" s="2084">
        <f>SUMIF($L$75:$L$1345,28,K$75:K$1345)</f>
        <v>0</v>
      </c>
      <c r="L58" s="2273"/>
      <c r="M58" s="2070">
        <f t="shared" si="14"/>
        <v>0</v>
      </c>
      <c r="N58" s="2273"/>
      <c r="O58" s="2258"/>
      <c r="P58" s="2273"/>
      <c r="Q58" s="2258"/>
      <c r="R58" s="2069"/>
      <c r="S58" s="2070">
        <f t="shared" si="6"/>
        <v>0</v>
      </c>
      <c r="T58" s="676"/>
      <c r="U58" s="2272" t="s">
        <v>1692</v>
      </c>
      <c r="V58" s="643" t="s">
        <v>274</v>
      </c>
      <c r="W58" s="2273"/>
      <c r="X58" s="2255" t="s">
        <v>260</v>
      </c>
      <c r="Y58" s="2273"/>
      <c r="Z58" s="2255" t="s">
        <v>260</v>
      </c>
      <c r="AA58" s="2273"/>
      <c r="AB58" s="2084">
        <f>SUMIF($L$75:$L$1345,28,AB$75:AB$1345)</f>
        <v>0</v>
      </c>
      <c r="AC58" s="2273"/>
      <c r="AD58" s="2070">
        <f t="shared" si="15"/>
        <v>0</v>
      </c>
      <c r="AE58" s="2273"/>
      <c r="AF58" s="2258"/>
      <c r="AG58" s="2273"/>
      <c r="AH58" s="2258"/>
      <c r="AI58" s="2069"/>
      <c r="AJ58" s="2070">
        <f t="shared" si="9"/>
        <v>0</v>
      </c>
    </row>
    <row r="59" spans="1:37">
      <c r="A59" s="728"/>
      <c r="B59" s="30"/>
      <c r="C59" s="676"/>
      <c r="D59" s="1694"/>
      <c r="E59" s="635" t="s">
        <v>750</v>
      </c>
      <c r="F59" s="2069"/>
      <c r="G59" s="2255" t="s">
        <v>260</v>
      </c>
      <c r="H59" s="2069"/>
      <c r="I59" s="2255" t="s">
        <v>260</v>
      </c>
      <c r="J59" s="2069"/>
      <c r="K59" s="2070">
        <f>SUMIF($L$75:$L$1345,29,K$75:K$1345)</f>
        <v>0</v>
      </c>
      <c r="L59" s="2069"/>
      <c r="M59" s="2070">
        <f t="shared" si="14"/>
        <v>0</v>
      </c>
      <c r="N59" s="2069"/>
      <c r="O59" s="2211"/>
      <c r="P59" s="2069"/>
      <c r="Q59" s="2211"/>
      <c r="R59" s="2069"/>
      <c r="S59" s="2070">
        <f t="shared" si="6"/>
        <v>0</v>
      </c>
      <c r="T59" s="676"/>
      <c r="U59" s="1694"/>
      <c r="V59" s="635" t="s">
        <v>750</v>
      </c>
      <c r="W59" s="2069"/>
      <c r="X59" s="2255" t="s">
        <v>260</v>
      </c>
      <c r="Y59" s="2069"/>
      <c r="Z59" s="2255" t="s">
        <v>260</v>
      </c>
      <c r="AA59" s="2069"/>
      <c r="AB59" s="2070">
        <f>SUMIF($L$75:$L$1345,29,AB$75:AB$1345)</f>
        <v>0</v>
      </c>
      <c r="AC59" s="2069"/>
      <c r="AD59" s="2070">
        <f t="shared" si="15"/>
        <v>0</v>
      </c>
      <c r="AE59" s="2069"/>
      <c r="AF59" s="2211"/>
      <c r="AG59" s="2069"/>
      <c r="AH59" s="2211"/>
      <c r="AI59" s="2069"/>
      <c r="AJ59" s="2070">
        <f t="shared" si="9"/>
        <v>0</v>
      </c>
    </row>
    <row r="60" spans="1:37">
      <c r="A60" s="728"/>
      <c r="B60" s="30"/>
      <c r="C60" s="676"/>
      <c r="D60" s="1694"/>
      <c r="E60" s="643" t="s">
        <v>277</v>
      </c>
      <c r="F60" s="2069"/>
      <c r="G60" s="2271" t="s">
        <v>260</v>
      </c>
      <c r="H60" s="2069"/>
      <c r="I60" s="2271" t="s">
        <v>260</v>
      </c>
      <c r="J60" s="2069"/>
      <c r="K60" s="2271" t="s">
        <v>260</v>
      </c>
      <c r="L60" s="2069"/>
      <c r="M60" s="2071">
        <f t="shared" si="14"/>
        <v>0</v>
      </c>
      <c r="N60" s="2069"/>
      <c r="O60" s="2271"/>
      <c r="P60" s="2069"/>
      <c r="Q60" s="2271"/>
      <c r="R60" s="2069"/>
      <c r="S60" s="2071">
        <f t="shared" si="6"/>
        <v>0</v>
      </c>
      <c r="T60" s="676"/>
      <c r="U60" s="1694"/>
      <c r="V60" s="643" t="s">
        <v>277</v>
      </c>
      <c r="W60" s="2069"/>
      <c r="X60" s="2271" t="s">
        <v>260</v>
      </c>
      <c r="Y60" s="2069"/>
      <c r="Z60" s="2271" t="s">
        <v>260</v>
      </c>
      <c r="AA60" s="2069"/>
      <c r="AB60" s="2271" t="s">
        <v>260</v>
      </c>
      <c r="AC60" s="2069"/>
      <c r="AD60" s="2071">
        <f t="shared" si="15"/>
        <v>0</v>
      </c>
      <c r="AE60" s="2069"/>
      <c r="AF60" s="2271"/>
      <c r="AG60" s="2069"/>
      <c r="AH60" s="2271"/>
      <c r="AI60" s="2069"/>
      <c r="AJ60" s="2071">
        <f t="shared" si="9"/>
        <v>0</v>
      </c>
    </row>
    <row r="61" spans="1:37">
      <c r="A61" s="728"/>
      <c r="B61" s="30"/>
      <c r="C61" s="676"/>
      <c r="D61" s="1701"/>
      <c r="E61" s="642" t="s">
        <v>751</v>
      </c>
      <c r="F61" s="2078"/>
      <c r="G61" s="2261" t="s">
        <v>260</v>
      </c>
      <c r="H61" s="2078"/>
      <c r="I61" s="2261" t="s">
        <v>260</v>
      </c>
      <c r="J61" s="2078"/>
      <c r="K61" s="2261" t="s">
        <v>260</v>
      </c>
      <c r="L61" s="2078"/>
      <c r="M61" s="2076">
        <f t="shared" si="14"/>
        <v>0</v>
      </c>
      <c r="N61" s="2078"/>
      <c r="O61" s="2261"/>
      <c r="P61" s="2078"/>
      <c r="Q61" s="2261"/>
      <c r="R61" s="2078"/>
      <c r="S61" s="2076">
        <f t="shared" si="6"/>
        <v>0</v>
      </c>
      <c r="T61" s="676"/>
      <c r="U61" s="1701"/>
      <c r="V61" s="642" t="s">
        <v>751</v>
      </c>
      <c r="W61" s="2078"/>
      <c r="X61" s="2261" t="s">
        <v>260</v>
      </c>
      <c r="Y61" s="2078"/>
      <c r="Z61" s="2261" t="s">
        <v>260</v>
      </c>
      <c r="AA61" s="2078"/>
      <c r="AB61" s="2261" t="s">
        <v>260</v>
      </c>
      <c r="AC61" s="2078"/>
      <c r="AD61" s="2076">
        <f t="shared" si="15"/>
        <v>0</v>
      </c>
      <c r="AE61" s="2078"/>
      <c r="AF61" s="2261"/>
      <c r="AG61" s="2078"/>
      <c r="AH61" s="2261"/>
      <c r="AI61" s="2078"/>
      <c r="AJ61" s="2076">
        <f t="shared" si="9"/>
        <v>0</v>
      </c>
    </row>
    <row r="62" spans="1:37">
      <c r="A62" s="728"/>
      <c r="B62" s="30"/>
      <c r="C62" s="671" t="s">
        <v>1741</v>
      </c>
      <c r="D62" s="2065" t="s">
        <v>1680</v>
      </c>
      <c r="E62" s="632" t="s">
        <v>274</v>
      </c>
      <c r="F62" s="2068"/>
      <c r="G62" s="2262" t="s">
        <v>260</v>
      </c>
      <c r="H62" s="2068"/>
      <c r="I62" s="2262" t="s">
        <v>260</v>
      </c>
      <c r="J62" s="2068"/>
      <c r="K62" s="2073">
        <f>SUMIF($L$75:$L$1345,13,K$75:K$1345)</f>
        <v>0</v>
      </c>
      <c r="L62" s="2068"/>
      <c r="M62" s="2073">
        <f t="shared" si="14"/>
        <v>0</v>
      </c>
      <c r="N62" s="2068"/>
      <c r="O62" s="2212"/>
      <c r="P62" s="2068"/>
      <c r="Q62" s="2212"/>
      <c r="R62" s="2068"/>
      <c r="S62" s="2073">
        <f t="shared" si="6"/>
        <v>0</v>
      </c>
      <c r="T62" s="671" t="s">
        <v>1741</v>
      </c>
      <c r="U62" s="2065" t="s">
        <v>1680</v>
      </c>
      <c r="V62" s="632" t="s">
        <v>274</v>
      </c>
      <c r="W62" s="2068"/>
      <c r="X62" s="2262" t="s">
        <v>260</v>
      </c>
      <c r="Y62" s="2068"/>
      <c r="Z62" s="2262" t="s">
        <v>260</v>
      </c>
      <c r="AA62" s="2068"/>
      <c r="AB62" s="2073">
        <f>SUMIF($L$75:$L$1345,13,AB$75:AB$1345)</f>
        <v>0</v>
      </c>
      <c r="AC62" s="2068"/>
      <c r="AD62" s="2073">
        <f t="shared" si="15"/>
        <v>0</v>
      </c>
      <c r="AE62" s="2068"/>
      <c r="AF62" s="2212"/>
      <c r="AG62" s="2068"/>
      <c r="AH62" s="2212"/>
      <c r="AI62" s="2068"/>
      <c r="AJ62" s="2073">
        <f t="shared" si="9"/>
        <v>0</v>
      </c>
    </row>
    <row r="63" spans="1:37">
      <c r="A63" s="728"/>
      <c r="B63" s="30"/>
      <c r="C63" s="641"/>
      <c r="D63" s="1694" t="s">
        <v>1681</v>
      </c>
      <c r="E63" s="635" t="s">
        <v>750</v>
      </c>
      <c r="F63" s="2069"/>
      <c r="G63" s="2255" t="s">
        <v>260</v>
      </c>
      <c r="H63" s="2069"/>
      <c r="I63" s="2255" t="s">
        <v>260</v>
      </c>
      <c r="J63" s="2069"/>
      <c r="K63" s="2070">
        <f>SUMIF($L$75:$L$1345,14,K$75:K$1345)</f>
        <v>0</v>
      </c>
      <c r="L63" s="2069"/>
      <c r="M63" s="2070">
        <f t="shared" si="14"/>
        <v>0</v>
      </c>
      <c r="N63" s="2069"/>
      <c r="O63" s="2211"/>
      <c r="P63" s="2069"/>
      <c r="Q63" s="2211"/>
      <c r="R63" s="2069"/>
      <c r="S63" s="2070">
        <f t="shared" si="6"/>
        <v>0</v>
      </c>
      <c r="T63" s="641"/>
      <c r="U63" s="1694" t="s">
        <v>1681</v>
      </c>
      <c r="V63" s="635" t="s">
        <v>750</v>
      </c>
      <c r="W63" s="2069"/>
      <c r="X63" s="2255" t="s">
        <v>260</v>
      </c>
      <c r="Y63" s="2069"/>
      <c r="Z63" s="2255" t="s">
        <v>260</v>
      </c>
      <c r="AA63" s="2069"/>
      <c r="AB63" s="2070">
        <f>SUMIF($L$75:$L$1345,14,AB$75:AB$1345)</f>
        <v>0</v>
      </c>
      <c r="AC63" s="2069"/>
      <c r="AD63" s="2070">
        <f t="shared" si="15"/>
        <v>0</v>
      </c>
      <c r="AE63" s="2069"/>
      <c r="AF63" s="2211"/>
      <c r="AG63" s="2069"/>
      <c r="AH63" s="2211"/>
      <c r="AI63" s="2069"/>
      <c r="AJ63" s="2070">
        <f t="shared" si="9"/>
        <v>0</v>
      </c>
    </row>
    <row r="64" spans="1:37">
      <c r="A64" s="728"/>
      <c r="B64" s="30"/>
      <c r="C64" s="641"/>
      <c r="D64" s="1694"/>
      <c r="E64" s="643" t="s">
        <v>277</v>
      </c>
      <c r="F64" s="2069"/>
      <c r="G64" s="2271" t="s">
        <v>260</v>
      </c>
      <c r="H64" s="2069"/>
      <c r="I64" s="2271" t="s">
        <v>260</v>
      </c>
      <c r="J64" s="2069"/>
      <c r="K64" s="2271" t="s">
        <v>260</v>
      </c>
      <c r="L64" s="2069"/>
      <c r="M64" s="2071">
        <f t="shared" si="14"/>
        <v>0</v>
      </c>
      <c r="N64" s="2069"/>
      <c r="O64" s="2271"/>
      <c r="P64" s="2069"/>
      <c r="Q64" s="2271"/>
      <c r="R64" s="2069"/>
      <c r="S64" s="2071">
        <f t="shared" si="6"/>
        <v>0</v>
      </c>
      <c r="T64" s="641"/>
      <c r="U64" s="1694"/>
      <c r="V64" s="643" t="s">
        <v>277</v>
      </c>
      <c r="W64" s="2069"/>
      <c r="X64" s="2271" t="s">
        <v>260</v>
      </c>
      <c r="Y64" s="2069"/>
      <c r="Z64" s="2271" t="s">
        <v>260</v>
      </c>
      <c r="AA64" s="2069"/>
      <c r="AB64" s="2271" t="s">
        <v>260</v>
      </c>
      <c r="AC64" s="2069"/>
      <c r="AD64" s="2071">
        <f t="shared" si="15"/>
        <v>0</v>
      </c>
      <c r="AE64" s="2069"/>
      <c r="AF64" s="2271"/>
      <c r="AG64" s="2069"/>
      <c r="AH64" s="2271"/>
      <c r="AI64" s="2069"/>
      <c r="AJ64" s="2071">
        <f t="shared" si="9"/>
        <v>0</v>
      </c>
    </row>
    <row r="65" spans="1:36">
      <c r="A65" s="728"/>
      <c r="B65" s="30"/>
      <c r="C65" s="676"/>
      <c r="D65" s="1697"/>
      <c r="E65" s="643" t="s">
        <v>751</v>
      </c>
      <c r="F65" s="2068"/>
      <c r="G65" s="2256" t="s">
        <v>260</v>
      </c>
      <c r="H65" s="2068"/>
      <c r="I65" s="2256" t="s">
        <v>260</v>
      </c>
      <c r="J65" s="2068"/>
      <c r="K65" s="2256" t="s">
        <v>260</v>
      </c>
      <c r="L65" s="2068"/>
      <c r="M65" s="2073">
        <f t="shared" si="14"/>
        <v>0</v>
      </c>
      <c r="N65" s="2068"/>
      <c r="O65" s="2256"/>
      <c r="P65" s="2068"/>
      <c r="Q65" s="2256"/>
      <c r="R65" s="2068"/>
      <c r="S65" s="2073">
        <f t="shared" si="6"/>
        <v>0</v>
      </c>
      <c r="T65" s="676"/>
      <c r="U65" s="1697"/>
      <c r="V65" s="643" t="s">
        <v>751</v>
      </c>
      <c r="W65" s="2068"/>
      <c r="X65" s="2256" t="s">
        <v>260</v>
      </c>
      <c r="Y65" s="2068"/>
      <c r="Z65" s="2256" t="s">
        <v>260</v>
      </c>
      <c r="AA65" s="2068"/>
      <c r="AB65" s="2256" t="s">
        <v>260</v>
      </c>
      <c r="AC65" s="2068"/>
      <c r="AD65" s="2073">
        <f t="shared" si="15"/>
        <v>0</v>
      </c>
      <c r="AE65" s="2068"/>
      <c r="AF65" s="2256"/>
      <c r="AG65" s="2068"/>
      <c r="AH65" s="2256"/>
      <c r="AI65" s="2068"/>
      <c r="AJ65" s="2073">
        <f t="shared" si="9"/>
        <v>0</v>
      </c>
    </row>
    <row r="66" spans="1:36">
      <c r="A66" s="728"/>
      <c r="B66" s="30"/>
      <c r="C66" s="676"/>
      <c r="D66" s="2272" t="s">
        <v>1692</v>
      </c>
      <c r="E66" s="643" t="s">
        <v>274</v>
      </c>
      <c r="F66" s="2273"/>
      <c r="G66" s="2255" t="s">
        <v>260</v>
      </c>
      <c r="H66" s="2273"/>
      <c r="I66" s="2255" t="s">
        <v>260</v>
      </c>
      <c r="J66" s="2273"/>
      <c r="K66" s="2084">
        <f>SUMIF($L$75:$L$1345,28,K$75:K$1345)</f>
        <v>0</v>
      </c>
      <c r="L66" s="2273"/>
      <c r="M66" s="2070">
        <f t="shared" si="14"/>
        <v>0</v>
      </c>
      <c r="N66" s="2273"/>
      <c r="O66" s="2258"/>
      <c r="P66" s="2273"/>
      <c r="Q66" s="2258"/>
      <c r="R66" s="2069"/>
      <c r="S66" s="2070">
        <f t="shared" si="6"/>
        <v>0</v>
      </c>
      <c r="T66" s="676"/>
      <c r="U66" s="2272" t="s">
        <v>1692</v>
      </c>
      <c r="V66" s="643" t="s">
        <v>274</v>
      </c>
      <c r="W66" s="2273"/>
      <c r="X66" s="2255" t="s">
        <v>260</v>
      </c>
      <c r="Y66" s="2273"/>
      <c r="Z66" s="2255" t="s">
        <v>260</v>
      </c>
      <c r="AA66" s="2273"/>
      <c r="AB66" s="2084">
        <f>SUMIF($L$75:$L$1345,28,AB$75:AB$1345)</f>
        <v>0</v>
      </c>
      <c r="AC66" s="2273"/>
      <c r="AD66" s="2070">
        <f t="shared" si="15"/>
        <v>0</v>
      </c>
      <c r="AE66" s="2273"/>
      <c r="AF66" s="2258"/>
      <c r="AG66" s="2273"/>
      <c r="AH66" s="2258"/>
      <c r="AI66" s="2069"/>
      <c r="AJ66" s="2070">
        <f t="shared" si="9"/>
        <v>0</v>
      </c>
    </row>
    <row r="67" spans="1:36">
      <c r="A67" s="728"/>
      <c r="B67" s="30"/>
      <c r="C67" s="676"/>
      <c r="D67" s="1694"/>
      <c r="E67" s="635" t="s">
        <v>750</v>
      </c>
      <c r="F67" s="2069"/>
      <c r="G67" s="2255" t="s">
        <v>260</v>
      </c>
      <c r="H67" s="2069"/>
      <c r="I67" s="2255" t="s">
        <v>260</v>
      </c>
      <c r="J67" s="2069"/>
      <c r="K67" s="2070">
        <f>SUMIF($L$75:$L$1345,29,K$75:K$1345)</f>
        <v>0</v>
      </c>
      <c r="L67" s="2069"/>
      <c r="M67" s="2070">
        <f t="shared" si="14"/>
        <v>0</v>
      </c>
      <c r="N67" s="2069"/>
      <c r="O67" s="2211"/>
      <c r="P67" s="2069"/>
      <c r="Q67" s="2211"/>
      <c r="R67" s="2069"/>
      <c r="S67" s="2070">
        <f t="shared" si="6"/>
        <v>0</v>
      </c>
      <c r="T67" s="676"/>
      <c r="U67" s="1694"/>
      <c r="V67" s="635" t="s">
        <v>750</v>
      </c>
      <c r="W67" s="2069"/>
      <c r="X67" s="2255" t="s">
        <v>260</v>
      </c>
      <c r="Y67" s="2069"/>
      <c r="Z67" s="2255" t="s">
        <v>260</v>
      </c>
      <c r="AA67" s="2069"/>
      <c r="AB67" s="2070">
        <f>SUMIF($L$75:$L$1345,29,AB$75:AB$1345)</f>
        <v>0</v>
      </c>
      <c r="AC67" s="2069"/>
      <c r="AD67" s="2070">
        <f t="shared" si="15"/>
        <v>0</v>
      </c>
      <c r="AE67" s="2069"/>
      <c r="AF67" s="2211"/>
      <c r="AG67" s="2069"/>
      <c r="AH67" s="2211"/>
      <c r="AI67" s="2069"/>
      <c r="AJ67" s="2070">
        <f t="shared" si="9"/>
        <v>0</v>
      </c>
    </row>
    <row r="68" spans="1:36">
      <c r="A68" s="728"/>
      <c r="B68" s="30"/>
      <c r="C68" s="676"/>
      <c r="D68" s="1694"/>
      <c r="E68" s="643" t="s">
        <v>277</v>
      </c>
      <c r="F68" s="2069"/>
      <c r="G68" s="2271" t="s">
        <v>260</v>
      </c>
      <c r="H68" s="2069"/>
      <c r="I68" s="2271" t="s">
        <v>260</v>
      </c>
      <c r="J68" s="2069"/>
      <c r="K68" s="2271" t="s">
        <v>260</v>
      </c>
      <c r="L68" s="2069"/>
      <c r="M68" s="2071">
        <f t="shared" si="14"/>
        <v>0</v>
      </c>
      <c r="N68" s="2069"/>
      <c r="O68" s="2271"/>
      <c r="P68" s="2069"/>
      <c r="Q68" s="2271"/>
      <c r="R68" s="2069"/>
      <c r="S68" s="2071">
        <f t="shared" si="6"/>
        <v>0</v>
      </c>
      <c r="T68" s="676"/>
      <c r="U68" s="1694"/>
      <c r="V68" s="643" t="s">
        <v>277</v>
      </c>
      <c r="W68" s="2069"/>
      <c r="X68" s="2271" t="s">
        <v>260</v>
      </c>
      <c r="Y68" s="2069"/>
      <c r="Z68" s="2271" t="s">
        <v>260</v>
      </c>
      <c r="AA68" s="2069"/>
      <c r="AB68" s="2271" t="s">
        <v>260</v>
      </c>
      <c r="AC68" s="2069"/>
      <c r="AD68" s="2071">
        <f t="shared" si="15"/>
        <v>0</v>
      </c>
      <c r="AE68" s="2069"/>
      <c r="AF68" s="2271"/>
      <c r="AG68" s="2069"/>
      <c r="AH68" s="2271"/>
      <c r="AI68" s="2069"/>
      <c r="AJ68" s="2071">
        <f t="shared" si="9"/>
        <v>0</v>
      </c>
    </row>
    <row r="69" spans="1:36">
      <c r="A69" s="728"/>
      <c r="B69" s="30"/>
      <c r="C69" s="676"/>
      <c r="D69" s="1701"/>
      <c r="E69" s="642" t="s">
        <v>751</v>
      </c>
      <c r="F69" s="2078"/>
      <c r="G69" s="2261" t="s">
        <v>260</v>
      </c>
      <c r="H69" s="2078"/>
      <c r="I69" s="2261" t="s">
        <v>260</v>
      </c>
      <c r="J69" s="2078"/>
      <c r="K69" s="2261" t="s">
        <v>260</v>
      </c>
      <c r="L69" s="2078"/>
      <c r="M69" s="2076">
        <f t="shared" si="14"/>
        <v>0</v>
      </c>
      <c r="N69" s="2078"/>
      <c r="O69" s="2261"/>
      <c r="P69" s="2078"/>
      <c r="Q69" s="2261"/>
      <c r="R69" s="2078"/>
      <c r="S69" s="2076">
        <f t="shared" si="6"/>
        <v>0</v>
      </c>
      <c r="T69" s="676"/>
      <c r="U69" s="1701"/>
      <c r="V69" s="642" t="s">
        <v>751</v>
      </c>
      <c r="W69" s="2078"/>
      <c r="X69" s="2261" t="s">
        <v>260</v>
      </c>
      <c r="Y69" s="2078"/>
      <c r="Z69" s="2261" t="s">
        <v>260</v>
      </c>
      <c r="AA69" s="2078"/>
      <c r="AB69" s="2261" t="s">
        <v>260</v>
      </c>
      <c r="AC69" s="2078"/>
      <c r="AD69" s="2076">
        <f t="shared" si="15"/>
        <v>0</v>
      </c>
      <c r="AE69" s="2078"/>
      <c r="AF69" s="2261"/>
      <c r="AG69" s="2078"/>
      <c r="AH69" s="2261"/>
      <c r="AI69" s="2078"/>
      <c r="AJ69" s="2076">
        <f t="shared" si="9"/>
        <v>0</v>
      </c>
    </row>
    <row r="70" spans="1:36">
      <c r="A70" s="728"/>
      <c r="B70" s="30"/>
      <c r="C70" s="2275" t="s">
        <v>1742</v>
      </c>
      <c r="D70" s="2091"/>
      <c r="E70" s="2092" t="s">
        <v>274</v>
      </c>
      <c r="F70" s="2093"/>
      <c r="G70" s="2094">
        <f>SUM(G10,G38,G54,G24,G46,G50,G42,G58,G62,G66)</f>
        <v>0</v>
      </c>
      <c r="H70" s="2093"/>
      <c r="I70" s="2094">
        <f>SUM(I10,I38,I54,I24,I46,I50,I42,I58,I62,I66)</f>
        <v>0</v>
      </c>
      <c r="J70" s="2093"/>
      <c r="K70" s="2094">
        <f>SUM(K10,K38,K54,K24,K46,K50,K42,K58,K62,K66)</f>
        <v>0</v>
      </c>
      <c r="L70" s="2093"/>
      <c r="M70" s="2094">
        <f>SUM(M10,M38,M54,M24,M46,M50,M42,M58,M62,M66)</f>
        <v>0</v>
      </c>
      <c r="N70" s="2093"/>
      <c r="O70" s="2094">
        <f>SUM(O10,O38,O54,O24,O46,O50,O42,O58,O62,O66)</f>
        <v>0</v>
      </c>
      <c r="P70" s="2093"/>
      <c r="Q70" s="2094">
        <f>SUM(Q10,Q38,Q54,Q24,Q46,Q50,Q42,Q58,Q62,Q66)</f>
        <v>0</v>
      </c>
      <c r="R70" s="2093"/>
      <c r="S70" s="2276">
        <f t="shared" si="6"/>
        <v>0</v>
      </c>
      <c r="T70" s="2275" t="s">
        <v>1742</v>
      </c>
      <c r="U70" s="2091"/>
      <c r="V70" s="2092" t="s">
        <v>274</v>
      </c>
      <c r="W70" s="2093"/>
      <c r="X70" s="2094">
        <f>SUM(X10,X38,X54,X24,X46,X50,X42,X58,X62,X66)</f>
        <v>0</v>
      </c>
      <c r="Y70" s="2093"/>
      <c r="Z70" s="2094">
        <f>SUM(Z10,Z38,Z54,Z24,Z46,Z50,Z42,Z58,Z62,Z66)</f>
        <v>0</v>
      </c>
      <c r="AA70" s="2093"/>
      <c r="AB70" s="2094">
        <f>SUM(AB10,AB38,AB54,AB24,AB46,AB50,AB42,AB58,AB62,AB66)</f>
        <v>0</v>
      </c>
      <c r="AC70" s="2093"/>
      <c r="AD70" s="2094">
        <f>SUM(AD10,AD38,AD54,AD24,AD46,AD50,AD42,AD58,AD62,AD66)</f>
        <v>0</v>
      </c>
      <c r="AE70" s="2093"/>
      <c r="AF70" s="2094">
        <f>SUM(AF10,AF38,AF54,AF24,AF46,AF50,AF42,AF58,AF62,AF66)</f>
        <v>0</v>
      </c>
      <c r="AG70" s="2093"/>
      <c r="AH70" s="2094">
        <f>SUM(AH10,AH38,AH54,AH24,AH46,AH50,AH42,AH58,AH62,AH66)</f>
        <v>0</v>
      </c>
      <c r="AI70" s="2093"/>
      <c r="AJ70" s="2276">
        <f t="shared" si="9"/>
        <v>0</v>
      </c>
    </row>
    <row r="71" spans="1:36">
      <c r="A71" s="728"/>
      <c r="B71" s="30"/>
      <c r="C71" s="2277"/>
      <c r="D71" s="2096"/>
      <c r="E71" s="2097" t="s">
        <v>750</v>
      </c>
      <c r="F71" s="2098"/>
      <c r="G71" s="2099">
        <f>SUM(G11,G39,G55,G25,G43,G59,G47,G51,G63,G67)</f>
        <v>0</v>
      </c>
      <c r="H71" s="2098"/>
      <c r="I71" s="2099">
        <f>SUM(I11,I39,I55,I25,I43,I59,I47,I51,I63,I67)</f>
        <v>0</v>
      </c>
      <c r="J71" s="2098"/>
      <c r="K71" s="2278">
        <f>SUM(K11,K39,K55,K25,K43,K59,K47,K51,K63,K67)</f>
        <v>0</v>
      </c>
      <c r="L71" s="2098"/>
      <c r="M71" s="2278">
        <f>SUM(M11,M39,M55,M25,M43,M59,M47,M51,M63,M67)</f>
        <v>0</v>
      </c>
      <c r="N71" s="2098"/>
      <c r="O71" s="2278">
        <f>SUM(O11,O39,O55,O25,O43,O59,O47,O51,O63,O67)</f>
        <v>0</v>
      </c>
      <c r="P71" s="2098"/>
      <c r="Q71" s="2278">
        <f>SUM(Q11,Q39,Q55,Q25,Q43,Q59,Q47,Q51,Q63,Q67)</f>
        <v>0</v>
      </c>
      <c r="R71" s="2098"/>
      <c r="S71" s="2279">
        <f t="shared" si="6"/>
        <v>0</v>
      </c>
      <c r="T71" s="2277"/>
      <c r="U71" s="2096"/>
      <c r="V71" s="2097" t="s">
        <v>750</v>
      </c>
      <c r="W71" s="2098"/>
      <c r="X71" s="2099">
        <f>SUM(X11,X39,X55,X25,X43,X59,X47,X51,X63,X67)</f>
        <v>0</v>
      </c>
      <c r="Y71" s="2098"/>
      <c r="Z71" s="2099">
        <f>SUM(Z11,Z39,Z55,Z25,Z43,Z59,Z47,Z51,Z63,Z67)</f>
        <v>0</v>
      </c>
      <c r="AA71" s="2098"/>
      <c r="AB71" s="2278">
        <f>SUM(AB11,AB39,AB55,AB25,AB43,AB59,AB47,AB51,AB63,AB67)</f>
        <v>0</v>
      </c>
      <c r="AC71" s="2098"/>
      <c r="AD71" s="2278">
        <f>SUM(AD11,AD39,AD55,AD25,AD43,AD59,AD47,AD51,AD63,AD67)</f>
        <v>0</v>
      </c>
      <c r="AE71" s="2098"/>
      <c r="AF71" s="2278">
        <f>SUM(AF11,AF39,AF55,AF25,AF43,AF59,AF47,AF51,AF63,AF67)</f>
        <v>0</v>
      </c>
      <c r="AG71" s="2098"/>
      <c r="AH71" s="2278">
        <f>SUM(AH11,AH39,AH55,AH25,AH43,AH59,AH47,AH51,AH63,AH67)</f>
        <v>0</v>
      </c>
      <c r="AI71" s="2098"/>
      <c r="AJ71" s="2279">
        <f t="shared" si="9"/>
        <v>0</v>
      </c>
    </row>
    <row r="72" spans="1:36">
      <c r="A72" s="728"/>
      <c r="B72" s="30"/>
      <c r="C72" s="2583" t="s">
        <v>1673</v>
      </c>
      <c r="D72" s="2030"/>
      <c r="E72" s="2586" t="s">
        <v>754</v>
      </c>
      <c r="F72" s="2100"/>
      <c r="G72" s="2101" t="s">
        <v>1737</v>
      </c>
      <c r="H72" s="2100"/>
      <c r="I72" s="2101"/>
      <c r="J72" s="2100"/>
      <c r="K72" s="2101"/>
      <c r="L72" s="2100"/>
      <c r="M72" s="2101"/>
      <c r="N72" s="2100"/>
      <c r="O72" s="2101"/>
      <c r="P72" s="2100"/>
      <c r="Q72" s="2101"/>
      <c r="R72" s="1794"/>
      <c r="S72" s="2264"/>
      <c r="T72" s="2583" t="s">
        <v>1673</v>
      </c>
      <c r="U72" s="2030"/>
      <c r="V72" s="2586" t="s">
        <v>754</v>
      </c>
      <c r="W72" s="2214"/>
      <c r="X72" s="2101"/>
      <c r="Y72" s="2100"/>
      <c r="Z72" s="2101"/>
      <c r="AA72" s="2100"/>
      <c r="AB72" s="2101"/>
      <c r="AC72" s="2100"/>
      <c r="AD72" s="2101"/>
      <c r="AE72" s="2100"/>
      <c r="AF72" s="2101"/>
      <c r="AG72" s="2100"/>
      <c r="AH72" s="2101"/>
      <c r="AI72" s="1794"/>
      <c r="AJ72" s="335"/>
    </row>
    <row r="73" spans="1:36">
      <c r="A73" s="728"/>
      <c r="B73" s="30"/>
      <c r="C73" s="2584"/>
      <c r="D73" s="2020"/>
      <c r="E73" s="2587"/>
      <c r="F73" s="2102" t="str">
        <f>IF(AND(G72&lt;&gt;"",G73=""),"※","")</f>
        <v/>
      </c>
      <c r="G73" s="2103" t="s">
        <v>767</v>
      </c>
      <c r="H73" s="2102" t="str">
        <f>IF(AND(I72&lt;&gt;"",I73=""),"※","")</f>
        <v/>
      </c>
      <c r="I73" s="2103"/>
      <c r="J73" s="2102" t="str">
        <f>IF(AND(K72&lt;&gt;"",K73=""),"※","")</f>
        <v/>
      </c>
      <c r="K73" s="2103"/>
      <c r="L73" s="2102" t="str">
        <f>IF(AND(M72&lt;&gt;"",M73=""),"※","")</f>
        <v/>
      </c>
      <c r="M73" s="2103"/>
      <c r="N73" s="2102" t="str">
        <f>IF(AND(O72&lt;&gt;"",O73=""),"※","")</f>
        <v/>
      </c>
      <c r="O73" s="2103"/>
      <c r="P73" s="2102" t="str">
        <f>IF(AND(Q72&lt;&gt;"",Q73=""),"※","")</f>
        <v/>
      </c>
      <c r="Q73" s="2103"/>
      <c r="R73" s="1794"/>
      <c r="S73" s="1794"/>
      <c r="T73" s="2584"/>
      <c r="U73" s="2020"/>
      <c r="V73" s="2587"/>
      <c r="W73" s="2215" t="str">
        <f>IF(AND(X72&lt;&gt;"",X73=""),"※","")</f>
        <v/>
      </c>
      <c r="X73" s="2103"/>
      <c r="Y73" s="2102" t="str">
        <f>IF(AND(Z72&lt;&gt;"",Z73=""),"※","")</f>
        <v/>
      </c>
      <c r="Z73" s="2103"/>
      <c r="AA73" s="2102" t="str">
        <f>IF(AND(AB72&lt;&gt;"",AB73=""),"※","")</f>
        <v/>
      </c>
      <c r="AB73" s="2103"/>
      <c r="AC73" s="2102" t="str">
        <f>IF(AND(AD72&lt;&gt;"",AD73=""),"※","")</f>
        <v/>
      </c>
      <c r="AD73" s="2103"/>
      <c r="AE73" s="2102" t="str">
        <f>IF(AND(AF72&lt;&gt;"",AF73=""),"※","")</f>
        <v/>
      </c>
      <c r="AF73" s="2103"/>
      <c r="AG73" s="2102" t="str">
        <f>IF(AND(AH72&lt;&gt;"",AH73=""),"※","")</f>
        <v/>
      </c>
      <c r="AH73" s="2103"/>
      <c r="AI73" s="1794"/>
      <c r="AJ73" s="1794"/>
    </row>
    <row r="74" spans="1:36">
      <c r="A74" s="728"/>
      <c r="B74" s="30"/>
      <c r="C74" s="2585"/>
      <c r="D74" s="2031"/>
      <c r="E74" s="2029" t="s">
        <v>764</v>
      </c>
      <c r="F74" s="2104" t="str">
        <f>IF(AND(G72&lt;&gt;"",G74=""),"※","")</f>
        <v/>
      </c>
      <c r="G74" s="2105" t="s">
        <v>1749</v>
      </c>
      <c r="H74" s="2106" t="str">
        <f>IF(AND(I72&lt;&gt;"",I74=""),"※","")</f>
        <v/>
      </c>
      <c r="I74" s="2105"/>
      <c r="J74" s="2106" t="str">
        <f>IF(AND(K72&lt;&gt;"",K74=""),"※","")</f>
        <v/>
      </c>
      <c r="K74" s="2105"/>
      <c r="L74" s="2106" t="str">
        <f>IF(AND(M72&lt;&gt;"",M74=""),"※","")</f>
        <v/>
      </c>
      <c r="M74" s="2105"/>
      <c r="N74" s="2106" t="str">
        <f>IF(AND(O72&lt;&gt;"",O74=""),"※","")</f>
        <v/>
      </c>
      <c r="O74" s="2105"/>
      <c r="P74" s="2106" t="str">
        <f>IF(AND(Q72&lt;&gt;"",Q74=""),"※","")</f>
        <v/>
      </c>
      <c r="Q74" s="2105"/>
      <c r="R74" s="1794"/>
      <c r="S74" s="1794"/>
      <c r="T74" s="2585"/>
      <c r="U74" s="2031"/>
      <c r="V74" s="2029" t="s">
        <v>764</v>
      </c>
      <c r="W74" s="2217" t="str">
        <f>IF(AND(X72&lt;&gt;"",X74=""),"※","")</f>
        <v/>
      </c>
      <c r="X74" s="2105"/>
      <c r="Y74" s="2106" t="str">
        <f>IF(AND(Z72&lt;&gt;"",Z74=""),"※","")</f>
        <v/>
      </c>
      <c r="Z74" s="2105"/>
      <c r="AA74" s="2106" t="str">
        <f>IF(AND(AB72&lt;&gt;"",AB74=""),"※","")</f>
        <v/>
      </c>
      <c r="AB74" s="2105"/>
      <c r="AC74" s="2106" t="str">
        <f>IF(AND(AD72&lt;&gt;"",AD74=""),"※","")</f>
        <v/>
      </c>
      <c r="AD74" s="2105"/>
      <c r="AE74" s="2106" t="str">
        <f>IF(AND(AF72&lt;&gt;"",AF74=""),"※","")</f>
        <v/>
      </c>
      <c r="AF74" s="2105"/>
      <c r="AG74" s="2106" t="str">
        <f>IF(AND(AH72&lt;&gt;"",AH74=""),"※","")</f>
        <v/>
      </c>
      <c r="AH74" s="2105"/>
      <c r="AI74" s="1794"/>
      <c r="AJ74" s="1794"/>
    </row>
    <row r="75" spans="1:36">
      <c r="A75" s="728"/>
      <c r="B75" s="30"/>
      <c r="C75" s="2007" t="s">
        <v>226</v>
      </c>
      <c r="D75" s="2063"/>
      <c r="E75" s="2265"/>
      <c r="F75" s="2110" t="s">
        <v>432</v>
      </c>
      <c r="G75" s="2109">
        <v>24.4</v>
      </c>
      <c r="H75" s="2110" t="str">
        <f>IF(AND(I72&lt;&gt;"",I75=""),"※","")</f>
        <v/>
      </c>
      <c r="I75" s="2109"/>
      <c r="J75" s="2110" t="str">
        <f>IF(AND(K72&lt;&gt;"",K75=""),"※","")</f>
        <v/>
      </c>
      <c r="K75" s="2109"/>
      <c r="L75" s="2110" t="str">
        <f>IF(AND(M72&lt;&gt;"",M75=""),"※","")</f>
        <v/>
      </c>
      <c r="M75" s="2109"/>
      <c r="N75" s="2110" t="str">
        <f>IF(AND(O72&lt;&gt;"",O75=""),"※","")</f>
        <v/>
      </c>
      <c r="O75" s="2109"/>
      <c r="P75" s="2110" t="str">
        <f>IF(AND(Q72&lt;&gt;"",Q75=""),"※","")</f>
        <v/>
      </c>
      <c r="Q75" s="2109"/>
      <c r="R75" s="2267"/>
      <c r="S75" s="2267"/>
      <c r="T75" s="2007" t="s">
        <v>226</v>
      </c>
      <c r="U75" s="2063"/>
      <c r="V75" s="2265"/>
      <c r="W75" s="2266" t="s">
        <v>432</v>
      </c>
      <c r="X75" s="2109"/>
      <c r="Y75" s="2110" t="str">
        <f>IF(AND(Z72&lt;&gt;"",Z75=""),"※","")</f>
        <v/>
      </c>
      <c r="Z75" s="2109"/>
      <c r="AA75" s="2110" t="str">
        <f>IF(AND(AB72&lt;&gt;"",AB75=""),"※","")</f>
        <v/>
      </c>
      <c r="AB75" s="2109"/>
      <c r="AC75" s="2110" t="str">
        <f>IF(AND(AD72&lt;&gt;"",AD75=""),"※","")</f>
        <v/>
      </c>
      <c r="AD75" s="2109"/>
      <c r="AE75" s="2110" t="str">
        <f>IF(AND(AF72&lt;&gt;"",AF75=""),"※","")</f>
        <v/>
      </c>
      <c r="AF75" s="2109"/>
      <c r="AG75" s="2110" t="str">
        <f>IF(AND(AH72&lt;&gt;"",AH75=""),"※","")</f>
        <v/>
      </c>
      <c r="AH75" s="2109"/>
      <c r="AI75" s="2267"/>
      <c r="AJ75" s="2267"/>
    </row>
    <row r="76" spans="1:36">
      <c r="A76" s="728"/>
      <c r="B76" s="30"/>
      <c r="C76" s="1705" t="s">
        <v>272</v>
      </c>
      <c r="D76" s="1693" t="s">
        <v>1680</v>
      </c>
      <c r="E76" s="2238" t="s">
        <v>274</v>
      </c>
      <c r="F76" s="2281" t="s">
        <v>432</v>
      </c>
      <c r="G76" s="2280">
        <v>70</v>
      </c>
      <c r="H76" s="2281"/>
      <c r="I76" s="2282" t="s">
        <v>40</v>
      </c>
      <c r="J76" s="2281"/>
      <c r="K76" s="2282" t="s">
        <v>260</v>
      </c>
      <c r="L76" s="2281" t="str">
        <f>IF(AND(M72&lt;&gt;"",M76=""),"※",IF(M76&lt;M77,"E",""))</f>
        <v/>
      </c>
      <c r="M76" s="2280"/>
      <c r="N76" s="2281" t="str">
        <f>IF(AND(O72&lt;&gt;"",O76=""),"※",IF(O76&lt;O77,"E",""))</f>
        <v/>
      </c>
      <c r="O76" s="2280"/>
      <c r="P76" s="2281"/>
      <c r="Q76" s="2282" t="s">
        <v>260</v>
      </c>
      <c r="R76" s="2267"/>
      <c r="S76" s="2267"/>
      <c r="T76" s="1705" t="s">
        <v>272</v>
      </c>
      <c r="U76" s="1693" t="s">
        <v>1680</v>
      </c>
      <c r="V76" s="2238" t="s">
        <v>274</v>
      </c>
      <c r="W76" s="2252" t="s">
        <v>432</v>
      </c>
      <c r="X76" s="2280"/>
      <c r="Y76" s="2281"/>
      <c r="Z76" s="2282" t="s">
        <v>40</v>
      </c>
      <c r="AA76" s="2281"/>
      <c r="AB76" s="2282" t="s">
        <v>260</v>
      </c>
      <c r="AC76" s="2281" t="str">
        <f>IF(AND(AD72&lt;&gt;"",AD76=""),"※",IF(AD76&lt;AD77,"E",""))</f>
        <v/>
      </c>
      <c r="AD76" s="2280"/>
      <c r="AE76" s="2281" t="str">
        <f>IF(AND(AF72&lt;&gt;"",AF76=""),"※",IF(AF76&lt;AF77,"E",""))</f>
        <v/>
      </c>
      <c r="AF76" s="2280"/>
      <c r="AG76" s="2281"/>
      <c r="AH76" s="2282" t="s">
        <v>260</v>
      </c>
      <c r="AI76" s="2267"/>
      <c r="AJ76" s="2267"/>
    </row>
    <row r="77" spans="1:36">
      <c r="A77" s="728"/>
      <c r="B77" s="30"/>
      <c r="C77" s="2239" t="s">
        <v>275</v>
      </c>
      <c r="D77" s="2240" t="s">
        <v>1681</v>
      </c>
      <c r="E77" s="2241" t="s">
        <v>750</v>
      </c>
      <c r="F77" s="2102" t="s">
        <v>432</v>
      </c>
      <c r="G77" s="2114">
        <v>0</v>
      </c>
      <c r="H77" s="2102"/>
      <c r="I77" s="2115" t="s">
        <v>260</v>
      </c>
      <c r="J77" s="2102"/>
      <c r="K77" s="2115" t="s">
        <v>260</v>
      </c>
      <c r="L77" s="2102" t="str">
        <f>IF(AND(M72&lt;&gt;"",M77=""),"※",IF(M76&lt;M77,"E",""))</f>
        <v/>
      </c>
      <c r="M77" s="2114"/>
      <c r="N77" s="2102" t="str">
        <f>IF(AND(O72&lt;&gt;"",O77=""),"※",IF(O76&lt;O77,"E",""))</f>
        <v/>
      </c>
      <c r="O77" s="2114"/>
      <c r="P77" s="2102"/>
      <c r="Q77" s="2115" t="s">
        <v>260</v>
      </c>
      <c r="R77" s="2267"/>
      <c r="S77" s="2267"/>
      <c r="T77" s="2239" t="s">
        <v>275</v>
      </c>
      <c r="U77" s="2240" t="s">
        <v>1681</v>
      </c>
      <c r="V77" s="2241" t="s">
        <v>750</v>
      </c>
      <c r="W77" s="2215" t="s">
        <v>432</v>
      </c>
      <c r="X77" s="2114"/>
      <c r="Y77" s="2102"/>
      <c r="Z77" s="2115" t="s">
        <v>260</v>
      </c>
      <c r="AA77" s="2102"/>
      <c r="AB77" s="2115" t="s">
        <v>260</v>
      </c>
      <c r="AC77" s="2102" t="str">
        <f>IF(AND(AD72&lt;&gt;"",AD77=""),"※",IF(AD76&lt;AD77,"E",""))</f>
        <v/>
      </c>
      <c r="AD77" s="2114"/>
      <c r="AE77" s="2102" t="str">
        <f>IF(AND(AF72&lt;&gt;"",AF77=""),"※",IF(AF76&lt;AF77,"E",""))</f>
        <v/>
      </c>
      <c r="AF77" s="2114"/>
      <c r="AG77" s="2102"/>
      <c r="AH77" s="2115" t="s">
        <v>260</v>
      </c>
      <c r="AI77" s="2267"/>
      <c r="AJ77" s="2267"/>
    </row>
    <row r="78" spans="1:36">
      <c r="A78" s="728"/>
      <c r="B78" s="30"/>
      <c r="C78" s="2239"/>
      <c r="D78" s="2240"/>
      <c r="E78" s="2241" t="s">
        <v>1682</v>
      </c>
      <c r="F78" s="2102" t="s">
        <v>432</v>
      </c>
      <c r="G78" s="2114">
        <v>0</v>
      </c>
      <c r="H78" s="2102"/>
      <c r="I78" s="2115"/>
      <c r="J78" s="2102"/>
      <c r="K78" s="2115"/>
      <c r="L78" s="2102" t="str">
        <f>IF(AND(M72&lt;&gt;"",M78=""),"※",IF(M76&lt;M78,"E",""))</f>
        <v/>
      </c>
      <c r="M78" s="2114"/>
      <c r="N78" s="2102" t="str">
        <f>IF(AND(O72&lt;&gt;"",O78=""),"※",IF(O76&lt;O78,"E",""))</f>
        <v/>
      </c>
      <c r="O78" s="2114"/>
      <c r="P78" s="2102"/>
      <c r="Q78" s="2115"/>
      <c r="R78" s="2267"/>
      <c r="S78" s="2267"/>
      <c r="T78" s="2239"/>
      <c r="U78" s="2240"/>
      <c r="V78" s="2241" t="s">
        <v>1682</v>
      </c>
      <c r="W78" s="2215" t="s">
        <v>432</v>
      </c>
      <c r="X78" s="2114"/>
      <c r="Y78" s="2102"/>
      <c r="Z78" s="2115"/>
      <c r="AA78" s="2102"/>
      <c r="AB78" s="2115"/>
      <c r="AC78" s="2102" t="str">
        <f>IF(AND(AD72&lt;&gt;"",AD78=""),"※",IF(AD76&lt;AD78,"E",""))</f>
        <v/>
      </c>
      <c r="AD78" s="2114"/>
      <c r="AE78" s="2102" t="str">
        <f>IF(AND(AF72&lt;&gt;"",AF78=""),"※",IF(AF76&lt;AF78,"E",""))</f>
        <v/>
      </c>
      <c r="AF78" s="2114"/>
      <c r="AG78" s="2102"/>
      <c r="AH78" s="2115"/>
      <c r="AI78" s="2267"/>
      <c r="AJ78" s="2267"/>
    </row>
    <row r="79" spans="1:36">
      <c r="A79" s="728"/>
      <c r="B79" s="30"/>
      <c r="C79" s="2239"/>
      <c r="D79" s="2240"/>
      <c r="E79" s="2241" t="s">
        <v>1683</v>
      </c>
      <c r="F79" s="2102" t="s">
        <v>432</v>
      </c>
      <c r="G79" s="2114">
        <v>0</v>
      </c>
      <c r="H79" s="2102"/>
      <c r="I79" s="2115"/>
      <c r="J79" s="2102"/>
      <c r="K79" s="2115"/>
      <c r="L79" s="2102" t="str">
        <f>IF(AND(M72&lt;&gt;"",M79=""),"※",IF(M76&lt;M79,"E",""))</f>
        <v/>
      </c>
      <c r="M79" s="2114"/>
      <c r="N79" s="2102" t="str">
        <f>IF(AND(O72&lt;&gt;"",O79=""),"※",IF(O76&lt;O79,"E",""))</f>
        <v/>
      </c>
      <c r="O79" s="2114"/>
      <c r="P79" s="2102"/>
      <c r="Q79" s="2115"/>
      <c r="R79" s="2267"/>
      <c r="S79" s="2267"/>
      <c r="T79" s="2239"/>
      <c r="U79" s="2240"/>
      <c r="V79" s="2241" t="s">
        <v>1683</v>
      </c>
      <c r="W79" s="2215" t="s">
        <v>432</v>
      </c>
      <c r="X79" s="2114"/>
      <c r="Y79" s="2102"/>
      <c r="Z79" s="2115"/>
      <c r="AA79" s="2102"/>
      <c r="AB79" s="2115"/>
      <c r="AC79" s="2102" t="str">
        <f>IF(AND(AD72&lt;&gt;"",AD79=""),"※",IF(AD76&lt;AD79,"E",""))</f>
        <v/>
      </c>
      <c r="AD79" s="2114"/>
      <c r="AE79" s="2102" t="str">
        <f>IF(AND(AF72&lt;&gt;"",AF79=""),"※",IF(AF76&lt;AF79,"E",""))</f>
        <v/>
      </c>
      <c r="AF79" s="2114"/>
      <c r="AG79" s="2102"/>
      <c r="AH79" s="2115"/>
      <c r="AI79" s="2267"/>
      <c r="AJ79" s="2267"/>
    </row>
    <row r="80" spans="1:36">
      <c r="A80" s="728"/>
      <c r="B80" s="30"/>
      <c r="C80" s="2239"/>
      <c r="D80" s="2240"/>
      <c r="E80" s="2241" t="s">
        <v>1684</v>
      </c>
      <c r="F80" s="2102" t="s">
        <v>432</v>
      </c>
      <c r="G80" s="2114">
        <v>0</v>
      </c>
      <c r="H80" s="2102"/>
      <c r="I80" s="2115"/>
      <c r="J80" s="2102"/>
      <c r="K80" s="2115"/>
      <c r="L80" s="2102" t="str">
        <f>IF(AND(M72&lt;&gt;"",M80=""),"※",IF(M76&lt;M80,"E",""))</f>
        <v/>
      </c>
      <c r="M80" s="2114"/>
      <c r="N80" s="2102" t="str">
        <f>IF(AND(O72&lt;&gt;"",O80=""),"※",IF(O76&lt;O80,"E",""))</f>
        <v/>
      </c>
      <c r="O80" s="2114"/>
      <c r="P80" s="2102"/>
      <c r="Q80" s="2115"/>
      <c r="R80" s="2267"/>
      <c r="S80" s="2267"/>
      <c r="T80" s="2239"/>
      <c r="U80" s="2240"/>
      <c r="V80" s="2241" t="s">
        <v>1684</v>
      </c>
      <c r="W80" s="2215" t="s">
        <v>432</v>
      </c>
      <c r="X80" s="2114"/>
      <c r="Y80" s="2102"/>
      <c r="Z80" s="2115"/>
      <c r="AA80" s="2102"/>
      <c r="AB80" s="2115"/>
      <c r="AC80" s="2102" t="str">
        <f>IF(AND(AD72&lt;&gt;"",AD80=""),"※",IF(AD76&lt;AD80,"E",""))</f>
        <v/>
      </c>
      <c r="AD80" s="2114"/>
      <c r="AE80" s="2102" t="str">
        <f>IF(AND(AF72&lt;&gt;"",AF80=""),"※",IF(AF76&lt;AF80,"E",""))</f>
        <v/>
      </c>
      <c r="AF80" s="2114"/>
      <c r="AG80" s="2102"/>
      <c r="AH80" s="2115"/>
      <c r="AI80" s="2267"/>
      <c r="AJ80" s="2267"/>
    </row>
    <row r="81" spans="1:36">
      <c r="A81" s="728"/>
      <c r="B81" s="30"/>
      <c r="C81" s="2239"/>
      <c r="D81" s="2240"/>
      <c r="E81" s="2241" t="s">
        <v>1685</v>
      </c>
      <c r="F81" s="2102" t="s">
        <v>432</v>
      </c>
      <c r="G81" s="2114">
        <v>0</v>
      </c>
      <c r="H81" s="2102"/>
      <c r="I81" s="2115"/>
      <c r="J81" s="2102"/>
      <c r="K81" s="2115"/>
      <c r="L81" s="2102" t="str">
        <f>IF(AND(M72&lt;&gt;"",M81=""),"※",IF(M76&lt;M81,"E",""))</f>
        <v/>
      </c>
      <c r="M81" s="2114"/>
      <c r="N81" s="2102" t="str">
        <f>IF(AND(O72&lt;&gt;"",O81=""),"※",IF(O76&lt;O81,"E",""))</f>
        <v/>
      </c>
      <c r="O81" s="2114"/>
      <c r="P81" s="2102"/>
      <c r="Q81" s="2115"/>
      <c r="R81" s="2267"/>
      <c r="S81" s="2267"/>
      <c r="T81" s="2239"/>
      <c r="U81" s="2240"/>
      <c r="V81" s="2241" t="s">
        <v>1685</v>
      </c>
      <c r="W81" s="2215" t="s">
        <v>432</v>
      </c>
      <c r="X81" s="2114"/>
      <c r="Y81" s="2102"/>
      <c r="Z81" s="2115"/>
      <c r="AA81" s="2102"/>
      <c r="AB81" s="2115"/>
      <c r="AC81" s="2102" t="str">
        <f>IF(AND(AD72&lt;&gt;"",AD81=""),"※",IF(AD76&lt;AD81,"E",""))</f>
        <v/>
      </c>
      <c r="AD81" s="2114"/>
      <c r="AE81" s="2102" t="str">
        <f>IF(AND(AF72&lt;&gt;"",AF81=""),"※",IF(AF76&lt;AF81,"E",""))</f>
        <v/>
      </c>
      <c r="AF81" s="2114"/>
      <c r="AG81" s="2102"/>
      <c r="AH81" s="2115"/>
      <c r="AI81" s="2267"/>
      <c r="AJ81" s="2267"/>
    </row>
    <row r="82" spans="1:36">
      <c r="A82" s="728"/>
      <c r="B82" s="30"/>
      <c r="C82" s="2239"/>
      <c r="D82" s="2240"/>
      <c r="E82" s="2241" t="s">
        <v>1686</v>
      </c>
      <c r="F82" s="2102" t="s">
        <v>432</v>
      </c>
      <c r="G82" s="2114">
        <v>0</v>
      </c>
      <c r="H82" s="2102"/>
      <c r="I82" s="2115"/>
      <c r="J82" s="2102"/>
      <c r="K82" s="2115"/>
      <c r="L82" s="2102" t="str">
        <f>IF(AND(M72&lt;&gt;"",M82=""),"※",IF(M76&lt;M82,"E",""))</f>
        <v/>
      </c>
      <c r="M82" s="2114"/>
      <c r="N82" s="2102" t="str">
        <f>IF(AND(O72&lt;&gt;"",O82=""),"※",IF(O76&lt;O82,"E",""))</f>
        <v/>
      </c>
      <c r="O82" s="2114"/>
      <c r="P82" s="2102"/>
      <c r="Q82" s="2115"/>
      <c r="R82" s="2267"/>
      <c r="S82" s="2267"/>
      <c r="T82" s="2239"/>
      <c r="U82" s="2240"/>
      <c r="V82" s="2241" t="s">
        <v>1686</v>
      </c>
      <c r="W82" s="2215" t="s">
        <v>432</v>
      </c>
      <c r="X82" s="2114"/>
      <c r="Y82" s="2102"/>
      <c r="Z82" s="2115"/>
      <c r="AA82" s="2102"/>
      <c r="AB82" s="2115"/>
      <c r="AC82" s="2102" t="str">
        <f>IF(AND(AD72&lt;&gt;"",AD82=""),"※",IF(AD76&lt;AD82,"E",""))</f>
        <v/>
      </c>
      <c r="AD82" s="2114"/>
      <c r="AE82" s="2102" t="str">
        <f>IF(AND(AF72&lt;&gt;"",AF82=""),"※",IF(AF76&lt;AF82,"E",""))</f>
        <v/>
      </c>
      <c r="AF82" s="2114"/>
      <c r="AG82" s="2102"/>
      <c r="AH82" s="2115"/>
      <c r="AI82" s="2267"/>
      <c r="AJ82" s="2267"/>
    </row>
    <row r="83" spans="1:36">
      <c r="A83" s="728"/>
      <c r="B83" s="30"/>
      <c r="C83" s="2239"/>
      <c r="D83" s="2240"/>
      <c r="E83" s="2241" t="s">
        <v>1687</v>
      </c>
      <c r="F83" s="2102" t="s">
        <v>432</v>
      </c>
      <c r="G83" s="2114">
        <v>0</v>
      </c>
      <c r="H83" s="2102"/>
      <c r="I83" s="2115"/>
      <c r="J83" s="2102"/>
      <c r="K83" s="2115"/>
      <c r="L83" s="2102" t="str">
        <f>IF(AND(M72&lt;&gt;"",M83=""),"※",IF(M76&lt;M83,"E",""))</f>
        <v/>
      </c>
      <c r="M83" s="2114"/>
      <c r="N83" s="2102" t="str">
        <f>IF(AND(O72&lt;&gt;"",O83=""),"※",IF(O76&lt;O83,"E",""))</f>
        <v/>
      </c>
      <c r="O83" s="2114"/>
      <c r="P83" s="2102"/>
      <c r="Q83" s="2115"/>
      <c r="R83" s="2267"/>
      <c r="S83" s="2267"/>
      <c r="T83" s="2239"/>
      <c r="U83" s="2240"/>
      <c r="V83" s="2241" t="s">
        <v>1687</v>
      </c>
      <c r="W83" s="2215" t="s">
        <v>432</v>
      </c>
      <c r="X83" s="2114"/>
      <c r="Y83" s="2102"/>
      <c r="Z83" s="2115"/>
      <c r="AA83" s="2102"/>
      <c r="AB83" s="2115"/>
      <c r="AC83" s="2102" t="str">
        <f>IF(AND(AD72&lt;&gt;"",AD83=""),"※",IF(AD76&lt;AD83,"E",""))</f>
        <v/>
      </c>
      <c r="AD83" s="2114"/>
      <c r="AE83" s="2102" t="str">
        <f>IF(AND(AF72&lt;&gt;"",AF83=""),"※",IF(AF76&lt;AF83,"E",""))</f>
        <v/>
      </c>
      <c r="AF83" s="2114"/>
      <c r="AG83" s="2102"/>
      <c r="AH83" s="2115"/>
      <c r="AI83" s="2267"/>
      <c r="AJ83" s="2267"/>
    </row>
    <row r="84" spans="1:36">
      <c r="A84" s="728"/>
      <c r="B84" s="30"/>
      <c r="C84" s="2239"/>
      <c r="D84" s="2240"/>
      <c r="E84" s="2241" t="s">
        <v>1688</v>
      </c>
      <c r="F84" s="2102" t="s">
        <v>432</v>
      </c>
      <c r="G84" s="2114">
        <v>0</v>
      </c>
      <c r="H84" s="2102"/>
      <c r="I84" s="2115"/>
      <c r="J84" s="2102"/>
      <c r="K84" s="2115"/>
      <c r="L84" s="2102" t="str">
        <f>IF(AND(M72&lt;&gt;"",M84=""),"※",IF(M76&lt;M84,"E",""))</f>
        <v/>
      </c>
      <c r="M84" s="2114"/>
      <c r="N84" s="2102" t="str">
        <f>IF(AND(O72&lt;&gt;"",O84=""),"※",IF(O76&lt;O84,"E",""))</f>
        <v/>
      </c>
      <c r="O84" s="2114"/>
      <c r="P84" s="2102"/>
      <c r="Q84" s="2115"/>
      <c r="R84" s="2267"/>
      <c r="S84" s="2267"/>
      <c r="T84" s="2239"/>
      <c r="U84" s="2240"/>
      <c r="V84" s="2241" t="s">
        <v>1688</v>
      </c>
      <c r="W84" s="2215" t="s">
        <v>432</v>
      </c>
      <c r="X84" s="2114"/>
      <c r="Y84" s="2102"/>
      <c r="Z84" s="2115"/>
      <c r="AA84" s="2102"/>
      <c r="AB84" s="2115"/>
      <c r="AC84" s="2102" t="str">
        <f>IF(AND(AD72&lt;&gt;"",AD84=""),"※",IF(AD76&lt;AD84,"E",""))</f>
        <v/>
      </c>
      <c r="AD84" s="2114"/>
      <c r="AE84" s="2102" t="str">
        <f>IF(AND(AF72&lt;&gt;"",AF84=""),"※",IF(AF76&lt;AF84,"E",""))</f>
        <v/>
      </c>
      <c r="AF84" s="2114"/>
      <c r="AG84" s="2102"/>
      <c r="AH84" s="2115"/>
      <c r="AI84" s="2267"/>
      <c r="AJ84" s="2267"/>
    </row>
    <row r="85" spans="1:36">
      <c r="A85" s="728"/>
      <c r="B85" s="30"/>
      <c r="C85" s="2239"/>
      <c r="D85" s="2240"/>
      <c r="E85" s="2241" t="s">
        <v>1689</v>
      </c>
      <c r="F85" s="2102" t="s">
        <v>432</v>
      </c>
      <c r="G85" s="2114">
        <v>0</v>
      </c>
      <c r="H85" s="2102"/>
      <c r="I85" s="2115"/>
      <c r="J85" s="2102"/>
      <c r="K85" s="2115"/>
      <c r="L85" s="2102" t="str">
        <f>IF(AND(M72&lt;&gt;"",M85=""),"※",IF(M76&lt;M85,"E",""))</f>
        <v/>
      </c>
      <c r="M85" s="2114"/>
      <c r="N85" s="2102" t="str">
        <f>IF(AND(O72&lt;&gt;"",O85=""),"※",IF(O76&lt;O85,"E",""))</f>
        <v/>
      </c>
      <c r="O85" s="2114"/>
      <c r="P85" s="2102"/>
      <c r="Q85" s="2115"/>
      <c r="R85" s="2267"/>
      <c r="S85" s="2267"/>
      <c r="T85" s="2239"/>
      <c r="U85" s="2240"/>
      <c r="V85" s="2241" t="s">
        <v>1689</v>
      </c>
      <c r="W85" s="2215" t="s">
        <v>432</v>
      </c>
      <c r="X85" s="2114"/>
      <c r="Y85" s="2102"/>
      <c r="Z85" s="2115"/>
      <c r="AA85" s="2102"/>
      <c r="AB85" s="2115"/>
      <c r="AC85" s="2102" t="str">
        <f>IF(AND(AD72&lt;&gt;"",AD85=""),"※",IF(AD76&lt;AD85,"E",""))</f>
        <v/>
      </c>
      <c r="AD85" s="2114"/>
      <c r="AE85" s="2102" t="str">
        <f>IF(AND(AF72&lt;&gt;"",AF85=""),"※",IF(AF76&lt;AF85,"E",""))</f>
        <v/>
      </c>
      <c r="AF85" s="2114"/>
      <c r="AG85" s="2102"/>
      <c r="AH85" s="2115"/>
      <c r="AI85" s="2267"/>
      <c r="AJ85" s="2267"/>
    </row>
    <row r="86" spans="1:36">
      <c r="A86" s="728"/>
      <c r="B86" s="30"/>
      <c r="C86" s="2239"/>
      <c r="D86" s="2240"/>
      <c r="E86" s="2241" t="s">
        <v>1690</v>
      </c>
      <c r="F86" s="2102" t="s">
        <v>432</v>
      </c>
      <c r="G86" s="2114">
        <v>0</v>
      </c>
      <c r="H86" s="2102"/>
      <c r="I86" s="2115"/>
      <c r="J86" s="2102"/>
      <c r="K86" s="2115"/>
      <c r="L86" s="2102" t="str">
        <f>IF(AND(M72&lt;&gt;"",M86=""),"※",IF(M76&lt;M86,"E",""))</f>
        <v/>
      </c>
      <c r="M86" s="2114"/>
      <c r="N86" s="2102" t="str">
        <f>IF(AND(O72&lt;&gt;"",O86=""),"※",IF(O76&lt;O86,"E",""))</f>
        <v/>
      </c>
      <c r="O86" s="2114"/>
      <c r="P86" s="2102"/>
      <c r="Q86" s="2115"/>
      <c r="R86" s="2267"/>
      <c r="S86" s="2267"/>
      <c r="T86" s="2239"/>
      <c r="U86" s="2240"/>
      <c r="V86" s="2241" t="s">
        <v>1690</v>
      </c>
      <c r="W86" s="2215" t="s">
        <v>432</v>
      </c>
      <c r="X86" s="2114"/>
      <c r="Y86" s="2102"/>
      <c r="Z86" s="2115"/>
      <c r="AA86" s="2102"/>
      <c r="AB86" s="2115"/>
      <c r="AC86" s="2102" t="str">
        <f>IF(AND(AD72&lt;&gt;"",AD86=""),"※",IF(AD76&lt;AD86,"E",""))</f>
        <v/>
      </c>
      <c r="AD86" s="2114"/>
      <c r="AE86" s="2102" t="str">
        <f>IF(AND(AF72&lt;&gt;"",AF86=""),"※",IF(AF76&lt;AF86,"E",""))</f>
        <v/>
      </c>
      <c r="AF86" s="2114"/>
      <c r="AG86" s="2102"/>
      <c r="AH86" s="2115"/>
      <c r="AI86" s="2267"/>
      <c r="AJ86" s="2267"/>
    </row>
    <row r="87" spans="1:36">
      <c r="A87" s="728"/>
      <c r="B87" s="30"/>
      <c r="C87" s="2239"/>
      <c r="D87" s="2240"/>
      <c r="E87" s="2241" t="s">
        <v>1691</v>
      </c>
      <c r="F87" s="2102" t="s">
        <v>432</v>
      </c>
      <c r="G87" s="2114">
        <v>0</v>
      </c>
      <c r="H87" s="2102"/>
      <c r="I87" s="2115"/>
      <c r="J87" s="2102"/>
      <c r="K87" s="2115"/>
      <c r="L87" s="2102" t="str">
        <f>IF(AND(M72&lt;&gt;"",M87=""),"※",IF(M76&lt;M87,"E",""))</f>
        <v/>
      </c>
      <c r="M87" s="2114"/>
      <c r="N87" s="2102" t="str">
        <f>IF(AND(O72&lt;&gt;"",O87=""),"※",IF(O76&lt;O87,"E",""))</f>
        <v/>
      </c>
      <c r="O87" s="2114"/>
      <c r="P87" s="2102"/>
      <c r="Q87" s="2115"/>
      <c r="R87" s="2267"/>
      <c r="S87" s="2267"/>
      <c r="T87" s="2239"/>
      <c r="U87" s="2240"/>
      <c r="V87" s="2241" t="s">
        <v>1691</v>
      </c>
      <c r="W87" s="2215" t="s">
        <v>432</v>
      </c>
      <c r="X87" s="2114"/>
      <c r="Y87" s="2102"/>
      <c r="Z87" s="2115"/>
      <c r="AA87" s="2102"/>
      <c r="AB87" s="2115"/>
      <c r="AC87" s="2102" t="str">
        <f>IF(AND(AD72&lt;&gt;"",AD87=""),"※",IF(AD76&lt;AD87,"E",""))</f>
        <v/>
      </c>
      <c r="AD87" s="2114"/>
      <c r="AE87" s="2102" t="str">
        <f>IF(AND(AF72&lt;&gt;"",AF87=""),"※",IF(AF76&lt;AF87,"E",""))</f>
        <v/>
      </c>
      <c r="AF87" s="2114"/>
      <c r="AG87" s="2102"/>
      <c r="AH87" s="2115"/>
      <c r="AI87" s="2267"/>
      <c r="AJ87" s="2267"/>
    </row>
    <row r="88" spans="1:36">
      <c r="A88" s="728"/>
      <c r="B88" s="30"/>
      <c r="C88" s="2239"/>
      <c r="D88" s="2240"/>
      <c r="E88" s="2242" t="s">
        <v>277</v>
      </c>
      <c r="F88" s="2102" t="s">
        <v>432</v>
      </c>
      <c r="G88" s="2117">
        <v>20</v>
      </c>
      <c r="H88" s="2102"/>
      <c r="I88" s="2118" t="s">
        <v>260</v>
      </c>
      <c r="J88" s="2102"/>
      <c r="K88" s="2118" t="s">
        <v>260</v>
      </c>
      <c r="L88" s="2102" t="str">
        <f>IF(AND(M72&lt;&gt;"",M88=""),"※","")</f>
        <v/>
      </c>
      <c r="M88" s="2117"/>
      <c r="N88" s="2102" t="str">
        <f>IF(AND(O72&lt;&gt;"",O88=""),"※","")</f>
        <v/>
      </c>
      <c r="O88" s="2117"/>
      <c r="P88" s="2102"/>
      <c r="Q88" s="2118" t="s">
        <v>260</v>
      </c>
      <c r="R88" s="2267"/>
      <c r="S88" s="2267"/>
      <c r="T88" s="2239"/>
      <c r="U88" s="2240"/>
      <c r="V88" s="2242" t="s">
        <v>277</v>
      </c>
      <c r="W88" s="2215" t="s">
        <v>432</v>
      </c>
      <c r="X88" s="2117"/>
      <c r="Y88" s="2102"/>
      <c r="Z88" s="2118" t="s">
        <v>260</v>
      </c>
      <c r="AA88" s="2102"/>
      <c r="AB88" s="2118" t="s">
        <v>260</v>
      </c>
      <c r="AC88" s="2102" t="str">
        <f>IF(AND(AD72&lt;&gt;"",AD88=""),"※","")</f>
        <v/>
      </c>
      <c r="AD88" s="2117"/>
      <c r="AE88" s="2102" t="str">
        <f>IF(AND(AF72&lt;&gt;"",AF88=""),"※","")</f>
        <v/>
      </c>
      <c r="AF88" s="2117"/>
      <c r="AG88" s="2102"/>
      <c r="AH88" s="2118" t="s">
        <v>260</v>
      </c>
      <c r="AI88" s="2267"/>
      <c r="AJ88" s="2267"/>
    </row>
    <row r="89" spans="1:36">
      <c r="A89" s="728"/>
      <c r="B89" s="30"/>
      <c r="C89" s="2243"/>
      <c r="D89" s="2244"/>
      <c r="E89" s="2242" t="s">
        <v>751</v>
      </c>
      <c r="F89" s="2120" t="s">
        <v>432</v>
      </c>
      <c r="G89" s="2121">
        <v>2</v>
      </c>
      <c r="H89" s="2120"/>
      <c r="I89" s="2122" t="s">
        <v>260</v>
      </c>
      <c r="J89" s="2120"/>
      <c r="K89" s="2122" t="s">
        <v>260</v>
      </c>
      <c r="L89" s="2120" t="str">
        <f>IF(AND(M72&lt;&gt;"",M89=""),"※","")</f>
        <v/>
      </c>
      <c r="M89" s="2121"/>
      <c r="N89" s="2120" t="str">
        <f>IF(AND(O72&lt;&gt;"",O89=""),"※","")</f>
        <v/>
      </c>
      <c r="O89" s="2121"/>
      <c r="P89" s="2120"/>
      <c r="Q89" s="2122" t="s">
        <v>260</v>
      </c>
      <c r="R89" s="2267"/>
      <c r="S89" s="2267"/>
      <c r="T89" s="2243"/>
      <c r="U89" s="2244"/>
      <c r="V89" s="2242" t="s">
        <v>751</v>
      </c>
      <c r="W89" s="2218" t="s">
        <v>432</v>
      </c>
      <c r="X89" s="2121"/>
      <c r="Y89" s="2120"/>
      <c r="Z89" s="2122" t="s">
        <v>260</v>
      </c>
      <c r="AA89" s="2120"/>
      <c r="AB89" s="2122" t="s">
        <v>260</v>
      </c>
      <c r="AC89" s="2120" t="str">
        <f>IF(AND(AD72&lt;&gt;"",AD89=""),"※","")</f>
        <v/>
      </c>
      <c r="AD89" s="2121"/>
      <c r="AE89" s="2120" t="str">
        <f>IF(AND(AF72&lt;&gt;"",AF89=""),"※","")</f>
        <v/>
      </c>
      <c r="AF89" s="2121"/>
      <c r="AG89" s="2120"/>
      <c r="AH89" s="2122" t="s">
        <v>260</v>
      </c>
      <c r="AI89" s="2267"/>
      <c r="AJ89" s="2267"/>
    </row>
    <row r="90" spans="1:36">
      <c r="A90" s="728"/>
      <c r="B90" s="30"/>
      <c r="C90" s="2243"/>
      <c r="D90" s="1699" t="s">
        <v>1692</v>
      </c>
      <c r="E90" s="2242" t="s">
        <v>274</v>
      </c>
      <c r="F90" s="2102" t="s">
        <v>432</v>
      </c>
      <c r="G90" s="2114">
        <v>0</v>
      </c>
      <c r="H90" s="2102"/>
      <c r="I90" s="2115"/>
      <c r="J90" s="2102"/>
      <c r="K90" s="2115"/>
      <c r="L90" s="2102" t="str">
        <f>IF(AND(M72&lt;&gt;"",M90=""),"※",IF(M90&lt;M91,"E",""))</f>
        <v/>
      </c>
      <c r="M90" s="2114"/>
      <c r="N90" s="2102" t="str">
        <f>IF(AND(O72&lt;&gt;"",O90=""),"※",IF(O90&lt;O91,"E",""))</f>
        <v/>
      </c>
      <c r="O90" s="2114"/>
      <c r="P90" s="2102"/>
      <c r="Q90" s="2115"/>
      <c r="R90" s="2267"/>
      <c r="S90" s="2267"/>
      <c r="T90" s="2243"/>
      <c r="U90" s="1699" t="s">
        <v>1692</v>
      </c>
      <c r="V90" s="2242" t="s">
        <v>274</v>
      </c>
      <c r="W90" s="2215" t="s">
        <v>432</v>
      </c>
      <c r="X90" s="2114"/>
      <c r="Y90" s="2102"/>
      <c r="Z90" s="2115"/>
      <c r="AA90" s="2102"/>
      <c r="AB90" s="2115"/>
      <c r="AC90" s="2102" t="str">
        <f>IF(AND(AD72&lt;&gt;"",AD90=""),"※",IF(AD90&lt;AD91,"E",""))</f>
        <v/>
      </c>
      <c r="AD90" s="2114"/>
      <c r="AE90" s="2102" t="str">
        <f>IF(AND(AF72&lt;&gt;"",AF90=""),"※",IF(AF90&lt;AF91,"E",""))</f>
        <v/>
      </c>
      <c r="AF90" s="2114"/>
      <c r="AG90" s="2102"/>
      <c r="AH90" s="2115"/>
      <c r="AI90" s="2267"/>
      <c r="AJ90" s="2267"/>
    </row>
    <row r="91" spans="1:36">
      <c r="A91" s="728"/>
      <c r="B91" s="30"/>
      <c r="C91" s="2239"/>
      <c r="D91" s="2240"/>
      <c r="E91" s="2241" t="s">
        <v>750</v>
      </c>
      <c r="F91" s="2102" t="s">
        <v>432</v>
      </c>
      <c r="G91" s="2114">
        <v>0</v>
      </c>
      <c r="H91" s="2102"/>
      <c r="I91" s="2115"/>
      <c r="J91" s="2102"/>
      <c r="K91" s="2115"/>
      <c r="L91" s="2102" t="str">
        <f>IF(AND(M72&lt;&gt;"",M91=""),"※",IF(M90&lt;M91,"E",""))</f>
        <v/>
      </c>
      <c r="M91" s="2114"/>
      <c r="N91" s="2102" t="str">
        <f>IF(AND(O72&lt;&gt;"",O91=""),"※",IF(O90&lt;O91,"E",""))</f>
        <v/>
      </c>
      <c r="O91" s="2114"/>
      <c r="P91" s="2102"/>
      <c r="Q91" s="2115"/>
      <c r="R91" s="2267"/>
      <c r="S91" s="2267"/>
      <c r="T91" s="2239"/>
      <c r="U91" s="2240"/>
      <c r="V91" s="2241" t="s">
        <v>750</v>
      </c>
      <c r="W91" s="2215" t="s">
        <v>432</v>
      </c>
      <c r="X91" s="2114"/>
      <c r="Y91" s="2102"/>
      <c r="Z91" s="2115"/>
      <c r="AA91" s="2102"/>
      <c r="AB91" s="2115"/>
      <c r="AC91" s="2102" t="str">
        <f>IF(AND(AD72&lt;&gt;"",AD91=""),"※",IF(AD90&lt;AD91,"E",""))</f>
        <v/>
      </c>
      <c r="AD91" s="2114"/>
      <c r="AE91" s="2102" t="str">
        <f>IF(AND(AF72&lt;&gt;"",AF91=""),"※",IF(AF90&lt;AF91,"E",""))</f>
        <v/>
      </c>
      <c r="AF91" s="2114"/>
      <c r="AG91" s="2102"/>
      <c r="AH91" s="2115"/>
      <c r="AI91" s="2267"/>
      <c r="AJ91" s="2267"/>
    </row>
    <row r="92" spans="1:36">
      <c r="A92" s="728"/>
      <c r="B92" s="30"/>
      <c r="C92" s="2239"/>
      <c r="D92" s="2240"/>
      <c r="E92" s="2241" t="s">
        <v>1682</v>
      </c>
      <c r="F92" s="2102" t="s">
        <v>432</v>
      </c>
      <c r="G92" s="2114">
        <v>0</v>
      </c>
      <c r="H92" s="2102"/>
      <c r="I92" s="2115"/>
      <c r="J92" s="2102"/>
      <c r="K92" s="2115"/>
      <c r="L92" s="2102" t="str">
        <f>IF(AND(M72&lt;&gt;"",M92=""),"※",IF(M90&lt;M92,"E",""))</f>
        <v/>
      </c>
      <c r="M92" s="2114"/>
      <c r="N92" s="2102" t="str">
        <f>IF(AND(O72&lt;&gt;"",O92=""),"※",IF(O90&lt;O92,"E",""))</f>
        <v/>
      </c>
      <c r="O92" s="2114"/>
      <c r="P92" s="2102"/>
      <c r="Q92" s="2115"/>
      <c r="R92" s="2267"/>
      <c r="S92" s="2267"/>
      <c r="T92" s="2239"/>
      <c r="U92" s="2240"/>
      <c r="V92" s="2241" t="s">
        <v>1682</v>
      </c>
      <c r="W92" s="2215" t="s">
        <v>432</v>
      </c>
      <c r="X92" s="2114"/>
      <c r="Y92" s="2102"/>
      <c r="Z92" s="2115"/>
      <c r="AA92" s="2102"/>
      <c r="AB92" s="2115"/>
      <c r="AC92" s="2102" t="str">
        <f>IF(AND(AD72&lt;&gt;"",AD92=""),"※",IF(AD90&lt;AD92,"E",""))</f>
        <v/>
      </c>
      <c r="AD92" s="2114"/>
      <c r="AE92" s="2102" t="str">
        <f>IF(AND(AF72&lt;&gt;"",AF92=""),"※",IF(AF90&lt;AF92,"E",""))</f>
        <v/>
      </c>
      <c r="AF92" s="2114"/>
      <c r="AG92" s="2102"/>
      <c r="AH92" s="2115"/>
      <c r="AI92" s="2267"/>
      <c r="AJ92" s="2267"/>
    </row>
    <row r="93" spans="1:36">
      <c r="A93" s="728"/>
      <c r="B93" s="30"/>
      <c r="C93" s="2239"/>
      <c r="D93" s="2240"/>
      <c r="E93" s="2241" t="s">
        <v>1683</v>
      </c>
      <c r="F93" s="2102" t="s">
        <v>432</v>
      </c>
      <c r="G93" s="2114">
        <v>0</v>
      </c>
      <c r="H93" s="2102"/>
      <c r="I93" s="2115"/>
      <c r="J93" s="2102"/>
      <c r="K93" s="2115"/>
      <c r="L93" s="2102" t="str">
        <f>IF(AND(M72&lt;&gt;"",M93=""),"※",IF(M90&lt;M93,"E",""))</f>
        <v/>
      </c>
      <c r="M93" s="2114"/>
      <c r="N93" s="2102" t="str">
        <f>IF(AND(O72&lt;&gt;"",O93=""),"※",IF(O90&lt;O93,"E",""))</f>
        <v/>
      </c>
      <c r="O93" s="2114"/>
      <c r="P93" s="2102"/>
      <c r="Q93" s="2115"/>
      <c r="R93" s="2267"/>
      <c r="S93" s="2267"/>
      <c r="T93" s="2239"/>
      <c r="U93" s="2240"/>
      <c r="V93" s="2241" t="s">
        <v>1683</v>
      </c>
      <c r="W93" s="2215" t="s">
        <v>432</v>
      </c>
      <c r="X93" s="2114"/>
      <c r="Y93" s="2102"/>
      <c r="Z93" s="2115"/>
      <c r="AA93" s="2102"/>
      <c r="AB93" s="2115"/>
      <c r="AC93" s="2102" t="str">
        <f>IF(AND(AD72&lt;&gt;"",AD93=""),"※",IF(AD90&lt;AD93,"E",""))</f>
        <v/>
      </c>
      <c r="AD93" s="2114"/>
      <c r="AE93" s="2102" t="str">
        <f>IF(AND(AF72&lt;&gt;"",AF93=""),"※",IF(AF90&lt;AF93,"E",""))</f>
        <v/>
      </c>
      <c r="AF93" s="2114"/>
      <c r="AG93" s="2102"/>
      <c r="AH93" s="2115"/>
      <c r="AI93" s="2267"/>
      <c r="AJ93" s="2267"/>
    </row>
    <row r="94" spans="1:36">
      <c r="A94" s="728"/>
      <c r="B94" s="30"/>
      <c r="C94" s="2239"/>
      <c r="D94" s="2240"/>
      <c r="E94" s="2241" t="s">
        <v>1684</v>
      </c>
      <c r="F94" s="2102" t="s">
        <v>432</v>
      </c>
      <c r="G94" s="2114">
        <v>0</v>
      </c>
      <c r="H94" s="2102"/>
      <c r="I94" s="2115"/>
      <c r="J94" s="2102"/>
      <c r="K94" s="2115"/>
      <c r="L94" s="2102" t="str">
        <f>IF(AND(M72&lt;&gt;"",M94=""),"※",IF(M90&lt;M94,"E",""))</f>
        <v/>
      </c>
      <c r="M94" s="2114"/>
      <c r="N94" s="2102" t="str">
        <f>IF(AND(O72&lt;&gt;"",O94=""),"※",IF(O90&lt;O94,"E",""))</f>
        <v/>
      </c>
      <c r="O94" s="2114"/>
      <c r="P94" s="2102"/>
      <c r="Q94" s="2115"/>
      <c r="R94" s="2267"/>
      <c r="S94" s="2267"/>
      <c r="T94" s="2239"/>
      <c r="U94" s="2240"/>
      <c r="V94" s="2241" t="s">
        <v>1684</v>
      </c>
      <c r="W94" s="2215" t="s">
        <v>432</v>
      </c>
      <c r="X94" s="2114"/>
      <c r="Y94" s="2102"/>
      <c r="Z94" s="2115"/>
      <c r="AA94" s="2102"/>
      <c r="AB94" s="2115"/>
      <c r="AC94" s="2102" t="str">
        <f>IF(AND(AD72&lt;&gt;"",AD94=""),"※",IF(AD90&lt;AD94,"E",""))</f>
        <v/>
      </c>
      <c r="AD94" s="2114"/>
      <c r="AE94" s="2102" t="str">
        <f>IF(AND(AF72&lt;&gt;"",AF94=""),"※",IF(AF90&lt;AF94,"E",""))</f>
        <v/>
      </c>
      <c r="AF94" s="2114"/>
      <c r="AG94" s="2102"/>
      <c r="AH94" s="2115"/>
      <c r="AI94" s="2267"/>
      <c r="AJ94" s="2267"/>
    </row>
    <row r="95" spans="1:36">
      <c r="A95" s="728"/>
      <c r="B95" s="30"/>
      <c r="C95" s="2239"/>
      <c r="D95" s="2240"/>
      <c r="E95" s="2241" t="s">
        <v>1685</v>
      </c>
      <c r="F95" s="2102" t="s">
        <v>432</v>
      </c>
      <c r="G95" s="2114">
        <v>0</v>
      </c>
      <c r="H95" s="2102"/>
      <c r="I95" s="2115"/>
      <c r="J95" s="2102"/>
      <c r="K95" s="2115"/>
      <c r="L95" s="2102" t="str">
        <f>IF(AND(M72&lt;&gt;"",M95=""),"※",IF(M90&lt;M95,"E",""))</f>
        <v/>
      </c>
      <c r="M95" s="2114"/>
      <c r="N95" s="2102" t="str">
        <f>IF(AND(O72&lt;&gt;"",O95=""),"※",IF(O90&lt;O95,"E",""))</f>
        <v/>
      </c>
      <c r="O95" s="2114"/>
      <c r="P95" s="2102"/>
      <c r="Q95" s="2115"/>
      <c r="R95" s="2267"/>
      <c r="S95" s="2267"/>
      <c r="T95" s="2239"/>
      <c r="U95" s="2240"/>
      <c r="V95" s="2241" t="s">
        <v>1685</v>
      </c>
      <c r="W95" s="2215" t="s">
        <v>432</v>
      </c>
      <c r="X95" s="2114"/>
      <c r="Y95" s="2102"/>
      <c r="Z95" s="2115"/>
      <c r="AA95" s="2102"/>
      <c r="AB95" s="2115"/>
      <c r="AC95" s="2102" t="str">
        <f>IF(AND(AD72&lt;&gt;"",AD95=""),"※",IF(AD90&lt;AD95,"E",""))</f>
        <v/>
      </c>
      <c r="AD95" s="2114"/>
      <c r="AE95" s="2102" t="str">
        <f>IF(AND(AF72&lt;&gt;"",AF95=""),"※",IF(AF90&lt;AF95,"E",""))</f>
        <v/>
      </c>
      <c r="AF95" s="2114"/>
      <c r="AG95" s="2102"/>
      <c r="AH95" s="2115"/>
      <c r="AI95" s="2267"/>
      <c r="AJ95" s="2267"/>
    </row>
    <row r="96" spans="1:36">
      <c r="A96" s="728"/>
      <c r="B96" s="30"/>
      <c r="C96" s="2239"/>
      <c r="D96" s="2240"/>
      <c r="E96" s="2241" t="s">
        <v>1686</v>
      </c>
      <c r="F96" s="2102" t="s">
        <v>432</v>
      </c>
      <c r="G96" s="2114">
        <v>0</v>
      </c>
      <c r="H96" s="2102"/>
      <c r="I96" s="2115"/>
      <c r="J96" s="2102"/>
      <c r="K96" s="2115"/>
      <c r="L96" s="2102" t="str">
        <f>IF(AND(M72&lt;&gt;"",M96=""),"※",IF(M90&lt;M96,"E",""))</f>
        <v/>
      </c>
      <c r="M96" s="2114"/>
      <c r="N96" s="2102" t="str">
        <f>IF(AND(O72&lt;&gt;"",O96=""),"※",IF(O90&lt;O96,"E",""))</f>
        <v/>
      </c>
      <c r="O96" s="2114"/>
      <c r="P96" s="2102"/>
      <c r="Q96" s="2115"/>
      <c r="R96" s="2267"/>
      <c r="S96" s="2267"/>
      <c r="T96" s="2239"/>
      <c r="U96" s="2240"/>
      <c r="V96" s="2241" t="s">
        <v>1686</v>
      </c>
      <c r="W96" s="2215" t="s">
        <v>432</v>
      </c>
      <c r="X96" s="2114"/>
      <c r="Y96" s="2102"/>
      <c r="Z96" s="2115"/>
      <c r="AA96" s="2102"/>
      <c r="AB96" s="2115"/>
      <c r="AC96" s="2102" t="str">
        <f>IF(AND(AD72&lt;&gt;"",AD96=""),"※",IF(AD90&lt;AD96,"E",""))</f>
        <v/>
      </c>
      <c r="AD96" s="2114"/>
      <c r="AE96" s="2102" t="str">
        <f>IF(AND(AF72&lt;&gt;"",AF96=""),"※",IF(AF90&lt;AF96,"E",""))</f>
        <v/>
      </c>
      <c r="AF96" s="2114"/>
      <c r="AG96" s="2102"/>
      <c r="AH96" s="2115"/>
      <c r="AI96" s="2267"/>
      <c r="AJ96" s="2267"/>
    </row>
    <row r="97" spans="1:36">
      <c r="A97" s="728"/>
      <c r="B97" s="30"/>
      <c r="C97" s="2239"/>
      <c r="D97" s="2240"/>
      <c r="E97" s="2241" t="s">
        <v>1687</v>
      </c>
      <c r="F97" s="2102" t="s">
        <v>432</v>
      </c>
      <c r="G97" s="2114">
        <v>0</v>
      </c>
      <c r="H97" s="2102"/>
      <c r="I97" s="2115"/>
      <c r="J97" s="2102"/>
      <c r="K97" s="2115"/>
      <c r="L97" s="2102" t="str">
        <f>IF(AND(M72&lt;&gt;"",M97=""),"※",IF(M90&lt;M97,"E",""))</f>
        <v/>
      </c>
      <c r="M97" s="2114"/>
      <c r="N97" s="2102" t="str">
        <f>IF(AND(O72&lt;&gt;"",O97=""),"※",IF(O90&lt;O97,"E",""))</f>
        <v/>
      </c>
      <c r="O97" s="2114"/>
      <c r="P97" s="2102"/>
      <c r="Q97" s="2115"/>
      <c r="R97" s="2267"/>
      <c r="S97" s="2267"/>
      <c r="T97" s="2239"/>
      <c r="U97" s="2240"/>
      <c r="V97" s="2241" t="s">
        <v>1687</v>
      </c>
      <c r="W97" s="2215" t="s">
        <v>432</v>
      </c>
      <c r="X97" s="2114"/>
      <c r="Y97" s="2102"/>
      <c r="Z97" s="2115"/>
      <c r="AA97" s="2102"/>
      <c r="AB97" s="2115"/>
      <c r="AC97" s="2102" t="str">
        <f>IF(AND(AD72&lt;&gt;"",AD97=""),"※",IF(AD90&lt;AD97,"E",""))</f>
        <v/>
      </c>
      <c r="AD97" s="2114"/>
      <c r="AE97" s="2102" t="str">
        <f>IF(AND(AF72&lt;&gt;"",AF97=""),"※",IF(AF90&lt;AF97,"E",""))</f>
        <v/>
      </c>
      <c r="AF97" s="2114"/>
      <c r="AG97" s="2102"/>
      <c r="AH97" s="2115"/>
      <c r="AI97" s="2267"/>
      <c r="AJ97" s="2267"/>
    </row>
    <row r="98" spans="1:36">
      <c r="A98" s="728"/>
      <c r="B98" s="30"/>
      <c r="C98" s="2239"/>
      <c r="D98" s="2240"/>
      <c r="E98" s="2241" t="s">
        <v>1688</v>
      </c>
      <c r="F98" s="2102" t="s">
        <v>432</v>
      </c>
      <c r="G98" s="2114">
        <v>0</v>
      </c>
      <c r="H98" s="2102"/>
      <c r="I98" s="2115"/>
      <c r="J98" s="2102"/>
      <c r="K98" s="2115"/>
      <c r="L98" s="2102" t="str">
        <f>IF(AND(M72&lt;&gt;"",M98=""),"※",IF(M90&lt;M98,"E",""))</f>
        <v/>
      </c>
      <c r="M98" s="2114"/>
      <c r="N98" s="2102" t="str">
        <f>IF(AND(O72&lt;&gt;"",O98=""),"※",IF(O90&lt;O98,"E",""))</f>
        <v/>
      </c>
      <c r="O98" s="2114"/>
      <c r="P98" s="2102"/>
      <c r="Q98" s="2115"/>
      <c r="R98" s="2267"/>
      <c r="S98" s="2267"/>
      <c r="T98" s="2239"/>
      <c r="U98" s="2240"/>
      <c r="V98" s="2241" t="s">
        <v>1688</v>
      </c>
      <c r="W98" s="2215" t="s">
        <v>432</v>
      </c>
      <c r="X98" s="2114"/>
      <c r="Y98" s="2102"/>
      <c r="Z98" s="2115"/>
      <c r="AA98" s="2102"/>
      <c r="AB98" s="2115"/>
      <c r="AC98" s="2102" t="str">
        <f>IF(AND(AD72&lt;&gt;"",AD98=""),"※",IF(AD90&lt;AD98,"E",""))</f>
        <v/>
      </c>
      <c r="AD98" s="2114"/>
      <c r="AE98" s="2102" t="str">
        <f>IF(AND(AF72&lt;&gt;"",AF98=""),"※",IF(AF90&lt;AF98,"E",""))</f>
        <v/>
      </c>
      <c r="AF98" s="2114"/>
      <c r="AG98" s="2102"/>
      <c r="AH98" s="2115"/>
      <c r="AI98" s="2267"/>
      <c r="AJ98" s="2267"/>
    </row>
    <row r="99" spans="1:36">
      <c r="A99" s="728"/>
      <c r="B99" s="30"/>
      <c r="C99" s="2239"/>
      <c r="D99" s="2240"/>
      <c r="E99" s="2241" t="s">
        <v>1689</v>
      </c>
      <c r="F99" s="2102" t="s">
        <v>432</v>
      </c>
      <c r="G99" s="2114">
        <v>0</v>
      </c>
      <c r="H99" s="2102"/>
      <c r="I99" s="2115"/>
      <c r="J99" s="2102"/>
      <c r="K99" s="2115"/>
      <c r="L99" s="2102" t="str">
        <f>IF(AND(M72&lt;&gt;"",M99=""),"※",IF(M90&lt;M99,"E",""))</f>
        <v/>
      </c>
      <c r="M99" s="2114"/>
      <c r="N99" s="2102" t="str">
        <f>IF(AND(O72&lt;&gt;"",O99=""),"※",IF(O90&lt;O99,"E",""))</f>
        <v/>
      </c>
      <c r="O99" s="2114"/>
      <c r="P99" s="2102"/>
      <c r="Q99" s="2115"/>
      <c r="R99" s="2267"/>
      <c r="S99" s="2267"/>
      <c r="T99" s="2239"/>
      <c r="U99" s="2240"/>
      <c r="V99" s="2241" t="s">
        <v>1689</v>
      </c>
      <c r="W99" s="2215" t="s">
        <v>432</v>
      </c>
      <c r="X99" s="2114"/>
      <c r="Y99" s="2102"/>
      <c r="Z99" s="2115"/>
      <c r="AA99" s="2102"/>
      <c r="AB99" s="2115"/>
      <c r="AC99" s="2102" t="str">
        <f>IF(AND(AD72&lt;&gt;"",AD99=""),"※",IF(AD90&lt;AD99,"E",""))</f>
        <v/>
      </c>
      <c r="AD99" s="2114"/>
      <c r="AE99" s="2102" t="str">
        <f>IF(AND(AF72&lt;&gt;"",AF99=""),"※",IF(AF90&lt;AF99,"E",""))</f>
        <v/>
      </c>
      <c r="AF99" s="2114"/>
      <c r="AG99" s="2102"/>
      <c r="AH99" s="2115"/>
      <c r="AI99" s="2267"/>
      <c r="AJ99" s="2267"/>
    </row>
    <row r="100" spans="1:36">
      <c r="A100" s="728"/>
      <c r="B100" s="30"/>
      <c r="C100" s="2239"/>
      <c r="D100" s="2240"/>
      <c r="E100" s="2241" t="s">
        <v>1690</v>
      </c>
      <c r="F100" s="2102" t="s">
        <v>432</v>
      </c>
      <c r="G100" s="2114">
        <v>0</v>
      </c>
      <c r="H100" s="2102"/>
      <c r="I100" s="2115"/>
      <c r="J100" s="2102"/>
      <c r="K100" s="2115"/>
      <c r="L100" s="2102" t="str">
        <f>IF(AND(M72&lt;&gt;"",M100=""),"※",IF(M90&lt;M100,"E",""))</f>
        <v/>
      </c>
      <c r="M100" s="2114"/>
      <c r="N100" s="2102" t="str">
        <f>IF(AND(O72&lt;&gt;"",O100=""),"※",IF(O90&lt;O100,"E",""))</f>
        <v/>
      </c>
      <c r="O100" s="2114"/>
      <c r="P100" s="2102"/>
      <c r="Q100" s="2115"/>
      <c r="R100" s="2267"/>
      <c r="S100" s="2267"/>
      <c r="T100" s="2239"/>
      <c r="U100" s="2240"/>
      <c r="V100" s="2241" t="s">
        <v>1690</v>
      </c>
      <c r="W100" s="2215" t="s">
        <v>432</v>
      </c>
      <c r="X100" s="2114"/>
      <c r="Y100" s="2102"/>
      <c r="Z100" s="2115"/>
      <c r="AA100" s="2102"/>
      <c r="AB100" s="2115"/>
      <c r="AC100" s="2102" t="str">
        <f>IF(AND(AD72&lt;&gt;"",AD100=""),"※",IF(AD90&lt;AD100,"E",""))</f>
        <v/>
      </c>
      <c r="AD100" s="2114"/>
      <c r="AE100" s="2102" t="str">
        <f>IF(AND(AF72&lt;&gt;"",AF100=""),"※",IF(AF90&lt;AF100,"E",""))</f>
        <v/>
      </c>
      <c r="AF100" s="2114"/>
      <c r="AG100" s="2102"/>
      <c r="AH100" s="2115"/>
      <c r="AI100" s="2267"/>
      <c r="AJ100" s="2267"/>
    </row>
    <row r="101" spans="1:36">
      <c r="A101" s="728"/>
      <c r="B101" s="30"/>
      <c r="C101" s="2239"/>
      <c r="D101" s="2240"/>
      <c r="E101" s="2241" t="s">
        <v>1691</v>
      </c>
      <c r="F101" s="2102" t="s">
        <v>432</v>
      </c>
      <c r="G101" s="2114">
        <v>0</v>
      </c>
      <c r="H101" s="2102"/>
      <c r="I101" s="2115"/>
      <c r="J101" s="2102"/>
      <c r="K101" s="2115"/>
      <c r="L101" s="2102" t="str">
        <f>IF(AND(M72&lt;&gt;"",M101=""),"※",IF(M90&lt;M101,"E",""))</f>
        <v/>
      </c>
      <c r="M101" s="2114"/>
      <c r="N101" s="2102" t="str">
        <f>IF(AND(O72&lt;&gt;"",O101=""),"※",IF(O90&lt;O101,"E",""))</f>
        <v/>
      </c>
      <c r="O101" s="2114"/>
      <c r="P101" s="2102"/>
      <c r="Q101" s="2115"/>
      <c r="R101" s="2267"/>
      <c r="S101" s="2267"/>
      <c r="T101" s="2239"/>
      <c r="U101" s="2240"/>
      <c r="V101" s="2241" t="s">
        <v>1691</v>
      </c>
      <c r="W101" s="2215" t="s">
        <v>432</v>
      </c>
      <c r="X101" s="2114"/>
      <c r="Y101" s="2102"/>
      <c r="Z101" s="2115"/>
      <c r="AA101" s="2102"/>
      <c r="AB101" s="2115"/>
      <c r="AC101" s="2102" t="str">
        <f>IF(AND(AD72&lt;&gt;"",AD101=""),"※",IF(AD90&lt;AD101,"E",""))</f>
        <v/>
      </c>
      <c r="AD101" s="2114"/>
      <c r="AE101" s="2102" t="str">
        <f>IF(AND(AF72&lt;&gt;"",AF101=""),"※",IF(AF90&lt;AF101,"E",""))</f>
        <v/>
      </c>
      <c r="AF101" s="2114"/>
      <c r="AG101" s="2102"/>
      <c r="AH101" s="2115"/>
      <c r="AI101" s="2267"/>
      <c r="AJ101" s="2267"/>
    </row>
    <row r="102" spans="1:36">
      <c r="A102" s="728"/>
      <c r="B102" s="30"/>
      <c r="C102" s="2239"/>
      <c r="D102" s="2240"/>
      <c r="E102" s="2241" t="s">
        <v>277</v>
      </c>
      <c r="F102" s="2102" t="s">
        <v>432</v>
      </c>
      <c r="G102" s="2117">
        <v>0</v>
      </c>
      <c r="H102" s="2102"/>
      <c r="I102" s="2115"/>
      <c r="J102" s="2102"/>
      <c r="K102" s="2115"/>
      <c r="L102" s="2102" t="str">
        <f>IF(AND(M72&lt;&gt;"",M102=""),"※","")</f>
        <v/>
      </c>
      <c r="M102" s="2117"/>
      <c r="N102" s="2102" t="str">
        <f>IF(AND(O72&lt;&gt;"",O102=""),"※","")</f>
        <v/>
      </c>
      <c r="O102" s="2117"/>
      <c r="P102" s="2102"/>
      <c r="Q102" s="2115"/>
      <c r="R102" s="2267"/>
      <c r="S102" s="2267"/>
      <c r="T102" s="2239"/>
      <c r="U102" s="2240"/>
      <c r="V102" s="2241" t="s">
        <v>277</v>
      </c>
      <c r="W102" s="2215" t="s">
        <v>432</v>
      </c>
      <c r="X102" s="2117"/>
      <c r="Y102" s="2102"/>
      <c r="Z102" s="2115"/>
      <c r="AA102" s="2102"/>
      <c r="AB102" s="2115"/>
      <c r="AC102" s="2102" t="str">
        <f>IF(AND(AD72&lt;&gt;"",AD102=""),"※","")</f>
        <v/>
      </c>
      <c r="AD102" s="2117"/>
      <c r="AE102" s="2102" t="str">
        <f>IF(AND(AF72&lt;&gt;"",AF102=""),"※","")</f>
        <v/>
      </c>
      <c r="AF102" s="2117"/>
      <c r="AG102" s="2102"/>
      <c r="AH102" s="2115"/>
      <c r="AI102" s="2267"/>
      <c r="AJ102" s="2267"/>
    </row>
    <row r="103" spans="1:36">
      <c r="A103" s="728"/>
      <c r="B103" s="30"/>
      <c r="C103" s="2239"/>
      <c r="D103" s="2245"/>
      <c r="E103" s="2242" t="s">
        <v>751</v>
      </c>
      <c r="F103" s="2106" t="s">
        <v>432</v>
      </c>
      <c r="G103" s="2127">
        <v>0</v>
      </c>
      <c r="H103" s="2106"/>
      <c r="I103" s="2129"/>
      <c r="J103" s="2106"/>
      <c r="K103" s="2129"/>
      <c r="L103" s="2106" t="str">
        <f>IF(AND(M72&lt;&gt;"",M103=""),"※","")</f>
        <v/>
      </c>
      <c r="M103" s="2127"/>
      <c r="N103" s="2106" t="str">
        <f>IF(AND(O72&lt;&gt;"",O103=""),"※","")</f>
        <v/>
      </c>
      <c r="O103" s="2127"/>
      <c r="P103" s="2106"/>
      <c r="Q103" s="2129"/>
      <c r="R103" s="2267"/>
      <c r="S103" s="2267"/>
      <c r="T103" s="2239"/>
      <c r="U103" s="2245"/>
      <c r="V103" s="2242" t="s">
        <v>751</v>
      </c>
      <c r="W103" s="2216" t="s">
        <v>432</v>
      </c>
      <c r="X103" s="2127"/>
      <c r="Y103" s="2106"/>
      <c r="Z103" s="2129"/>
      <c r="AA103" s="2106"/>
      <c r="AB103" s="2129"/>
      <c r="AC103" s="2106" t="str">
        <f>IF(AND(AD72&lt;&gt;"",AD103=""),"※","")</f>
        <v/>
      </c>
      <c r="AD103" s="2127"/>
      <c r="AE103" s="2106" t="str">
        <f>IF(AND(AF72&lt;&gt;"",AF103=""),"※","")</f>
        <v/>
      </c>
      <c r="AF103" s="2127"/>
      <c r="AG103" s="2106"/>
      <c r="AH103" s="2129"/>
      <c r="AI103" s="2267"/>
      <c r="AJ103" s="2267"/>
    </row>
    <row r="104" spans="1:36">
      <c r="A104" s="728"/>
      <c r="B104" s="30"/>
      <c r="C104" s="1705" t="s">
        <v>752</v>
      </c>
      <c r="D104" s="1693" t="s">
        <v>1680</v>
      </c>
      <c r="E104" s="2238" t="s">
        <v>274</v>
      </c>
      <c r="F104" s="2281"/>
      <c r="G104" s="2282"/>
      <c r="H104" s="2281" t="str">
        <f>IF(AND(I72&lt;&gt;"",I104=""),"※",IF(I104&lt;I105,"E",""))</f>
        <v/>
      </c>
      <c r="I104" s="2280"/>
      <c r="J104" s="2281"/>
      <c r="K104" s="2282" t="s">
        <v>260</v>
      </c>
      <c r="L104" s="2281" t="str">
        <f>IF(AND(M72&lt;&gt;"",M104=""),"※",IF(M104&lt;M105,"E",""))</f>
        <v/>
      </c>
      <c r="M104" s="2280"/>
      <c r="N104" s="2281"/>
      <c r="O104" s="2282" t="s">
        <v>260</v>
      </c>
      <c r="P104" s="2281"/>
      <c r="Q104" s="2282" t="s">
        <v>260</v>
      </c>
      <c r="R104" s="2267"/>
      <c r="S104" s="2267"/>
      <c r="T104" s="1705" t="s">
        <v>752</v>
      </c>
      <c r="U104" s="1693" t="s">
        <v>1680</v>
      </c>
      <c r="V104" s="2238" t="s">
        <v>274</v>
      </c>
      <c r="W104" s="2252"/>
      <c r="X104" s="2282"/>
      <c r="Y104" s="2281" t="str">
        <f>IF(AND(Z72&lt;&gt;"",Z104=""),"※",IF(Z104&lt;Z105,"E",""))</f>
        <v/>
      </c>
      <c r="Z104" s="2280"/>
      <c r="AA104" s="2281"/>
      <c r="AB104" s="2282" t="s">
        <v>260</v>
      </c>
      <c r="AC104" s="2281" t="str">
        <f>IF(AND(AD72&lt;&gt;"",AD104=""),"※",IF(AD104&lt;AD105,"E",""))</f>
        <v/>
      </c>
      <c r="AD104" s="2280"/>
      <c r="AE104" s="2281"/>
      <c r="AF104" s="2282" t="s">
        <v>260</v>
      </c>
      <c r="AG104" s="2281"/>
      <c r="AH104" s="2282" t="s">
        <v>260</v>
      </c>
      <c r="AI104" s="2267"/>
      <c r="AJ104" s="2267"/>
    </row>
    <row r="105" spans="1:36">
      <c r="A105" s="728"/>
      <c r="B105" s="30"/>
      <c r="C105" s="2243"/>
      <c r="D105" s="2240" t="s">
        <v>1681</v>
      </c>
      <c r="E105" s="2246" t="s">
        <v>750</v>
      </c>
      <c r="F105" s="2102"/>
      <c r="G105" s="2115"/>
      <c r="H105" s="2102" t="str">
        <f>IF(AND(I72&lt;&gt;"",I105=""),"※",IF(I104&lt;I105,"E",""))</f>
        <v/>
      </c>
      <c r="I105" s="2114"/>
      <c r="J105" s="2102"/>
      <c r="K105" s="2115" t="s">
        <v>260</v>
      </c>
      <c r="L105" s="2102" t="str">
        <f>IF(AND(M72&lt;&gt;"",M105=""),"※",IF(M104&lt;M105,"E",""))</f>
        <v/>
      </c>
      <c r="M105" s="2114"/>
      <c r="N105" s="2102"/>
      <c r="O105" s="2115" t="s">
        <v>260</v>
      </c>
      <c r="P105" s="2102"/>
      <c r="Q105" s="2115" t="s">
        <v>260</v>
      </c>
      <c r="R105" s="2267"/>
      <c r="S105" s="2267"/>
      <c r="T105" s="2243"/>
      <c r="U105" s="2240" t="s">
        <v>1681</v>
      </c>
      <c r="V105" s="2246" t="s">
        <v>750</v>
      </c>
      <c r="W105" s="2215"/>
      <c r="X105" s="2115"/>
      <c r="Y105" s="2102" t="str">
        <f>IF(AND(Z72&lt;&gt;"",Z105=""),"※",IF(Z104&lt;Z105,"E",""))</f>
        <v/>
      </c>
      <c r="Z105" s="2114"/>
      <c r="AA105" s="2102"/>
      <c r="AB105" s="2115" t="s">
        <v>260</v>
      </c>
      <c r="AC105" s="2102" t="str">
        <f>IF(AND(AD72&lt;&gt;"",AD105=""),"※",IF(AD104&lt;AD105,"E",""))</f>
        <v/>
      </c>
      <c r="AD105" s="2114"/>
      <c r="AE105" s="2102"/>
      <c r="AF105" s="2115" t="s">
        <v>260</v>
      </c>
      <c r="AG105" s="2102"/>
      <c r="AH105" s="2115" t="s">
        <v>260</v>
      </c>
      <c r="AI105" s="2267"/>
      <c r="AJ105" s="2267"/>
    </row>
    <row r="106" spans="1:36">
      <c r="A106" s="728"/>
      <c r="B106" s="30"/>
      <c r="C106" s="2243"/>
      <c r="D106" s="2240"/>
      <c r="E106" s="2242" t="s">
        <v>277</v>
      </c>
      <c r="F106" s="2102"/>
      <c r="G106" s="2118"/>
      <c r="H106" s="2102" t="str">
        <f>IF(AND(I72&lt;&gt;"",I106=""),"※","")</f>
        <v/>
      </c>
      <c r="I106" s="2117"/>
      <c r="J106" s="2102"/>
      <c r="K106" s="2118" t="s">
        <v>260</v>
      </c>
      <c r="L106" s="2102" t="str">
        <f>IF(AND(M72&lt;&gt;"",M106=""),"※","")</f>
        <v/>
      </c>
      <c r="M106" s="2117"/>
      <c r="N106" s="2102"/>
      <c r="O106" s="2118" t="s">
        <v>260</v>
      </c>
      <c r="P106" s="2102"/>
      <c r="Q106" s="2118" t="s">
        <v>260</v>
      </c>
      <c r="R106" s="1794"/>
      <c r="S106" s="1794"/>
      <c r="T106" s="2243"/>
      <c r="U106" s="2240"/>
      <c r="V106" s="2242" t="s">
        <v>277</v>
      </c>
      <c r="W106" s="2215"/>
      <c r="X106" s="2118"/>
      <c r="Y106" s="2102" t="str">
        <f>IF(AND(Z72&lt;&gt;"",Z106=""),"※","")</f>
        <v/>
      </c>
      <c r="Z106" s="2117"/>
      <c r="AA106" s="2102"/>
      <c r="AB106" s="2118" t="s">
        <v>260</v>
      </c>
      <c r="AC106" s="2102" t="str">
        <f>IF(AND(AD72&lt;&gt;"",AD106=""),"※","")</f>
        <v/>
      </c>
      <c r="AD106" s="2117"/>
      <c r="AE106" s="2102"/>
      <c r="AF106" s="2118" t="s">
        <v>260</v>
      </c>
      <c r="AG106" s="2102"/>
      <c r="AH106" s="2118" t="s">
        <v>260</v>
      </c>
      <c r="AI106" s="1794"/>
      <c r="AJ106" s="1794"/>
    </row>
    <row r="107" spans="1:36">
      <c r="A107" s="728"/>
      <c r="B107" s="30"/>
      <c r="C107" s="1706"/>
      <c r="D107" s="2244"/>
      <c r="E107" s="2241" t="s">
        <v>751</v>
      </c>
      <c r="F107" s="2120"/>
      <c r="G107" s="2122"/>
      <c r="H107" s="2120" t="str">
        <f>IF(AND(I72&lt;&gt;"",I107=""),"※","")</f>
        <v/>
      </c>
      <c r="I107" s="2121"/>
      <c r="J107" s="2120"/>
      <c r="K107" s="2122" t="s">
        <v>260</v>
      </c>
      <c r="L107" s="2120" t="str">
        <f>IF(AND(M72&lt;&gt;"",M107=""),"※","")</f>
        <v/>
      </c>
      <c r="M107" s="2121"/>
      <c r="N107" s="2120"/>
      <c r="O107" s="2122" t="s">
        <v>260</v>
      </c>
      <c r="P107" s="2120"/>
      <c r="Q107" s="2122" t="s">
        <v>260</v>
      </c>
      <c r="R107" s="1794"/>
      <c r="S107" s="1794"/>
      <c r="T107" s="1706"/>
      <c r="U107" s="2244"/>
      <c r="V107" s="2241" t="s">
        <v>751</v>
      </c>
      <c r="W107" s="2218"/>
      <c r="X107" s="2122"/>
      <c r="Y107" s="2120" t="str">
        <f>IF(AND(Z72&lt;&gt;"",Z107=""),"※","")</f>
        <v/>
      </c>
      <c r="Z107" s="2121"/>
      <c r="AA107" s="2120"/>
      <c r="AB107" s="2122" t="s">
        <v>260</v>
      </c>
      <c r="AC107" s="2120" t="str">
        <f>IF(AND(AD72&lt;&gt;"",AD107=""),"※","")</f>
        <v/>
      </c>
      <c r="AD107" s="2121"/>
      <c r="AE107" s="2120"/>
      <c r="AF107" s="2122" t="s">
        <v>260</v>
      </c>
      <c r="AG107" s="2120"/>
      <c r="AH107" s="2122" t="s">
        <v>260</v>
      </c>
      <c r="AI107" s="1794"/>
      <c r="AJ107" s="1794"/>
    </row>
    <row r="108" spans="1:36">
      <c r="A108" s="728"/>
      <c r="B108" s="30"/>
      <c r="C108" s="1706"/>
      <c r="D108" s="1699" t="s">
        <v>1692</v>
      </c>
      <c r="E108" s="2241" t="s">
        <v>274</v>
      </c>
      <c r="F108" s="2102"/>
      <c r="G108" s="2115"/>
      <c r="H108" s="2102" t="str">
        <f>IF(AND(I72&lt;&gt;"",I108=""),"※",IF(I108&lt;I109,"E",""))</f>
        <v/>
      </c>
      <c r="I108" s="2114"/>
      <c r="J108" s="2102"/>
      <c r="K108" s="2124"/>
      <c r="L108" s="2102" t="str">
        <f>IF(AND(M72&lt;&gt;"",M108=""),"※",IF(M108&lt;M109,"E",""))</f>
        <v/>
      </c>
      <c r="M108" s="2114"/>
      <c r="N108" s="2102"/>
      <c r="O108" s="2124"/>
      <c r="P108" s="2102"/>
      <c r="Q108" s="2124"/>
      <c r="R108" s="1794"/>
      <c r="S108" s="1794"/>
      <c r="T108" s="1706"/>
      <c r="U108" s="1699" t="s">
        <v>1692</v>
      </c>
      <c r="V108" s="2241" t="s">
        <v>274</v>
      </c>
      <c r="W108" s="2215"/>
      <c r="X108" s="2115"/>
      <c r="Y108" s="2102" t="str">
        <f>IF(AND(Z72&lt;&gt;"",Z108=""),"※",IF(Z108&lt;Z109,"E",""))</f>
        <v/>
      </c>
      <c r="Z108" s="2114"/>
      <c r="AA108" s="2102"/>
      <c r="AB108" s="2124"/>
      <c r="AC108" s="2102" t="str">
        <f>IF(AND(AD72&lt;&gt;"",AD108=""),"※",IF(AD108&lt;AD109,"E",""))</f>
        <v/>
      </c>
      <c r="AD108" s="2114"/>
      <c r="AE108" s="2102"/>
      <c r="AF108" s="2124"/>
      <c r="AG108" s="2102"/>
      <c r="AH108" s="2124"/>
      <c r="AI108" s="1794"/>
      <c r="AJ108" s="1794"/>
    </row>
    <row r="109" spans="1:36">
      <c r="A109" s="728"/>
      <c r="B109" s="30"/>
      <c r="C109" s="1706"/>
      <c r="D109" s="2240"/>
      <c r="E109" s="2246" t="s">
        <v>750</v>
      </c>
      <c r="F109" s="2102"/>
      <c r="G109" s="2115"/>
      <c r="H109" s="2102" t="str">
        <f>IF(AND(I72&lt;&gt;"",I109=""),"※",IF(I108&lt;I109,"E",""))</f>
        <v/>
      </c>
      <c r="I109" s="2114"/>
      <c r="J109" s="2102"/>
      <c r="K109" s="2124"/>
      <c r="L109" s="2102" t="str">
        <f>IF(AND(M72&lt;&gt;"",M109=""),"※",IF(M108&lt;M109,"E",""))</f>
        <v/>
      </c>
      <c r="M109" s="2114"/>
      <c r="N109" s="2102"/>
      <c r="O109" s="2124"/>
      <c r="P109" s="2102"/>
      <c r="Q109" s="2124"/>
      <c r="R109" s="1794"/>
      <c r="S109" s="1794"/>
      <c r="T109" s="1706"/>
      <c r="U109" s="2240"/>
      <c r="V109" s="2246" t="s">
        <v>750</v>
      </c>
      <c r="W109" s="2215"/>
      <c r="X109" s="2115"/>
      <c r="Y109" s="2102" t="str">
        <f>IF(AND(Z72&lt;&gt;"",Z109=""),"※",IF(Z108&lt;Z109,"E",""))</f>
        <v/>
      </c>
      <c r="Z109" s="2114"/>
      <c r="AA109" s="2102"/>
      <c r="AB109" s="2124"/>
      <c r="AC109" s="2102" t="str">
        <f>IF(AND(AD72&lt;&gt;"",AD109=""),"※",IF(AD108&lt;AD109,"E",""))</f>
        <v/>
      </c>
      <c r="AD109" s="2114"/>
      <c r="AE109" s="2102"/>
      <c r="AF109" s="2124"/>
      <c r="AG109" s="2102"/>
      <c r="AH109" s="2124"/>
      <c r="AI109" s="1794"/>
      <c r="AJ109" s="1794"/>
    </row>
    <row r="110" spans="1:36">
      <c r="A110" s="728"/>
      <c r="B110" s="30"/>
      <c r="C110" s="1706"/>
      <c r="D110" s="2240"/>
      <c r="E110" s="2242" t="s">
        <v>277</v>
      </c>
      <c r="F110" s="2102"/>
      <c r="G110" s="2115"/>
      <c r="H110" s="2102" t="str">
        <f>IF(AND(I72&lt;&gt;"",I110=""),"※","")</f>
        <v/>
      </c>
      <c r="I110" s="2117"/>
      <c r="J110" s="2102"/>
      <c r="K110" s="2124"/>
      <c r="L110" s="2102" t="str">
        <f>IF(AND(M72&lt;&gt;"",M110=""),"※","")</f>
        <v/>
      </c>
      <c r="M110" s="2117"/>
      <c r="N110" s="2102"/>
      <c r="O110" s="2124"/>
      <c r="P110" s="2102"/>
      <c r="Q110" s="2124"/>
      <c r="R110" s="1794"/>
      <c r="S110" s="1794"/>
      <c r="T110" s="1706"/>
      <c r="U110" s="2240"/>
      <c r="V110" s="2242" t="s">
        <v>277</v>
      </c>
      <c r="W110" s="2215"/>
      <c r="X110" s="2115"/>
      <c r="Y110" s="2102" t="str">
        <f>IF(AND(Z72&lt;&gt;"",Z110=""),"※","")</f>
        <v/>
      </c>
      <c r="Z110" s="2117"/>
      <c r="AA110" s="2102"/>
      <c r="AB110" s="2124"/>
      <c r="AC110" s="2102" t="str">
        <f>IF(AND(AD72&lt;&gt;"",AD110=""),"※","")</f>
        <v/>
      </c>
      <c r="AD110" s="2117"/>
      <c r="AE110" s="2102"/>
      <c r="AF110" s="2124"/>
      <c r="AG110" s="2102"/>
      <c r="AH110" s="2124"/>
      <c r="AI110" s="1794"/>
      <c r="AJ110" s="1794"/>
    </row>
    <row r="111" spans="1:36">
      <c r="A111" s="728"/>
      <c r="B111" s="30"/>
      <c r="C111" s="1706"/>
      <c r="D111" s="2245"/>
      <c r="E111" s="2247" t="s">
        <v>751</v>
      </c>
      <c r="F111" s="2106"/>
      <c r="G111" s="2129"/>
      <c r="H111" s="2106" t="str">
        <f>IF(AND(I72&lt;&gt;"",I111=""),"※","")</f>
        <v/>
      </c>
      <c r="I111" s="2127"/>
      <c r="J111" s="2106"/>
      <c r="K111" s="2128"/>
      <c r="L111" s="2106" t="str">
        <f>IF(AND(M72&lt;&gt;"",M111=""),"※","")</f>
        <v/>
      </c>
      <c r="M111" s="2127"/>
      <c r="N111" s="2106"/>
      <c r="O111" s="2128"/>
      <c r="P111" s="2106"/>
      <c r="Q111" s="2128"/>
      <c r="R111" s="1794"/>
      <c r="S111" s="1794"/>
      <c r="T111" s="1706"/>
      <c r="U111" s="2245"/>
      <c r="V111" s="2247" t="s">
        <v>751</v>
      </c>
      <c r="W111" s="2216"/>
      <c r="X111" s="2129"/>
      <c r="Y111" s="2106" t="str">
        <f>IF(AND(Z72&lt;&gt;"",Z111=""),"※","")</f>
        <v/>
      </c>
      <c r="Z111" s="2127"/>
      <c r="AA111" s="2106"/>
      <c r="AB111" s="2128"/>
      <c r="AC111" s="2106" t="str">
        <f>IF(AND(AD72&lt;&gt;"",AD111=""),"※","")</f>
        <v/>
      </c>
      <c r="AD111" s="2127"/>
      <c r="AE111" s="2106"/>
      <c r="AF111" s="2128"/>
      <c r="AG111" s="2106"/>
      <c r="AH111" s="2128"/>
      <c r="AI111" s="1794"/>
      <c r="AJ111" s="1794"/>
    </row>
    <row r="112" spans="1:36">
      <c r="A112" s="728"/>
      <c r="B112" s="30"/>
      <c r="C112" s="1705" t="s">
        <v>1738</v>
      </c>
      <c r="D112" s="1693" t="s">
        <v>1680</v>
      </c>
      <c r="E112" s="2238" t="s">
        <v>274</v>
      </c>
      <c r="F112" s="2281"/>
      <c r="G112" s="2282"/>
      <c r="H112" s="2281"/>
      <c r="I112" s="2283"/>
      <c r="J112" s="2281"/>
      <c r="K112" s="2282" t="s">
        <v>260</v>
      </c>
      <c r="L112" s="2281"/>
      <c r="M112" s="2282" t="s">
        <v>260</v>
      </c>
      <c r="N112" s="2281"/>
      <c r="O112" s="2282" t="s">
        <v>260</v>
      </c>
      <c r="P112" s="2281" t="str">
        <f>IF(AND(Q72&lt;&gt;"",Q112=""),"※",IF(Q112&lt;Q113,"E",""))</f>
        <v/>
      </c>
      <c r="Q112" s="2280"/>
      <c r="R112" s="2267"/>
      <c r="S112" s="2267"/>
      <c r="T112" s="1705" t="s">
        <v>1738</v>
      </c>
      <c r="U112" s="1693" t="s">
        <v>1680</v>
      </c>
      <c r="V112" s="2238" t="s">
        <v>274</v>
      </c>
      <c r="W112" s="2252"/>
      <c r="X112" s="2282"/>
      <c r="Y112" s="2281"/>
      <c r="Z112" s="2283"/>
      <c r="AA112" s="2281"/>
      <c r="AB112" s="2282" t="s">
        <v>260</v>
      </c>
      <c r="AC112" s="2281"/>
      <c r="AD112" s="2282" t="s">
        <v>260</v>
      </c>
      <c r="AE112" s="2281"/>
      <c r="AF112" s="2282" t="s">
        <v>260</v>
      </c>
      <c r="AG112" s="2281" t="str">
        <f>IF(AND(AH72&lt;&gt;"",AH112=""),"※",IF(AH112&lt;AH113,"E",""))</f>
        <v/>
      </c>
      <c r="AH112" s="2280"/>
      <c r="AI112" s="2267"/>
      <c r="AJ112" s="2267"/>
    </row>
    <row r="113" spans="1:36">
      <c r="A113" s="728"/>
      <c r="B113" s="30"/>
      <c r="C113" s="2243" t="s">
        <v>1739</v>
      </c>
      <c r="D113" s="2240" t="s">
        <v>1681</v>
      </c>
      <c r="E113" s="2246" t="s">
        <v>750</v>
      </c>
      <c r="F113" s="2102"/>
      <c r="G113" s="2115"/>
      <c r="H113" s="2102"/>
      <c r="I113" s="2284"/>
      <c r="J113" s="2102"/>
      <c r="K113" s="2115" t="s">
        <v>260</v>
      </c>
      <c r="L113" s="2102"/>
      <c r="M113" s="2115" t="s">
        <v>260</v>
      </c>
      <c r="N113" s="2102"/>
      <c r="O113" s="2115" t="s">
        <v>260</v>
      </c>
      <c r="P113" s="2102" t="str">
        <f>IF(AND(Q72&lt;&gt;"",Q113=""),"※",IF(Q112&lt;Q113,"E",""))</f>
        <v/>
      </c>
      <c r="Q113" s="2114"/>
      <c r="R113" s="2267"/>
      <c r="S113" s="2267"/>
      <c r="T113" s="2243" t="s">
        <v>1739</v>
      </c>
      <c r="U113" s="2240" t="s">
        <v>1681</v>
      </c>
      <c r="V113" s="2246" t="s">
        <v>750</v>
      </c>
      <c r="W113" s="2215"/>
      <c r="X113" s="2115"/>
      <c r="Y113" s="2102"/>
      <c r="Z113" s="2284"/>
      <c r="AA113" s="2102"/>
      <c r="AB113" s="2115" t="s">
        <v>260</v>
      </c>
      <c r="AC113" s="2102"/>
      <c r="AD113" s="2115" t="s">
        <v>260</v>
      </c>
      <c r="AE113" s="2102"/>
      <c r="AF113" s="2115" t="s">
        <v>260</v>
      </c>
      <c r="AG113" s="2102" t="str">
        <f>IF(AND(AH72&lt;&gt;"",AH113=""),"※",IF(AH112&lt;AH113,"E",""))</f>
        <v/>
      </c>
      <c r="AH113" s="2114"/>
      <c r="AI113" s="2267"/>
      <c r="AJ113" s="2267"/>
    </row>
    <row r="114" spans="1:36">
      <c r="A114" s="728"/>
      <c r="B114" s="30"/>
      <c r="C114" s="2243"/>
      <c r="D114" s="2240"/>
      <c r="E114" s="2242" t="s">
        <v>277</v>
      </c>
      <c r="F114" s="2102"/>
      <c r="G114" s="2118"/>
      <c r="H114" s="2102"/>
      <c r="I114" s="2285"/>
      <c r="J114" s="2102"/>
      <c r="K114" s="2118" t="s">
        <v>260</v>
      </c>
      <c r="L114" s="2102"/>
      <c r="M114" s="2118" t="s">
        <v>260</v>
      </c>
      <c r="N114" s="2102"/>
      <c r="O114" s="2118" t="s">
        <v>260</v>
      </c>
      <c r="P114" s="2102" t="str">
        <f>IF(AND(Q72&lt;&gt;"",Q114=""),"※","")</f>
        <v/>
      </c>
      <c r="Q114" s="2117"/>
      <c r="R114" s="1794"/>
      <c r="S114" s="1794"/>
      <c r="T114" s="2243"/>
      <c r="U114" s="2240"/>
      <c r="V114" s="2242" t="s">
        <v>277</v>
      </c>
      <c r="W114" s="2215"/>
      <c r="X114" s="2118"/>
      <c r="Y114" s="2102"/>
      <c r="Z114" s="2285"/>
      <c r="AA114" s="2102"/>
      <c r="AB114" s="2118" t="s">
        <v>260</v>
      </c>
      <c r="AC114" s="2102"/>
      <c r="AD114" s="2118" t="s">
        <v>260</v>
      </c>
      <c r="AE114" s="2102"/>
      <c r="AF114" s="2118" t="s">
        <v>260</v>
      </c>
      <c r="AG114" s="2102" t="str">
        <f>IF(AND(AH72&lt;&gt;"",AH114=""),"※","")</f>
        <v/>
      </c>
      <c r="AH114" s="2117"/>
      <c r="AI114" s="1794"/>
      <c r="AJ114" s="1794"/>
    </row>
    <row r="115" spans="1:36">
      <c r="A115" s="728"/>
      <c r="B115" s="30"/>
      <c r="C115" s="1706"/>
      <c r="D115" s="2244"/>
      <c r="E115" s="2241" t="s">
        <v>751</v>
      </c>
      <c r="F115" s="2120"/>
      <c r="G115" s="2122"/>
      <c r="H115" s="2120"/>
      <c r="I115" s="2286"/>
      <c r="J115" s="2120"/>
      <c r="K115" s="2122" t="s">
        <v>260</v>
      </c>
      <c r="L115" s="2120"/>
      <c r="M115" s="2122" t="s">
        <v>260</v>
      </c>
      <c r="N115" s="2120"/>
      <c r="O115" s="2122" t="s">
        <v>260</v>
      </c>
      <c r="P115" s="2120" t="str">
        <f>IF(AND(Q72&lt;&gt;"",Q115=""),"※","")</f>
        <v/>
      </c>
      <c r="Q115" s="2121"/>
      <c r="R115" s="1794"/>
      <c r="S115" s="1794"/>
      <c r="T115" s="1706"/>
      <c r="U115" s="2244"/>
      <c r="V115" s="2241" t="s">
        <v>751</v>
      </c>
      <c r="W115" s="2218"/>
      <c r="X115" s="2122"/>
      <c r="Y115" s="2120"/>
      <c r="Z115" s="2286"/>
      <c r="AA115" s="2120"/>
      <c r="AB115" s="2122" t="s">
        <v>260</v>
      </c>
      <c r="AC115" s="2120"/>
      <c r="AD115" s="2122" t="s">
        <v>260</v>
      </c>
      <c r="AE115" s="2120"/>
      <c r="AF115" s="2122" t="s">
        <v>260</v>
      </c>
      <c r="AG115" s="2120" t="str">
        <f>IF(AND(AH72&lt;&gt;"",AH115=""),"※","")</f>
        <v/>
      </c>
      <c r="AH115" s="2121"/>
      <c r="AI115" s="1794"/>
      <c r="AJ115" s="1794"/>
    </row>
    <row r="116" spans="1:36">
      <c r="A116" s="728"/>
      <c r="B116" s="30"/>
      <c r="C116" s="1706"/>
      <c r="D116" s="1699" t="s">
        <v>1692</v>
      </c>
      <c r="E116" s="2241" t="s">
        <v>274</v>
      </c>
      <c r="F116" s="2102"/>
      <c r="G116" s="2115"/>
      <c r="H116" s="2102"/>
      <c r="I116" s="2284"/>
      <c r="J116" s="2102"/>
      <c r="K116" s="2124"/>
      <c r="L116" s="2102"/>
      <c r="M116" s="2124"/>
      <c r="N116" s="2102"/>
      <c r="O116" s="2124"/>
      <c r="P116" s="2102" t="str">
        <f>IF(AND(Q72&lt;&gt;"",Q116=""),"※",IF(Q116&lt;Q117,"E",""))</f>
        <v/>
      </c>
      <c r="Q116" s="2114"/>
      <c r="R116" s="1794"/>
      <c r="S116" s="1794"/>
      <c r="T116" s="1706"/>
      <c r="U116" s="1699" t="s">
        <v>1692</v>
      </c>
      <c r="V116" s="2241" t="s">
        <v>274</v>
      </c>
      <c r="W116" s="2215"/>
      <c r="X116" s="2115"/>
      <c r="Y116" s="2102"/>
      <c r="Z116" s="2284"/>
      <c r="AA116" s="2102"/>
      <c r="AB116" s="2124"/>
      <c r="AC116" s="2102"/>
      <c r="AD116" s="2124"/>
      <c r="AE116" s="2102"/>
      <c r="AF116" s="2124"/>
      <c r="AG116" s="2102" t="str">
        <f>IF(AND(AH72&lt;&gt;"",AH116=""),"※",IF(AH116&lt;AH117,"E",""))</f>
        <v/>
      </c>
      <c r="AH116" s="2114"/>
      <c r="AI116" s="1794"/>
      <c r="AJ116" s="1794"/>
    </row>
    <row r="117" spans="1:36">
      <c r="A117" s="728"/>
      <c r="B117" s="30"/>
      <c r="C117" s="1706"/>
      <c r="D117" s="2240"/>
      <c r="E117" s="2246" t="s">
        <v>750</v>
      </c>
      <c r="F117" s="2102"/>
      <c r="G117" s="2115"/>
      <c r="H117" s="2102"/>
      <c r="I117" s="2284"/>
      <c r="J117" s="2102"/>
      <c r="K117" s="2124"/>
      <c r="L117" s="2102"/>
      <c r="M117" s="2124"/>
      <c r="N117" s="2102"/>
      <c r="O117" s="2124"/>
      <c r="P117" s="2102" t="str">
        <f>IF(AND(Q72&lt;&gt;"",Q117=""),"※",IF(Q116&lt;Q117,"E",""))</f>
        <v/>
      </c>
      <c r="Q117" s="2114"/>
      <c r="R117" s="1794"/>
      <c r="S117" s="1794"/>
      <c r="T117" s="1706"/>
      <c r="U117" s="2240"/>
      <c r="V117" s="2246" t="s">
        <v>750</v>
      </c>
      <c r="W117" s="2215"/>
      <c r="X117" s="2115"/>
      <c r="Y117" s="2102"/>
      <c r="Z117" s="2284"/>
      <c r="AA117" s="2102"/>
      <c r="AB117" s="2124"/>
      <c r="AC117" s="2102"/>
      <c r="AD117" s="2124"/>
      <c r="AE117" s="2102"/>
      <c r="AF117" s="2124"/>
      <c r="AG117" s="2102" t="str">
        <f>IF(AND(AH72&lt;&gt;"",AH117=""),"※",IF(AH116&lt;AH117,"E",""))</f>
        <v/>
      </c>
      <c r="AH117" s="2114"/>
      <c r="AI117" s="1794"/>
      <c r="AJ117" s="1794"/>
    </row>
    <row r="118" spans="1:36">
      <c r="A118" s="728"/>
      <c r="B118" s="30"/>
      <c r="C118" s="1706"/>
      <c r="D118" s="2240"/>
      <c r="E118" s="2242" t="s">
        <v>277</v>
      </c>
      <c r="F118" s="2102"/>
      <c r="G118" s="2115"/>
      <c r="H118" s="2102"/>
      <c r="I118" s="2285"/>
      <c r="J118" s="2102"/>
      <c r="K118" s="2124"/>
      <c r="L118" s="2102"/>
      <c r="M118" s="2124"/>
      <c r="N118" s="2102"/>
      <c r="O118" s="2124"/>
      <c r="P118" s="2102" t="str">
        <f>IF(AND(Q72&lt;&gt;"",Q118=""),"※","")</f>
        <v/>
      </c>
      <c r="Q118" s="2117"/>
      <c r="R118" s="1794"/>
      <c r="S118" s="1794"/>
      <c r="T118" s="1706"/>
      <c r="U118" s="2240"/>
      <c r="V118" s="2242" t="s">
        <v>277</v>
      </c>
      <c r="W118" s="2215"/>
      <c r="X118" s="2115"/>
      <c r="Y118" s="2102"/>
      <c r="Z118" s="2285"/>
      <c r="AA118" s="2102"/>
      <c r="AB118" s="2124"/>
      <c r="AC118" s="2102"/>
      <c r="AD118" s="2124"/>
      <c r="AE118" s="2102"/>
      <c r="AF118" s="2124"/>
      <c r="AG118" s="2102" t="str">
        <f>IF(AND(AH72&lt;&gt;"",AH118=""),"※","")</f>
        <v/>
      </c>
      <c r="AH118" s="2117"/>
      <c r="AI118" s="1794"/>
      <c r="AJ118" s="1794"/>
    </row>
    <row r="119" spans="1:36">
      <c r="A119" s="728"/>
      <c r="B119" s="30"/>
      <c r="C119" s="1706"/>
      <c r="D119" s="2245"/>
      <c r="E119" s="2247" t="s">
        <v>751</v>
      </c>
      <c r="F119" s="2106"/>
      <c r="G119" s="2129"/>
      <c r="H119" s="2106"/>
      <c r="I119" s="2287"/>
      <c r="J119" s="2106"/>
      <c r="K119" s="2128"/>
      <c r="L119" s="2106"/>
      <c r="M119" s="2128"/>
      <c r="N119" s="2106"/>
      <c r="O119" s="2128"/>
      <c r="P119" s="2106" t="str">
        <f>IF(AND(Q72&lt;&gt;"",Q119=""),"※","")</f>
        <v/>
      </c>
      <c r="Q119" s="2127"/>
      <c r="R119" s="1794"/>
      <c r="S119" s="1794"/>
      <c r="T119" s="1706"/>
      <c r="U119" s="2245"/>
      <c r="V119" s="2247" t="s">
        <v>751</v>
      </c>
      <c r="W119" s="2216"/>
      <c r="X119" s="2129"/>
      <c r="Y119" s="2106"/>
      <c r="Z119" s="2287"/>
      <c r="AA119" s="2106"/>
      <c r="AB119" s="2128"/>
      <c r="AC119" s="2106"/>
      <c r="AD119" s="2128"/>
      <c r="AE119" s="2106"/>
      <c r="AF119" s="2128"/>
      <c r="AG119" s="2106" t="str">
        <f>IF(AND(AH72&lt;&gt;"",AH119=""),"※","")</f>
        <v/>
      </c>
      <c r="AH119" s="2127"/>
      <c r="AI119" s="1794"/>
      <c r="AJ119" s="1794"/>
    </row>
    <row r="120" spans="1:36">
      <c r="A120" s="728"/>
      <c r="B120" s="30"/>
      <c r="C120" s="1705" t="s">
        <v>1740</v>
      </c>
      <c r="D120" s="1693" t="s">
        <v>1680</v>
      </c>
      <c r="E120" s="2238" t="s">
        <v>274</v>
      </c>
      <c r="F120" s="2281"/>
      <c r="G120" s="2282"/>
      <c r="H120" s="2281"/>
      <c r="I120" s="2282"/>
      <c r="J120" s="2281"/>
      <c r="K120" s="2288">
        <f>K121</f>
        <v>0</v>
      </c>
      <c r="L120" s="2281" t="str">
        <f>IF(AND(M72&lt;&gt;"",M120=""),"※",IF(M120&lt;M121,"E",""))</f>
        <v/>
      </c>
      <c r="M120" s="2280"/>
      <c r="N120" s="2281"/>
      <c r="O120" s="2289"/>
      <c r="P120" s="2281"/>
      <c r="Q120" s="2289"/>
      <c r="R120" s="1794"/>
      <c r="S120" s="1794"/>
      <c r="T120" s="1705" t="s">
        <v>1740</v>
      </c>
      <c r="U120" s="1693" t="s">
        <v>1680</v>
      </c>
      <c r="V120" s="2238" t="s">
        <v>274</v>
      </c>
      <c r="W120" s="2252"/>
      <c r="X120" s="2282"/>
      <c r="Y120" s="2281"/>
      <c r="Z120" s="2282"/>
      <c r="AA120" s="2281"/>
      <c r="AB120" s="2288">
        <f>AB121</f>
        <v>0</v>
      </c>
      <c r="AC120" s="2281" t="str">
        <f>IF(AND(AD72&lt;&gt;"",AD120=""),"※",IF(AD120&lt;AD121,"E",""))</f>
        <v/>
      </c>
      <c r="AD120" s="2280"/>
      <c r="AE120" s="2281"/>
      <c r="AF120" s="2289"/>
      <c r="AG120" s="2281"/>
      <c r="AH120" s="2289"/>
      <c r="AI120" s="1794"/>
      <c r="AJ120" s="1794"/>
    </row>
    <row r="121" spans="1:36">
      <c r="A121" s="728"/>
      <c r="B121" s="30"/>
      <c r="C121" s="2243"/>
      <c r="D121" s="2240" t="s">
        <v>1681</v>
      </c>
      <c r="E121" s="2246" t="s">
        <v>750</v>
      </c>
      <c r="F121" s="2102"/>
      <c r="G121" s="2115"/>
      <c r="H121" s="2102"/>
      <c r="I121" s="2115"/>
      <c r="J121" s="2102" t="str">
        <f>IF(AND(K72&lt;&gt;"",K121=""),"※","")</f>
        <v/>
      </c>
      <c r="K121" s="2114"/>
      <c r="L121" s="2102" t="str">
        <f>IF(AND(M72&lt;&gt;"",M121=""),"※",IF(M120&lt;M121,"E",""))</f>
        <v/>
      </c>
      <c r="M121" s="2114"/>
      <c r="N121" s="2102" t="str">
        <f>IF(AND(O72&lt;&gt;"",O121=""),"※","")</f>
        <v/>
      </c>
      <c r="O121" s="2284"/>
      <c r="P121" s="2102" t="str">
        <f>IF(AND(Q72&lt;&gt;"",Q121=""),"※","")</f>
        <v/>
      </c>
      <c r="Q121" s="2284"/>
      <c r="R121" s="1794"/>
      <c r="S121" s="1794"/>
      <c r="T121" s="2243"/>
      <c r="U121" s="2240" t="s">
        <v>1681</v>
      </c>
      <c r="V121" s="2246" t="s">
        <v>750</v>
      </c>
      <c r="W121" s="2215"/>
      <c r="X121" s="2115"/>
      <c r="Y121" s="2102"/>
      <c r="Z121" s="2115"/>
      <c r="AA121" s="2102" t="str">
        <f>IF(AND(AB72&lt;&gt;"",AB121=""),"※","")</f>
        <v/>
      </c>
      <c r="AB121" s="2114"/>
      <c r="AC121" s="2102" t="str">
        <f>IF(AND(AD72&lt;&gt;"",AD121=""),"※",IF(AD120&lt;AD121,"E",""))</f>
        <v/>
      </c>
      <c r="AD121" s="2114"/>
      <c r="AE121" s="2102" t="str">
        <f>IF(AND(AF72&lt;&gt;"",AF121=""),"※","")</f>
        <v/>
      </c>
      <c r="AF121" s="2284"/>
      <c r="AG121" s="2102" t="str">
        <f>IF(AND(AH72&lt;&gt;"",AH121=""),"※","")</f>
        <v/>
      </c>
      <c r="AH121" s="2284"/>
      <c r="AI121" s="1794"/>
      <c r="AJ121" s="1794"/>
    </row>
    <row r="122" spans="1:36" s="29" customFormat="1">
      <c r="A122" s="728"/>
      <c r="B122" s="30">
        <v>2</v>
      </c>
      <c r="C122" s="2243"/>
      <c r="D122" s="2240"/>
      <c r="E122" s="2241" t="s">
        <v>277</v>
      </c>
      <c r="F122" s="2102"/>
      <c r="G122" s="2118"/>
      <c r="H122" s="2102"/>
      <c r="I122" s="2118"/>
      <c r="J122" s="2102"/>
      <c r="K122" s="2118" t="s">
        <v>260</v>
      </c>
      <c r="L122" s="2102" t="str">
        <f>IF(AND(M72&lt;&gt;"",M122=""),"※","")</f>
        <v/>
      </c>
      <c r="M122" s="2117"/>
      <c r="N122" s="2102"/>
      <c r="O122" s="2118"/>
      <c r="P122" s="2102"/>
      <c r="Q122" s="2118"/>
      <c r="R122" s="1794"/>
      <c r="S122" s="1794"/>
      <c r="T122" s="2243"/>
      <c r="U122" s="2240"/>
      <c r="V122" s="2241" t="s">
        <v>277</v>
      </c>
      <c r="W122" s="2215"/>
      <c r="X122" s="2118"/>
      <c r="Y122" s="2102"/>
      <c r="Z122" s="2118"/>
      <c r="AA122" s="2102"/>
      <c r="AB122" s="2118" t="s">
        <v>260</v>
      </c>
      <c r="AC122" s="2102" t="str">
        <f>IF(AND(AD72&lt;&gt;"",AD122=""),"※","")</f>
        <v/>
      </c>
      <c r="AD122" s="2117"/>
      <c r="AE122" s="2102"/>
      <c r="AF122" s="2118"/>
      <c r="AG122" s="2102"/>
      <c r="AH122" s="2118"/>
      <c r="AI122" s="1794"/>
      <c r="AJ122" s="1794"/>
    </row>
    <row r="123" spans="1:36" s="29" customFormat="1">
      <c r="A123" s="728"/>
      <c r="B123" s="30">
        <v>3</v>
      </c>
      <c r="C123" s="1706"/>
      <c r="D123" s="2244"/>
      <c r="E123" s="2241" t="s">
        <v>751</v>
      </c>
      <c r="F123" s="2120"/>
      <c r="G123" s="2122" t="s">
        <v>260</v>
      </c>
      <c r="H123" s="2120"/>
      <c r="I123" s="2122"/>
      <c r="J123" s="2120"/>
      <c r="K123" s="2122" t="s">
        <v>260</v>
      </c>
      <c r="L123" s="2120" t="str">
        <f>IF(AND(M72&lt;&gt;"",M123=""),"※","")</f>
        <v/>
      </c>
      <c r="M123" s="2121"/>
      <c r="N123" s="2120"/>
      <c r="O123" s="2122"/>
      <c r="P123" s="2120"/>
      <c r="Q123" s="2122"/>
      <c r="R123" s="1794"/>
      <c r="S123" s="1794"/>
      <c r="T123" s="1706"/>
      <c r="U123" s="2244"/>
      <c r="V123" s="2241" t="s">
        <v>751</v>
      </c>
      <c r="W123" s="2218"/>
      <c r="X123" s="2122" t="s">
        <v>260</v>
      </c>
      <c r="Y123" s="2120"/>
      <c r="Z123" s="2122"/>
      <c r="AA123" s="2120"/>
      <c r="AB123" s="2122" t="s">
        <v>260</v>
      </c>
      <c r="AC123" s="2120" t="str">
        <f>IF(AND(AD72&lt;&gt;"",AD123=""),"※","")</f>
        <v/>
      </c>
      <c r="AD123" s="2121"/>
      <c r="AE123" s="2120"/>
      <c r="AF123" s="2122"/>
      <c r="AG123" s="2120"/>
      <c r="AH123" s="2122"/>
      <c r="AI123" s="1794"/>
      <c r="AJ123" s="1794"/>
    </row>
    <row r="124" spans="1:36">
      <c r="A124" s="728"/>
      <c r="B124" s="30">
        <v>4</v>
      </c>
      <c r="C124" s="1706"/>
      <c r="D124" s="1699" t="s">
        <v>1692</v>
      </c>
      <c r="E124" s="2241" t="s">
        <v>274</v>
      </c>
      <c r="F124" s="2102"/>
      <c r="G124" s="2124"/>
      <c r="H124" s="2102"/>
      <c r="I124" s="2124"/>
      <c r="J124" s="2102"/>
      <c r="K124" s="2288">
        <f>K125</f>
        <v>0</v>
      </c>
      <c r="L124" s="2102" t="str">
        <f>IF(AND(M72&lt;&gt;"",M124=""),"※",IF(M124&lt;M125,"E",""))</f>
        <v/>
      </c>
      <c r="M124" s="2114"/>
      <c r="N124" s="2102"/>
      <c r="O124" s="2290"/>
      <c r="P124" s="2102"/>
      <c r="Q124" s="2290"/>
      <c r="R124" s="1794"/>
      <c r="S124" s="1794"/>
      <c r="T124" s="1706"/>
      <c r="U124" s="1699" t="s">
        <v>1692</v>
      </c>
      <c r="V124" s="2241" t="s">
        <v>274</v>
      </c>
      <c r="W124" s="2215"/>
      <c r="X124" s="2124"/>
      <c r="Y124" s="2102"/>
      <c r="Z124" s="2124"/>
      <c r="AA124" s="2102"/>
      <c r="AB124" s="2288">
        <f>AB125</f>
        <v>0</v>
      </c>
      <c r="AC124" s="2102" t="str">
        <f>IF(AND(AD72&lt;&gt;"",AD124=""),"※",IF(AD124&lt;AD125,"E",""))</f>
        <v/>
      </c>
      <c r="AD124" s="2114"/>
      <c r="AE124" s="2102"/>
      <c r="AF124" s="2290"/>
      <c r="AG124" s="2102"/>
      <c r="AH124" s="2290"/>
      <c r="AI124" s="1794"/>
      <c r="AJ124" s="1794"/>
    </row>
    <row r="125" spans="1:36" s="29" customFormat="1">
      <c r="A125" s="728"/>
      <c r="B125" s="30">
        <v>5</v>
      </c>
      <c r="C125" s="1706"/>
      <c r="D125" s="2240"/>
      <c r="E125" s="2246" t="s">
        <v>750</v>
      </c>
      <c r="F125" s="2102"/>
      <c r="G125" s="2124"/>
      <c r="H125" s="2102"/>
      <c r="I125" s="2124"/>
      <c r="J125" s="2102" t="str">
        <f>IF(AND(K72&lt;&gt;"",K125=""),"※","")</f>
        <v/>
      </c>
      <c r="K125" s="2114"/>
      <c r="L125" s="2102" t="str">
        <f>IF(AND(M72&lt;&gt;"",M125=""),"※",IF(M124&lt;M125,"E",""))</f>
        <v/>
      </c>
      <c r="M125" s="2114"/>
      <c r="N125" s="2102" t="str">
        <f>IF(AND(O72&lt;&gt;"",O125=""),"※","")</f>
        <v/>
      </c>
      <c r="O125" s="2284"/>
      <c r="P125" s="2102" t="str">
        <f>IF(AND(Q72&lt;&gt;"",Q125=""),"※","")</f>
        <v/>
      </c>
      <c r="Q125" s="2284"/>
      <c r="R125" s="1794"/>
      <c r="S125" s="1794"/>
      <c r="T125" s="1706"/>
      <c r="U125" s="2240"/>
      <c r="V125" s="2246" t="s">
        <v>750</v>
      </c>
      <c r="W125" s="2215"/>
      <c r="X125" s="2124"/>
      <c r="Y125" s="2102"/>
      <c r="Z125" s="2124"/>
      <c r="AA125" s="2102" t="str">
        <f>IF(AND(AB72&lt;&gt;"",AB125=""),"※","")</f>
        <v/>
      </c>
      <c r="AB125" s="2114"/>
      <c r="AC125" s="2102" t="str">
        <f>IF(AND(AD72&lt;&gt;"",AD125=""),"※",IF(AD124&lt;AD125,"E",""))</f>
        <v/>
      </c>
      <c r="AD125" s="2114"/>
      <c r="AE125" s="2102" t="str">
        <f>IF(AND(AF72&lt;&gt;"",AF125=""),"※","")</f>
        <v/>
      </c>
      <c r="AF125" s="2284"/>
      <c r="AG125" s="2102" t="str">
        <f>IF(AND(AH72&lt;&gt;"",AH125=""),"※","")</f>
        <v/>
      </c>
      <c r="AH125" s="2284"/>
      <c r="AI125" s="1794"/>
      <c r="AJ125" s="1794"/>
    </row>
    <row r="126" spans="1:36" s="29" customFormat="1">
      <c r="A126" s="728"/>
      <c r="B126" s="30">
        <v>6</v>
      </c>
      <c r="C126" s="1706"/>
      <c r="D126" s="2240"/>
      <c r="E126" s="2241" t="s">
        <v>277</v>
      </c>
      <c r="F126" s="2102"/>
      <c r="G126" s="2124"/>
      <c r="H126" s="2102"/>
      <c r="I126" s="2124"/>
      <c r="J126" s="2102"/>
      <c r="K126" s="2124"/>
      <c r="L126" s="2102" t="str">
        <f>IF(AND(M72&lt;&gt;"",M126=""),"※","")</f>
        <v/>
      </c>
      <c r="M126" s="2117"/>
      <c r="N126" s="2102"/>
      <c r="O126" s="2115"/>
      <c r="P126" s="2102"/>
      <c r="Q126" s="2115"/>
      <c r="R126" s="1794"/>
      <c r="S126" s="1794"/>
      <c r="T126" s="1706"/>
      <c r="U126" s="2240"/>
      <c r="V126" s="2241" t="s">
        <v>277</v>
      </c>
      <c r="W126" s="2215"/>
      <c r="X126" s="2124"/>
      <c r="Y126" s="2102"/>
      <c r="Z126" s="2124"/>
      <c r="AA126" s="2102"/>
      <c r="AB126" s="2124"/>
      <c r="AC126" s="2102" t="str">
        <f>IF(AND(AD72&lt;&gt;"",AD126=""),"※","")</f>
        <v/>
      </c>
      <c r="AD126" s="2117"/>
      <c r="AE126" s="2102"/>
      <c r="AF126" s="2115"/>
      <c r="AG126" s="2102"/>
      <c r="AH126" s="2115"/>
      <c r="AI126" s="1794"/>
      <c r="AJ126" s="1794"/>
    </row>
    <row r="127" spans="1:36">
      <c r="B127" s="30">
        <v>7</v>
      </c>
      <c r="C127" s="1706"/>
      <c r="D127" s="2245"/>
      <c r="E127" s="2247" t="s">
        <v>751</v>
      </c>
      <c r="F127" s="2106"/>
      <c r="G127" s="2128"/>
      <c r="H127" s="2106"/>
      <c r="I127" s="2128"/>
      <c r="J127" s="2106"/>
      <c r="K127" s="2128"/>
      <c r="L127" s="2106" t="str">
        <f>IF(AND(M72&lt;&gt;"",M127=""),"※","")</f>
        <v/>
      </c>
      <c r="M127" s="2127"/>
      <c r="N127" s="2106"/>
      <c r="O127" s="2129"/>
      <c r="P127" s="2106"/>
      <c r="Q127" s="2129"/>
      <c r="R127" s="1794"/>
      <c r="S127" s="1794"/>
      <c r="T127" s="1706"/>
      <c r="U127" s="2245"/>
      <c r="V127" s="2247" t="s">
        <v>751</v>
      </c>
      <c r="W127" s="2216"/>
      <c r="X127" s="2128"/>
      <c r="Y127" s="2106"/>
      <c r="Z127" s="2128"/>
      <c r="AA127" s="2106"/>
      <c r="AB127" s="2128"/>
      <c r="AC127" s="2106" t="str">
        <f>IF(AND(AD72&lt;&gt;"",AD127=""),"※","")</f>
        <v/>
      </c>
      <c r="AD127" s="2127"/>
      <c r="AE127" s="2106"/>
      <c r="AF127" s="2129"/>
      <c r="AG127" s="2106"/>
      <c r="AH127" s="2129"/>
      <c r="AI127" s="1794"/>
      <c r="AJ127" s="1794"/>
    </row>
    <row r="128" spans="1:36" s="29" customFormat="1">
      <c r="A128" s="11"/>
      <c r="B128" s="30">
        <v>8</v>
      </c>
      <c r="C128" s="1705" t="s">
        <v>1741</v>
      </c>
      <c r="D128" s="1693" t="s">
        <v>1680</v>
      </c>
      <c r="E128" s="2238" t="s">
        <v>274</v>
      </c>
      <c r="F128" s="2281"/>
      <c r="G128" s="2282"/>
      <c r="H128" s="2281"/>
      <c r="I128" s="2282"/>
      <c r="J128" s="2281"/>
      <c r="K128" s="2288">
        <f>K129</f>
        <v>0</v>
      </c>
      <c r="L128" s="2281" t="str">
        <f>IF(AND(M72&lt;&gt;"",M128=""),"※",IF(M128&lt;M129,"E",""))</f>
        <v/>
      </c>
      <c r="M128" s="2280"/>
      <c r="N128" s="2281"/>
      <c r="O128" s="2290"/>
      <c r="P128" s="2281"/>
      <c r="Q128" s="2290"/>
      <c r="R128" s="1794"/>
      <c r="S128" s="1794"/>
      <c r="T128" s="1705" t="s">
        <v>1741</v>
      </c>
      <c r="U128" s="1693" t="s">
        <v>1680</v>
      </c>
      <c r="V128" s="2238" t="s">
        <v>274</v>
      </c>
      <c r="W128" s="2252"/>
      <c r="X128" s="2282"/>
      <c r="Y128" s="2281"/>
      <c r="Z128" s="2282"/>
      <c r="AA128" s="2281"/>
      <c r="AB128" s="2288">
        <f>AB129</f>
        <v>0</v>
      </c>
      <c r="AC128" s="2281" t="str">
        <f>IF(AND(AD72&lt;&gt;"",AD128=""),"※",IF(AD128&lt;AD129,"E",""))</f>
        <v/>
      </c>
      <c r="AD128" s="2280"/>
      <c r="AE128" s="2281"/>
      <c r="AF128" s="2290"/>
      <c r="AG128" s="2281"/>
      <c r="AH128" s="2290"/>
      <c r="AI128" s="1794"/>
      <c r="AJ128" s="1794"/>
    </row>
    <row r="129" spans="1:36" s="29" customFormat="1">
      <c r="A129" s="11"/>
      <c r="B129" s="30"/>
      <c r="C129" s="2243"/>
      <c r="D129" s="2240" t="s">
        <v>1681</v>
      </c>
      <c r="E129" s="2246" t="s">
        <v>750</v>
      </c>
      <c r="F129" s="2102"/>
      <c r="G129" s="2115"/>
      <c r="H129" s="2102"/>
      <c r="I129" s="2115"/>
      <c r="J129" s="2102" t="str">
        <f>IF(AND(K80&lt;&gt;"",K129=""),"※","")</f>
        <v/>
      </c>
      <c r="K129" s="2114"/>
      <c r="L129" s="2102" t="str">
        <f>IF(AND(M72&lt;&gt;"",M129=""),"※",IF(M128&lt;M129,"E",""))</f>
        <v/>
      </c>
      <c r="M129" s="2114"/>
      <c r="N129" s="2102" t="str">
        <f>IF(AND(O80&lt;&gt;"",O129=""),"※","")</f>
        <v/>
      </c>
      <c r="O129" s="2284"/>
      <c r="P129" s="2102" t="str">
        <f>IF(AND(Q80&lt;&gt;"",Q129=""),"※","")</f>
        <v/>
      </c>
      <c r="Q129" s="2284"/>
      <c r="R129" s="1794"/>
      <c r="S129" s="1794"/>
      <c r="T129" s="2243"/>
      <c r="U129" s="2240" t="s">
        <v>1681</v>
      </c>
      <c r="V129" s="2246" t="s">
        <v>750</v>
      </c>
      <c r="W129" s="2215"/>
      <c r="X129" s="2115"/>
      <c r="Y129" s="2102"/>
      <c r="Z129" s="2115"/>
      <c r="AA129" s="2102" t="str">
        <f>IF(AND(AB80&lt;&gt;"",AB129=""),"※","")</f>
        <v/>
      </c>
      <c r="AB129" s="2114"/>
      <c r="AC129" s="2102" t="str">
        <f>IF(AND(AD72&lt;&gt;"",AD129=""),"※",IF(AD128&lt;AD129,"E",""))</f>
        <v/>
      </c>
      <c r="AD129" s="2114"/>
      <c r="AE129" s="2102" t="str">
        <f>IF(AND(AF80&lt;&gt;"",AF129=""),"※","")</f>
        <v/>
      </c>
      <c r="AF129" s="2284"/>
      <c r="AG129" s="2102" t="str">
        <f>IF(AND(AH80&lt;&gt;"",AH129=""),"※","")</f>
        <v/>
      </c>
      <c r="AH129" s="2284"/>
      <c r="AI129" s="1794"/>
      <c r="AJ129" s="1794"/>
    </row>
    <row r="130" spans="1:36" s="29" customFormat="1">
      <c r="A130" s="11"/>
      <c r="B130" s="30"/>
      <c r="C130" s="2243"/>
      <c r="D130" s="2240"/>
      <c r="E130" s="2241" t="s">
        <v>277</v>
      </c>
      <c r="F130" s="2102"/>
      <c r="G130" s="2118"/>
      <c r="H130" s="2102"/>
      <c r="I130" s="2118"/>
      <c r="J130" s="2102"/>
      <c r="K130" s="2118" t="s">
        <v>260</v>
      </c>
      <c r="L130" s="2102" t="str">
        <f>IF(AND(M72&lt;&gt;"",M130=""),"※","")</f>
        <v/>
      </c>
      <c r="M130" s="2117"/>
      <c r="N130" s="2102"/>
      <c r="O130" s="2118"/>
      <c r="P130" s="2102"/>
      <c r="Q130" s="2118"/>
      <c r="R130" s="1794"/>
      <c r="S130" s="1794"/>
      <c r="T130" s="2243"/>
      <c r="U130" s="2240"/>
      <c r="V130" s="2241" t="s">
        <v>277</v>
      </c>
      <c r="W130" s="2215"/>
      <c r="X130" s="2118"/>
      <c r="Y130" s="2102"/>
      <c r="Z130" s="2118"/>
      <c r="AA130" s="2102"/>
      <c r="AB130" s="2118" t="s">
        <v>260</v>
      </c>
      <c r="AC130" s="2102" t="str">
        <f>IF(AND(AD72&lt;&gt;"",AD130=""),"※","")</f>
        <v/>
      </c>
      <c r="AD130" s="2117"/>
      <c r="AE130" s="2102"/>
      <c r="AF130" s="2118"/>
      <c r="AG130" s="2102"/>
      <c r="AH130" s="2118"/>
      <c r="AI130" s="1794"/>
      <c r="AJ130" s="1794"/>
    </row>
    <row r="131" spans="1:36" s="29" customFormat="1">
      <c r="A131" s="11"/>
      <c r="B131" s="30"/>
      <c r="C131" s="1706"/>
      <c r="D131" s="2244"/>
      <c r="E131" s="2241" t="s">
        <v>751</v>
      </c>
      <c r="F131" s="2120"/>
      <c r="G131" s="2122" t="s">
        <v>260</v>
      </c>
      <c r="H131" s="2120"/>
      <c r="I131" s="2122"/>
      <c r="J131" s="2120"/>
      <c r="K131" s="2122" t="s">
        <v>260</v>
      </c>
      <c r="L131" s="2120" t="str">
        <f>IF(AND(M72&lt;&gt;"",M131=""),"※","")</f>
        <v/>
      </c>
      <c r="M131" s="2121"/>
      <c r="N131" s="2120"/>
      <c r="O131" s="2122"/>
      <c r="P131" s="2120"/>
      <c r="Q131" s="2122"/>
      <c r="R131" s="1794"/>
      <c r="S131" s="1794"/>
      <c r="T131" s="1706"/>
      <c r="U131" s="2244"/>
      <c r="V131" s="2241" t="s">
        <v>751</v>
      </c>
      <c r="W131" s="2218"/>
      <c r="X131" s="2122" t="s">
        <v>260</v>
      </c>
      <c r="Y131" s="2120"/>
      <c r="Z131" s="2122"/>
      <c r="AA131" s="2120"/>
      <c r="AB131" s="2122" t="s">
        <v>260</v>
      </c>
      <c r="AC131" s="2120" t="str">
        <f>IF(AND(AD72&lt;&gt;"",AD131=""),"※","")</f>
        <v/>
      </c>
      <c r="AD131" s="2121"/>
      <c r="AE131" s="2120"/>
      <c r="AF131" s="2122"/>
      <c r="AG131" s="2120"/>
      <c r="AH131" s="2122"/>
      <c r="AI131" s="1794"/>
      <c r="AJ131" s="1794"/>
    </row>
    <row r="132" spans="1:36" s="29" customFormat="1">
      <c r="A132" s="11"/>
      <c r="B132" s="30"/>
      <c r="C132" s="1706"/>
      <c r="D132" s="1699" t="s">
        <v>1692</v>
      </c>
      <c r="E132" s="2241" t="s">
        <v>274</v>
      </c>
      <c r="F132" s="2102"/>
      <c r="G132" s="2124"/>
      <c r="H132" s="2102"/>
      <c r="I132" s="2124"/>
      <c r="J132" s="2102"/>
      <c r="K132" s="2288">
        <f>K133</f>
        <v>0</v>
      </c>
      <c r="L132" s="2102" t="str">
        <f>IF(AND(M72&lt;&gt;"",M132=""),"※",IF(M132&lt;M133,"E",""))</f>
        <v/>
      </c>
      <c r="M132" s="2114"/>
      <c r="N132" s="2102"/>
      <c r="O132" s="2290"/>
      <c r="P132" s="2102"/>
      <c r="Q132" s="2290"/>
      <c r="R132" s="1794"/>
      <c r="S132" s="1794"/>
      <c r="T132" s="1706"/>
      <c r="U132" s="1699" t="s">
        <v>1692</v>
      </c>
      <c r="V132" s="2241" t="s">
        <v>274</v>
      </c>
      <c r="W132" s="2215"/>
      <c r="X132" s="2124"/>
      <c r="Y132" s="2102"/>
      <c r="Z132" s="2124"/>
      <c r="AA132" s="2102"/>
      <c r="AB132" s="2288">
        <f>AB133</f>
        <v>0</v>
      </c>
      <c r="AC132" s="2102" t="str">
        <f>IF(AND(AD72&lt;&gt;"",AD132=""),"※",IF(AD132&lt;AD133,"E",""))</f>
        <v/>
      </c>
      <c r="AD132" s="2114"/>
      <c r="AE132" s="2102"/>
      <c r="AF132" s="2290"/>
      <c r="AG132" s="2102"/>
      <c r="AH132" s="2290"/>
      <c r="AI132" s="1794"/>
      <c r="AJ132" s="1794"/>
    </row>
    <row r="133" spans="1:36" s="29" customFormat="1">
      <c r="A133" s="11"/>
      <c r="B133" s="30">
        <v>9</v>
      </c>
      <c r="C133" s="1706"/>
      <c r="D133" s="2240"/>
      <c r="E133" s="2246" t="s">
        <v>750</v>
      </c>
      <c r="F133" s="2102"/>
      <c r="G133" s="2124"/>
      <c r="H133" s="2102"/>
      <c r="I133" s="2124"/>
      <c r="J133" s="2102" t="str">
        <f>IF(AND(K80&lt;&gt;"",K133=""),"※","")</f>
        <v/>
      </c>
      <c r="K133" s="2114"/>
      <c r="L133" s="2102" t="str">
        <f>IF(AND(M72&lt;&gt;"",M133=""),"※",IF(M132&lt;M133,"E",""))</f>
        <v/>
      </c>
      <c r="M133" s="2114"/>
      <c r="N133" s="2102" t="str">
        <f>IF(AND(O80&lt;&gt;"",O133=""),"※","")</f>
        <v/>
      </c>
      <c r="O133" s="2284"/>
      <c r="P133" s="2102" t="str">
        <f>IF(AND(Q80&lt;&gt;"",Q133=""),"※","")</f>
        <v/>
      </c>
      <c r="Q133" s="2284"/>
      <c r="R133" s="1794"/>
      <c r="S133" s="1794"/>
      <c r="T133" s="1706"/>
      <c r="U133" s="2240"/>
      <c r="V133" s="2246" t="s">
        <v>750</v>
      </c>
      <c r="W133" s="2215"/>
      <c r="X133" s="2124"/>
      <c r="Y133" s="2102"/>
      <c r="Z133" s="2124"/>
      <c r="AA133" s="2102" t="str">
        <f>IF(AND(AB80&lt;&gt;"",AB133=""),"※","")</f>
        <v/>
      </c>
      <c r="AB133" s="2114"/>
      <c r="AC133" s="2102" t="str">
        <f>IF(AND(AD72&lt;&gt;"",AD133=""),"※",IF(AD132&lt;AD133,"E",""))</f>
        <v/>
      </c>
      <c r="AD133" s="2114"/>
      <c r="AE133" s="2102" t="str">
        <f>IF(AND(AF80&lt;&gt;"",AF133=""),"※","")</f>
        <v/>
      </c>
      <c r="AF133" s="2284"/>
      <c r="AG133" s="2102" t="str">
        <f>IF(AND(AH80&lt;&gt;"",AH133=""),"※","")</f>
        <v/>
      </c>
      <c r="AH133" s="2284"/>
      <c r="AI133" s="1794"/>
      <c r="AJ133" s="1794"/>
    </row>
    <row r="134" spans="1:36" s="29" customFormat="1">
      <c r="A134" s="11"/>
      <c r="B134" s="30">
        <v>10</v>
      </c>
      <c r="C134" s="1706"/>
      <c r="D134" s="2240"/>
      <c r="E134" s="2241" t="s">
        <v>277</v>
      </c>
      <c r="F134" s="2102"/>
      <c r="G134" s="2124"/>
      <c r="H134" s="2102"/>
      <c r="I134" s="2124"/>
      <c r="J134" s="2102"/>
      <c r="K134" s="2124"/>
      <c r="L134" s="2102" t="str">
        <f>IF(AND(M72&lt;&gt;"",M134=""),"※","")</f>
        <v/>
      </c>
      <c r="M134" s="2117"/>
      <c r="N134" s="2102"/>
      <c r="O134" s="2124"/>
      <c r="P134" s="2102"/>
      <c r="Q134" s="2124"/>
      <c r="R134" s="1794"/>
      <c r="S134" s="1794"/>
      <c r="T134" s="1706"/>
      <c r="U134" s="2240"/>
      <c r="V134" s="2241" t="s">
        <v>277</v>
      </c>
      <c r="W134" s="2215"/>
      <c r="X134" s="2124"/>
      <c r="Y134" s="2102"/>
      <c r="Z134" s="2124"/>
      <c r="AA134" s="2102"/>
      <c r="AB134" s="2124"/>
      <c r="AC134" s="2102" t="str">
        <f>IF(AND(AD72&lt;&gt;"",AD134=""),"※","")</f>
        <v/>
      </c>
      <c r="AD134" s="2117"/>
      <c r="AE134" s="2102"/>
      <c r="AF134" s="2124"/>
      <c r="AG134" s="2102"/>
      <c r="AH134" s="2124"/>
      <c r="AI134" s="1794"/>
      <c r="AJ134" s="1794"/>
    </row>
    <row r="135" spans="1:36" s="29" customFormat="1">
      <c r="A135" s="11"/>
      <c r="B135" s="30">
        <v>11</v>
      </c>
      <c r="C135" s="1706"/>
      <c r="D135" s="2245"/>
      <c r="E135" s="2247" t="s">
        <v>751</v>
      </c>
      <c r="F135" s="2106"/>
      <c r="G135" s="2128"/>
      <c r="H135" s="2106"/>
      <c r="I135" s="2128"/>
      <c r="J135" s="2106"/>
      <c r="K135" s="2128"/>
      <c r="L135" s="2106" t="str">
        <f>IF(AND(M72&lt;&gt;"",M135=""),"※","")</f>
        <v/>
      </c>
      <c r="M135" s="2127"/>
      <c r="N135" s="2106"/>
      <c r="O135" s="2128"/>
      <c r="P135" s="2106"/>
      <c r="Q135" s="2128"/>
      <c r="R135" s="1794"/>
      <c r="S135" s="1794"/>
      <c r="T135" s="1706"/>
      <c r="U135" s="2245"/>
      <c r="V135" s="2247" t="s">
        <v>751</v>
      </c>
      <c r="W135" s="2216"/>
      <c r="X135" s="2128"/>
      <c r="Y135" s="2106"/>
      <c r="Z135" s="2128"/>
      <c r="AA135" s="2106"/>
      <c r="AB135" s="2128"/>
      <c r="AC135" s="2106" t="str">
        <f>IF(AND(AD72&lt;&gt;"",AD135=""),"※","")</f>
        <v/>
      </c>
      <c r="AD135" s="2127"/>
      <c r="AE135" s="2106"/>
      <c r="AF135" s="2128"/>
      <c r="AG135" s="2106"/>
      <c r="AH135" s="2128"/>
      <c r="AI135" s="1794"/>
      <c r="AJ135" s="1794"/>
    </row>
    <row r="136" spans="1:36" s="29" customFormat="1">
      <c r="A136" s="728"/>
      <c r="B136" s="30">
        <v>12</v>
      </c>
      <c r="C136" s="1705" t="s">
        <v>1742</v>
      </c>
      <c r="D136" s="2248"/>
      <c r="E136" s="2238" t="s">
        <v>274</v>
      </c>
      <c r="F136" s="2292"/>
      <c r="G136" s="2291">
        <f>SUM(G76,G104,G120,G90,G112,G116,G108,G124,G128,G132)</f>
        <v>70</v>
      </c>
      <c r="H136" s="2292"/>
      <c r="I136" s="2291">
        <f>SUM(I76,I104,I120,I90,I112,I116,I108,I124,I128,I132)</f>
        <v>0</v>
      </c>
      <c r="J136" s="2292"/>
      <c r="K136" s="2291">
        <f>SUM(K76,K104,K120,K90,K112,K116,K108,K124,K128,K132)</f>
        <v>0</v>
      </c>
      <c r="L136" s="2292"/>
      <c r="M136" s="2291">
        <f>SUM(M76,M104,M120,M90,M112,M116,M108,M124,M128,M132)</f>
        <v>0</v>
      </c>
      <c r="N136" s="2292"/>
      <c r="O136" s="2291">
        <f>SUM(O76,O104,O120,O90,O112,O116,O108,O124,O128,O132)</f>
        <v>0</v>
      </c>
      <c r="P136" s="2292"/>
      <c r="Q136" s="2291">
        <f>SUM(Q76,Q104,Q120,Q90,Q112,Q116,Q108,Q124,Q128,Q132)</f>
        <v>0</v>
      </c>
      <c r="R136" s="1794"/>
      <c r="S136" s="1794"/>
      <c r="T136" s="1705" t="s">
        <v>1742</v>
      </c>
      <c r="U136" s="2248"/>
      <c r="V136" s="2238" t="s">
        <v>274</v>
      </c>
      <c r="W136" s="2253"/>
      <c r="X136" s="2291">
        <f>SUM(X76,X104,X120,X90,X112,X116,X108,X124,X128,X132)</f>
        <v>0</v>
      </c>
      <c r="Y136" s="2292"/>
      <c r="Z136" s="2291">
        <f>SUM(Z76,Z104,Z120,Z90,Z112,Z116,Z108,Z124,Z128,Z132)</f>
        <v>0</v>
      </c>
      <c r="AA136" s="2292"/>
      <c r="AB136" s="2291">
        <f>SUM(AB76,AB104,AB120,AB90,AB112,AB116,AB108,AB124,AB128,AB132)</f>
        <v>0</v>
      </c>
      <c r="AC136" s="2292"/>
      <c r="AD136" s="2291">
        <f>SUM(AD76,AD104,AD120,AD90,AD112,AD116,AD108,AD124,AD128,AD132)</f>
        <v>0</v>
      </c>
      <c r="AE136" s="2292"/>
      <c r="AF136" s="2291">
        <f>SUM(AF76,AF104,AF120,AF90,AF112,AF116,AF108,AF124,AF128,AF132)</f>
        <v>0</v>
      </c>
      <c r="AG136" s="2292"/>
      <c r="AH136" s="2291">
        <f>SUM(AH76,AH104,AH120,AH90,AH112,AH116,AH108,AH124,AH128,AH132)</f>
        <v>0</v>
      </c>
      <c r="AI136" s="1794"/>
      <c r="AJ136" s="1794"/>
    </row>
    <row r="137" spans="1:36" s="29" customFormat="1">
      <c r="A137" s="728"/>
      <c r="B137" s="30"/>
      <c r="C137" s="2249"/>
      <c r="D137" s="2250"/>
      <c r="E137" s="2251" t="s">
        <v>750</v>
      </c>
      <c r="F137" s="2294"/>
      <c r="G137" s="2293">
        <f>SUM(G77,G105,G121,G91,G109,G125,G113,G117,G129,G133)</f>
        <v>0</v>
      </c>
      <c r="H137" s="2294"/>
      <c r="I137" s="2293">
        <f>SUM(I77,I105,I121,I91,I109,I125,I113,I117,I129,I133)</f>
        <v>0</v>
      </c>
      <c r="J137" s="2294"/>
      <c r="K137" s="2293">
        <f>SUM(K77,K105,K121,K91,K109,K125,K113,K117,K129,K133)</f>
        <v>0</v>
      </c>
      <c r="L137" s="2294"/>
      <c r="M137" s="2293">
        <f>SUM(M77,M105,M121,M91,M109,M125,M113,M117,M129,M133)</f>
        <v>0</v>
      </c>
      <c r="N137" s="2294"/>
      <c r="O137" s="2293">
        <f>SUM(O77,O105,O121,O91,O109,O125,O113,O117,O129,O133)</f>
        <v>0</v>
      </c>
      <c r="P137" s="2294"/>
      <c r="Q137" s="2293">
        <f>SUM(Q77,Q105,Q121,Q91,Q109,Q125,Q113,Q117,Q129,Q133)</f>
        <v>0</v>
      </c>
      <c r="R137" s="1794"/>
      <c r="S137" s="1794"/>
      <c r="T137" s="2249"/>
      <c r="U137" s="2250"/>
      <c r="V137" s="2251" t="s">
        <v>750</v>
      </c>
      <c r="W137" s="2219"/>
      <c r="X137" s="2293">
        <f>SUM(X77,X105,X121,X91,X109,X125,X113,X117,X129,X133)</f>
        <v>0</v>
      </c>
      <c r="Y137" s="2294"/>
      <c r="Z137" s="2293">
        <f>SUM(Z77,Z105,Z121,Z91,Z109,Z125,Z113,Z117,Z129,Z133)</f>
        <v>0</v>
      </c>
      <c r="AA137" s="2294"/>
      <c r="AB137" s="2293">
        <f>SUM(AB77,AB105,AB121,AB91,AB109,AB125,AB113,AB117,AB129,AB133)</f>
        <v>0</v>
      </c>
      <c r="AC137" s="2294"/>
      <c r="AD137" s="2293">
        <f>SUM(AD77,AD105,AD121,AD91,AD109,AD125,AD113,AD117,AD129,AD133)</f>
        <v>0</v>
      </c>
      <c r="AE137" s="2294"/>
      <c r="AF137" s="2293">
        <f>SUM(AF77,AF105,AF121,AF91,AF109,AF125,AF113,AF117,AF129,AF133)</f>
        <v>0</v>
      </c>
      <c r="AG137" s="2294"/>
      <c r="AH137" s="2293">
        <f>SUM(AH77,AH105,AH121,AH91,AH109,AH125,AH113,AH117,AH129,AH133)</f>
        <v>0</v>
      </c>
      <c r="AI137" s="1794"/>
      <c r="AJ137" s="1794"/>
    </row>
  </sheetData>
  <sheetProtection algorithmName="SHA-512" hashValue="VGi3ShyIyWpt4gPkVQ0/RPkUqI18O0/EVwgIrTGlFIx1sesgN5NVZIEbfMYknzESIwyQYgjRfPUR+WooXWcyVQ==" saltValue="0hCFkQjJJwHa9MmMEHiuhg==" spinCount="100000" sheet="1" objects="1" scenarios="1"/>
  <mergeCells count="20">
    <mergeCell ref="N9:O9"/>
    <mergeCell ref="P9:Q9"/>
    <mergeCell ref="E6:S6"/>
    <mergeCell ref="C9:E9"/>
    <mergeCell ref="V6:AJ6"/>
    <mergeCell ref="T9:V9"/>
    <mergeCell ref="AE9:AF9"/>
    <mergeCell ref="AG9:AH9"/>
    <mergeCell ref="T72:T74"/>
    <mergeCell ref="V72:V73"/>
    <mergeCell ref="Y9:Z9"/>
    <mergeCell ref="AA9:AB9"/>
    <mergeCell ref="AC9:AD9"/>
    <mergeCell ref="W9:X9"/>
    <mergeCell ref="F9:G9"/>
    <mergeCell ref="H9:I9"/>
    <mergeCell ref="J9:K9"/>
    <mergeCell ref="L9:M9"/>
    <mergeCell ref="C72:C74"/>
    <mergeCell ref="E72:E73"/>
  </mergeCells>
  <phoneticPr fontId="3"/>
  <dataValidations xWindow="667" yWindow="397" count="4">
    <dataValidation type="whole" operator="greaterThanOrEqual" allowBlank="1" showInputMessage="1" showErrorMessage="1" sqref="G76:G87 I104:I105 G103 I111:I113 G89:G101 I107:I109 Q112:Q113 Q119 Q115:Q117 M76:M87 M103:M105 M89:M101 M111 M107:M109 O76:O87 O103 O89:O101 M135 M131:M133 O121 O129 O133 K133 K129 M127:M129 O125 K125 K121 Q129 Q133 Q121 Q125 I119 I115:I117 M123:M125 M120:M121 X76:X87 Z104:Z105 X103 Z111:Z113 X89:X101 Z107:Z109 Z119 Z115:Z117 AB125 AB121 AB133 AB129 AH112:AH113 AH119 AH115:AH117 AD76:AD87 AD103:AD105 AD89:AD101 AD111 AD107:AD109 AF76:AF87 AF103 AF89:AF101 AD135 AD131:AD133 AF121 AF129 AF133 AD127:AD129 AF125 AH129 AH133 AH121 AH125 AD123:AD125 AD120:AD121" xr:uid="{DA2BBE99-7C67-430F-8DB0-D5C82546F3A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15-2_建設機械Ⅰ_下請」シートの「B-1 質量20ｔ未満の建設機械の運搬」で入力してください。" sqref="G75 X75" xr:uid="{F86C0268-442A-4040-8026-8A6FE5F631A2}">
      <formula1>20</formula1>
    </dataValidation>
    <dataValidation type="decimal" operator="greaterThanOrEqual" allowBlank="1" showInputMessage="1" showErrorMessage="1" sqref="O75 Q75 K75 M75 AB75 AF75 AH75 AD75" xr:uid="{3D48B65D-D33E-4E13-9384-3D3563F0BEBE}">
      <formula1>0</formula1>
    </dataValidation>
    <dataValidation type="decimal" operator="greaterThanOrEqual" allowBlank="1" showInputMessage="1" showErrorMessage="1" errorTitle="エラー及び対処方法" error="80t未満の場合は、この欄には入力できません。_x000a_　機械本体重量が80t未満の場合は、「15-2_建設機械Ⅰ_下請」で入力してください。" sqref="I75 Z75" xr:uid="{AB9C84B8-BF95-45E1-9B9A-9F70B88B3175}">
      <formula1>80</formula1>
    </dataValidation>
  </dataValidations>
  <pageMargins left="0.17" right="0.16" top="1" bottom="1" header="0.51200000000000001" footer="0.16"/>
  <pageSetup paperSize="9" scale="5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2:J16"/>
  <sheetViews>
    <sheetView showGridLines="0" zoomScaleNormal="100" zoomScaleSheetLayoutView="100" workbookViewId="0"/>
  </sheetViews>
  <sheetFormatPr defaultRowHeight="13.5"/>
  <cols>
    <col min="1" max="9" width="9" style="757"/>
    <col min="10" max="10" width="0" style="757" hidden="1" customWidth="1"/>
    <col min="11" max="16384" width="9" style="757"/>
  </cols>
  <sheetData>
    <row r="12" spans="1:10" ht="18.75" hidden="1">
      <c r="A12" s="2486" t="s">
        <v>486</v>
      </c>
      <c r="B12" s="2486"/>
      <c r="C12" s="2486"/>
      <c r="D12" s="2486"/>
      <c r="E12" s="2486"/>
      <c r="F12" s="2486"/>
      <c r="G12" s="2486"/>
      <c r="H12" s="2486"/>
      <c r="I12" s="2486"/>
      <c r="J12" s="1126" t="s">
        <v>1309</v>
      </c>
    </row>
    <row r="13" spans="1:10" ht="18.75">
      <c r="A13" s="2486" t="s">
        <v>487</v>
      </c>
      <c r="B13" s="2486"/>
      <c r="C13" s="2486"/>
      <c r="D13" s="2486"/>
      <c r="E13" s="2486"/>
      <c r="F13" s="2486"/>
      <c r="G13" s="2486"/>
      <c r="H13" s="2486"/>
      <c r="I13" s="2486"/>
      <c r="J13" s="1127" t="s">
        <v>418</v>
      </c>
    </row>
    <row r="16" spans="1:10">
      <c r="A16" s="2487"/>
      <c r="B16" s="2487"/>
      <c r="C16" s="2487"/>
      <c r="D16" s="2487"/>
      <c r="E16" s="2487"/>
      <c r="F16" s="2487"/>
      <c r="G16" s="2487"/>
      <c r="H16" s="2487"/>
      <c r="I16" s="2487"/>
    </row>
  </sheetData>
  <sheetProtection algorithmName="SHA-512" hashValue="Va7H2kjd+CA1Tneu1aoyhY9bZs1IrNyU87//Fy2Puq8Ctiz+F+9KMoPyDxBR8ahN/I0kdPWKOLLWmAR3pJ01ww==" saltValue="2rfaZaezaa9Dv8n0PhM4KA==" spinCount="100000" sheet="1" objects="1" scenarios="1"/>
  <mergeCells count="3">
    <mergeCell ref="A12:I12"/>
    <mergeCell ref="A16:I16"/>
    <mergeCell ref="A13:I13"/>
  </mergeCells>
  <phoneticPr fontId="3"/>
  <pageMargins left="0.75" right="0.75" top="1" bottom="1" header="0.51200000000000001" footer="0.17"/>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49"/>
  <sheetViews>
    <sheetView showGridLines="0" zoomScaleNormal="100" zoomScaleSheetLayoutView="100" workbookViewId="0"/>
  </sheetViews>
  <sheetFormatPr defaultRowHeight="13.5"/>
  <cols>
    <col min="1" max="1" width="90" style="64" customWidth="1"/>
    <col min="2" max="2" width="4.875" style="64" customWidth="1"/>
    <col min="3" max="11" width="4.375" style="64" hidden="1" customWidth="1"/>
    <col min="12" max="12" width="4.125" style="64" hidden="1" customWidth="1"/>
    <col min="13" max="16384" width="9" style="64"/>
  </cols>
  <sheetData>
    <row r="1" spans="1:12" ht="21" customHeight="1">
      <c r="A1" s="6" t="s">
        <v>1046</v>
      </c>
      <c r="B1" s="6"/>
      <c r="C1" s="1194" t="s">
        <v>1309</v>
      </c>
      <c r="D1" s="1194" t="s">
        <v>892</v>
      </c>
      <c r="E1" s="1194" t="s">
        <v>893</v>
      </c>
      <c r="F1" s="1194" t="s">
        <v>1295</v>
      </c>
      <c r="G1" s="1194" t="s">
        <v>894</v>
      </c>
      <c r="H1" s="1194" t="s">
        <v>13</v>
      </c>
      <c r="I1" s="1194" t="s">
        <v>101</v>
      </c>
      <c r="J1" s="1194" t="s">
        <v>265</v>
      </c>
      <c r="K1" s="1369" t="s">
        <v>1254</v>
      </c>
      <c r="L1" s="1194" t="s">
        <v>110</v>
      </c>
    </row>
    <row r="2" spans="1:12" ht="21" customHeight="1">
      <c r="A2" s="203" t="s">
        <v>318</v>
      </c>
      <c r="B2" s="203"/>
      <c r="C2" s="1195" t="s">
        <v>108</v>
      </c>
      <c r="D2" s="1195" t="s">
        <v>108</v>
      </c>
      <c r="E2" s="1195" t="s">
        <v>108</v>
      </c>
      <c r="F2" s="1195" t="s">
        <v>108</v>
      </c>
      <c r="G2" s="1195" t="s">
        <v>108</v>
      </c>
      <c r="H2" s="1194" t="s">
        <v>237</v>
      </c>
      <c r="I2" s="1195" t="s">
        <v>108</v>
      </c>
      <c r="J2" s="1195" t="s">
        <v>108</v>
      </c>
      <c r="K2" s="1194" t="s">
        <v>237</v>
      </c>
      <c r="L2" s="1195" t="s">
        <v>108</v>
      </c>
    </row>
    <row r="3" spans="1:12" ht="21" customHeight="1">
      <c r="A3" s="202" t="s">
        <v>1009</v>
      </c>
      <c r="B3" s="202"/>
      <c r="C3" s="1195" t="s">
        <v>108</v>
      </c>
      <c r="D3" s="1195" t="s">
        <v>108</v>
      </c>
      <c r="E3" s="1195" t="s">
        <v>108</v>
      </c>
      <c r="F3" s="1195" t="s">
        <v>108</v>
      </c>
      <c r="G3" s="1195" t="s">
        <v>108</v>
      </c>
      <c r="H3" s="1194" t="s">
        <v>237</v>
      </c>
      <c r="I3" s="1195" t="s">
        <v>108</v>
      </c>
      <c r="J3" s="1195" t="s">
        <v>108</v>
      </c>
      <c r="K3" s="1194" t="s">
        <v>237</v>
      </c>
      <c r="L3" s="1195" t="s">
        <v>108</v>
      </c>
    </row>
    <row r="4" spans="1:12" ht="21" customHeight="1">
      <c r="A4" s="202" t="s">
        <v>1010</v>
      </c>
      <c r="B4" s="202"/>
      <c r="C4" s="1195" t="s">
        <v>108</v>
      </c>
      <c r="D4" s="1195" t="s">
        <v>108</v>
      </c>
      <c r="E4" s="1195" t="s">
        <v>108</v>
      </c>
      <c r="F4" s="1195" t="s">
        <v>108</v>
      </c>
      <c r="G4" s="1195" t="s">
        <v>108</v>
      </c>
      <c r="H4" s="1194" t="s">
        <v>237</v>
      </c>
      <c r="I4" s="1195" t="s">
        <v>108</v>
      </c>
      <c r="J4" s="1195" t="s">
        <v>108</v>
      </c>
      <c r="K4" s="1194" t="s">
        <v>237</v>
      </c>
      <c r="L4" s="1195" t="s">
        <v>108</v>
      </c>
    </row>
    <row r="5" spans="1:12" ht="21" hidden="1" customHeight="1">
      <c r="A5" s="203" t="s">
        <v>238</v>
      </c>
      <c r="B5" s="203"/>
      <c r="C5" s="1194" t="s">
        <v>237</v>
      </c>
      <c r="D5" s="1194" t="s">
        <v>237</v>
      </c>
      <c r="E5" s="1194" t="s">
        <v>237</v>
      </c>
      <c r="F5" s="1194" t="s">
        <v>237</v>
      </c>
      <c r="G5" s="1194" t="s">
        <v>237</v>
      </c>
      <c r="H5" s="1195" t="s">
        <v>108</v>
      </c>
      <c r="I5" s="1194" t="s">
        <v>237</v>
      </c>
      <c r="J5" s="1194" t="s">
        <v>237</v>
      </c>
      <c r="K5" s="1195" t="s">
        <v>108</v>
      </c>
      <c r="L5" s="1195" t="s">
        <v>108</v>
      </c>
    </row>
    <row r="6" spans="1:12" ht="21" hidden="1" customHeight="1">
      <c r="A6" s="202" t="s">
        <v>239</v>
      </c>
      <c r="B6" s="202"/>
      <c r="C6" s="1194" t="s">
        <v>237</v>
      </c>
      <c r="D6" s="1194" t="s">
        <v>237</v>
      </c>
      <c r="E6" s="1194" t="s">
        <v>237</v>
      </c>
      <c r="F6" s="1194" t="s">
        <v>237</v>
      </c>
      <c r="G6" s="1194" t="s">
        <v>237</v>
      </c>
      <c r="H6" s="1195" t="s">
        <v>108</v>
      </c>
      <c r="I6" s="1194" t="s">
        <v>237</v>
      </c>
      <c r="J6" s="1194" t="s">
        <v>237</v>
      </c>
      <c r="K6" s="1195" t="s">
        <v>108</v>
      </c>
      <c r="L6" s="1195" t="s">
        <v>108</v>
      </c>
    </row>
    <row r="7" spans="1:12" ht="21" hidden="1" customHeight="1">
      <c r="A7" s="202" t="s">
        <v>353</v>
      </c>
      <c r="B7" s="202"/>
      <c r="C7" s="1194" t="s">
        <v>237</v>
      </c>
      <c r="D7" s="1194" t="s">
        <v>237</v>
      </c>
      <c r="E7" s="1194" t="s">
        <v>237</v>
      </c>
      <c r="F7" s="1194" t="s">
        <v>237</v>
      </c>
      <c r="G7" s="1194" t="s">
        <v>237</v>
      </c>
      <c r="H7" s="1195" t="s">
        <v>108</v>
      </c>
      <c r="I7" s="1194" t="s">
        <v>237</v>
      </c>
      <c r="J7" s="1194" t="s">
        <v>237</v>
      </c>
      <c r="K7" s="1195" t="s">
        <v>108</v>
      </c>
      <c r="L7" s="1195" t="s">
        <v>108</v>
      </c>
    </row>
    <row r="8" spans="1:12" ht="21" customHeight="1">
      <c r="A8" s="203" t="s">
        <v>1011</v>
      </c>
      <c r="B8" s="203"/>
    </row>
    <row r="9" spans="1:12" ht="21" customHeight="1">
      <c r="A9" s="202" t="s">
        <v>361</v>
      </c>
      <c r="B9" s="202"/>
    </row>
    <row r="10" spans="1:12" ht="21" customHeight="1">
      <c r="A10" s="202" t="s">
        <v>362</v>
      </c>
      <c r="B10" s="202"/>
    </row>
    <row r="11" spans="1:12" ht="21" customHeight="1">
      <c r="A11" s="202" t="s">
        <v>363</v>
      </c>
      <c r="B11" s="202"/>
    </row>
    <row r="12" spans="1:12" ht="21" customHeight="1"/>
    <row r="13" spans="1:12" ht="21" customHeight="1"/>
    <row r="14" spans="1:12" ht="21" customHeight="1">
      <c r="A14" s="6" t="s">
        <v>417</v>
      </c>
      <c r="B14" s="6"/>
    </row>
    <row r="15" spans="1:12" ht="21" customHeight="1">
      <c r="A15" s="203" t="s">
        <v>145</v>
      </c>
      <c r="B15" s="203"/>
    </row>
    <row r="16" spans="1:12" ht="21" customHeight="1">
      <c r="A16" s="202" t="s">
        <v>506</v>
      </c>
      <c r="B16" s="202"/>
    </row>
    <row r="17" spans="1:2" ht="21" customHeight="1">
      <c r="A17" s="492" t="s">
        <v>467</v>
      </c>
      <c r="B17" s="492"/>
    </row>
    <row r="18" spans="1:2" ht="21" customHeight="1">
      <c r="A18" s="492" t="s">
        <v>146</v>
      </c>
      <c r="B18" s="492"/>
    </row>
    <row r="19" spans="1:2" ht="21" customHeight="1">
      <c r="A19" s="203" t="s">
        <v>465</v>
      </c>
      <c r="B19" s="203"/>
    </row>
    <row r="20" spans="1:2" ht="21" customHeight="1">
      <c r="A20" s="203" t="s">
        <v>466</v>
      </c>
      <c r="B20" s="203"/>
    </row>
    <row r="21" spans="1:2" ht="21" customHeight="1">
      <c r="A21" s="90"/>
      <c r="B21" s="90"/>
    </row>
    <row r="22" spans="1:2" ht="21" customHeight="1">
      <c r="A22" s="6" t="s">
        <v>1047</v>
      </c>
      <c r="B22" s="6"/>
    </row>
    <row r="23" spans="1:2" ht="21" customHeight="1">
      <c r="A23" s="203" t="s">
        <v>426</v>
      </c>
      <c r="B23" s="203"/>
    </row>
    <row r="24" spans="1:2" ht="21" customHeight="1">
      <c r="A24" s="202" t="s">
        <v>1761</v>
      </c>
      <c r="B24" s="202"/>
    </row>
    <row r="25" spans="1:2" ht="21" customHeight="1">
      <c r="A25" s="478" t="s">
        <v>889</v>
      </c>
      <c r="B25" s="478"/>
    </row>
    <row r="26" spans="1:2" ht="21" customHeight="1"/>
    <row r="27" spans="1:2" ht="21" customHeight="1"/>
    <row r="28" spans="1:2" ht="21" customHeight="1"/>
    <row r="29" spans="1:2" ht="21" customHeight="1"/>
    <row r="30" spans="1:2" ht="21" customHeight="1"/>
    <row r="31" spans="1:2" ht="21" customHeight="1"/>
    <row r="32" spans="1: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sheetProtection algorithmName="SHA-512" hashValue="lWhVcPopO4wFtS3rbmKBRNPzBuBi/vZC9NH10x65Cpjny8NjlAp0Y14YCNnZZTZmDtKDA/a16E7TLvJnskS3LA==" saltValue="yAzpAyXfQ+2MkdA7VJwnIQ==" spinCount="100000" sheet="1" objects="1" scenarios="1"/>
  <phoneticPr fontId="3"/>
  <pageMargins left="0.75" right="0.45" top="1" bottom="1" header="0.51200000000000001" footer="0.16"/>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U108"/>
  <sheetViews>
    <sheetView showGridLines="0" topLeftCell="A2" zoomScale="85" zoomScaleNormal="85" zoomScaleSheetLayoutView="100" workbookViewId="0">
      <selection sqref="A1:T1"/>
    </sheetView>
  </sheetViews>
  <sheetFormatPr defaultRowHeight="13.5"/>
  <cols>
    <col min="1" max="1" width="5.75" style="471" customWidth="1"/>
    <col min="2" max="2" width="8.375" style="472" customWidth="1"/>
    <col min="3" max="3" width="1.25" style="472" customWidth="1"/>
    <col min="4" max="4" width="6.875" style="471" customWidth="1"/>
    <col min="5" max="5" width="1.25" style="471" customWidth="1"/>
    <col min="6" max="6" width="8.125" style="471" customWidth="1"/>
    <col min="7" max="7" width="2.5" style="471" customWidth="1"/>
    <col min="8" max="8" width="8.125" style="471" customWidth="1"/>
    <col min="9" max="9" width="8.75" style="471" customWidth="1"/>
    <col min="10" max="10" width="1.25" style="471" customWidth="1"/>
    <col min="11" max="11" width="8.75" style="471" customWidth="1"/>
    <col min="12" max="12" width="6.625" style="471" customWidth="1"/>
    <col min="13" max="15" width="6.625" style="473" customWidth="1"/>
    <col min="16" max="16" width="1.25" style="473" customWidth="1"/>
    <col min="17" max="17" width="9.5" style="472" customWidth="1"/>
    <col min="18" max="18" width="1.25" style="474" customWidth="1"/>
    <col min="19" max="19" width="9.5" style="474" customWidth="1"/>
    <col min="20" max="20" width="1.25" style="471" customWidth="1"/>
    <col min="21" max="21" width="5.625" style="471" hidden="1" customWidth="1"/>
    <col min="22" max="16384" width="9" style="471"/>
  </cols>
  <sheetData>
    <row r="1" spans="1:21" ht="20.25" hidden="1" customHeight="1">
      <c r="A1" s="2689" t="s">
        <v>470</v>
      </c>
      <c r="B1" s="2689"/>
      <c r="C1" s="2689"/>
      <c r="D1" s="2689"/>
      <c r="E1" s="2689"/>
      <c r="F1" s="2689"/>
      <c r="G1" s="2689"/>
      <c r="H1" s="2689"/>
      <c r="I1" s="2689"/>
      <c r="J1" s="2689"/>
      <c r="K1" s="2689"/>
      <c r="L1" s="2689"/>
      <c r="M1" s="2689"/>
      <c r="N1" s="2689"/>
      <c r="O1" s="2689"/>
      <c r="P1" s="2689"/>
      <c r="Q1" s="2689"/>
      <c r="R1" s="2689"/>
      <c r="S1" s="2689"/>
      <c r="T1" s="2689"/>
      <c r="U1" s="938" t="s">
        <v>1309</v>
      </c>
    </row>
    <row r="2" spans="1:21" s="1736" customFormat="1" ht="20.25" customHeight="1">
      <c r="A2" s="2690" t="s">
        <v>1442</v>
      </c>
      <c r="B2" s="2690"/>
      <c r="C2" s="2690"/>
      <c r="D2" s="2690"/>
      <c r="E2" s="2690"/>
      <c r="F2" s="2690"/>
      <c r="G2" s="2690"/>
      <c r="H2" s="2690"/>
      <c r="I2" s="2690"/>
      <c r="J2" s="2690"/>
      <c r="K2" s="2690"/>
      <c r="L2" s="2690"/>
      <c r="M2" s="2690"/>
      <c r="N2" s="2690"/>
      <c r="O2" s="2690"/>
      <c r="P2" s="2690"/>
      <c r="Q2" s="2690"/>
      <c r="R2" s="2690"/>
      <c r="S2" s="2690"/>
      <c r="T2" s="2690"/>
      <c r="U2" s="1735" t="s">
        <v>418</v>
      </c>
    </row>
    <row r="3" spans="1:21" s="1736" customFormat="1" ht="9.75" customHeight="1">
      <c r="A3" s="2691"/>
      <c r="B3" s="2691"/>
      <c r="C3" s="2691"/>
      <c r="D3" s="2691"/>
      <c r="E3" s="2691"/>
      <c r="F3" s="2691"/>
      <c r="G3" s="2691"/>
      <c r="H3" s="2691"/>
      <c r="I3" s="2691"/>
      <c r="J3" s="2691"/>
      <c r="K3" s="2691"/>
      <c r="L3" s="2691"/>
      <c r="M3" s="2691"/>
      <c r="N3" s="2691"/>
      <c r="O3" s="2691"/>
      <c r="P3" s="2691"/>
      <c r="Q3" s="2691"/>
      <c r="R3" s="2691"/>
      <c r="S3" s="2691"/>
      <c r="T3" s="2691"/>
    </row>
    <row r="4" spans="1:21" s="1736" customFormat="1" ht="14.25">
      <c r="A4" s="1737"/>
      <c r="B4" s="1738"/>
      <c r="C4" s="1738"/>
      <c r="M4" s="1739"/>
      <c r="N4" s="1739"/>
      <c r="O4" s="1739"/>
      <c r="P4" s="1739"/>
      <c r="Q4" s="1738"/>
      <c r="R4" s="1740"/>
      <c r="S4" s="1740"/>
    </row>
    <row r="5" spans="1:21" s="1736" customFormat="1" ht="13.5" customHeight="1">
      <c r="A5" s="1736" t="s">
        <v>1433</v>
      </c>
      <c r="B5" s="1738"/>
      <c r="C5" s="1738"/>
      <c r="M5" s="1739"/>
      <c r="N5" s="1739"/>
      <c r="O5" s="1739"/>
      <c r="P5" s="1739"/>
      <c r="Q5" s="1738"/>
      <c r="R5" s="1740"/>
      <c r="S5" s="1740"/>
    </row>
    <row r="6" spans="1:21" s="1736" customFormat="1" ht="14.25" customHeight="1">
      <c r="B6" s="1738"/>
      <c r="C6" s="1738"/>
      <c r="D6" s="1741" t="s">
        <v>1750</v>
      </c>
      <c r="F6" s="1741"/>
      <c r="M6" s="1739"/>
      <c r="N6" s="1739"/>
      <c r="O6" s="1739"/>
      <c r="P6" s="1739"/>
      <c r="Q6" s="1738"/>
      <c r="R6" s="1740"/>
      <c r="S6" s="1740"/>
    </row>
    <row r="7" spans="1:21" s="1736" customFormat="1" ht="26.25" customHeight="1">
      <c r="B7" s="2692" t="s">
        <v>1091</v>
      </c>
      <c r="C7" s="2693"/>
      <c r="D7" s="2693"/>
      <c r="E7" s="2693"/>
      <c r="F7" s="2693"/>
      <c r="G7" s="2693"/>
      <c r="H7" s="2693"/>
      <c r="I7" s="2693"/>
      <c r="J7" s="2693"/>
      <c r="K7" s="2694"/>
      <c r="L7" s="2695" t="s">
        <v>1418</v>
      </c>
      <c r="M7" s="2694"/>
      <c r="N7" s="2696" t="s">
        <v>1419</v>
      </c>
      <c r="O7" s="2694"/>
      <c r="P7" s="1742"/>
      <c r="Q7" s="1743"/>
      <c r="R7" s="1740"/>
      <c r="S7" s="1740"/>
    </row>
    <row r="8" spans="1:21" s="1744" customFormat="1" ht="34.5" customHeight="1">
      <c r="B8" s="2697" t="s">
        <v>1096</v>
      </c>
      <c r="C8" s="2698"/>
      <c r="D8" s="2698"/>
      <c r="E8" s="2698"/>
      <c r="F8" s="2698"/>
      <c r="G8" s="2698"/>
      <c r="H8" s="2698"/>
      <c r="I8" s="2698"/>
      <c r="J8" s="2698"/>
      <c r="K8" s="2699"/>
      <c r="L8" s="2700">
        <v>0.19</v>
      </c>
      <c r="M8" s="2701"/>
      <c r="N8" s="2702">
        <v>0.62</v>
      </c>
      <c r="O8" s="2703"/>
      <c r="P8" s="1745"/>
      <c r="Q8" s="2705"/>
      <c r="R8" s="2706"/>
      <c r="S8" s="2705"/>
      <c r="T8" s="2706"/>
    </row>
    <row r="9" spans="1:21" s="1744" customFormat="1" ht="34.5" customHeight="1">
      <c r="B9" s="2697" t="s">
        <v>1434</v>
      </c>
      <c r="C9" s="2698"/>
      <c r="D9" s="2698"/>
      <c r="E9" s="2698"/>
      <c r="F9" s="2698"/>
      <c r="G9" s="2698"/>
      <c r="H9" s="2698"/>
      <c r="I9" s="2698"/>
      <c r="J9" s="2698"/>
      <c r="K9" s="2699"/>
      <c r="L9" s="2700">
        <v>0.19</v>
      </c>
      <c r="M9" s="2701"/>
      <c r="N9" s="2702">
        <v>0.11</v>
      </c>
      <c r="O9" s="2703"/>
      <c r="P9" s="1745"/>
      <c r="Q9" s="2705"/>
      <c r="R9" s="2706"/>
      <c r="S9" s="2705"/>
      <c r="T9" s="2706"/>
    </row>
    <row r="10" spans="1:21" s="1744" customFormat="1" ht="34.5" customHeight="1">
      <c r="B10" s="2697" t="s">
        <v>1435</v>
      </c>
      <c r="C10" s="2698"/>
      <c r="D10" s="2698"/>
      <c r="E10" s="2698"/>
      <c r="F10" s="2698"/>
      <c r="G10" s="2698"/>
      <c r="H10" s="2698"/>
      <c r="I10" s="2698"/>
      <c r="J10" s="2698"/>
      <c r="K10" s="2699"/>
      <c r="L10" s="2700">
        <v>0.17</v>
      </c>
      <c r="M10" s="2701"/>
      <c r="N10" s="2702">
        <v>0.09</v>
      </c>
      <c r="O10" s="2703"/>
      <c r="P10" s="1745"/>
      <c r="Q10" s="2705"/>
      <c r="R10" s="2706"/>
      <c r="S10" s="2705"/>
      <c r="T10" s="2706"/>
    </row>
    <row r="11" spans="1:21" s="1744" customFormat="1" ht="34.5" customHeight="1">
      <c r="B11" s="2697" t="s">
        <v>1436</v>
      </c>
      <c r="C11" s="2698"/>
      <c r="D11" s="2698"/>
      <c r="E11" s="2698"/>
      <c r="F11" s="2698"/>
      <c r="G11" s="2698"/>
      <c r="H11" s="2698"/>
      <c r="I11" s="2698"/>
      <c r="J11" s="2698"/>
      <c r="K11" s="2699"/>
      <c r="L11" s="2700">
        <v>0.24</v>
      </c>
      <c r="M11" s="2701"/>
      <c r="N11" s="2702">
        <v>0.09</v>
      </c>
      <c r="O11" s="2703"/>
      <c r="P11" s="1746"/>
      <c r="Q11" s="2705"/>
      <c r="R11" s="2706"/>
      <c r="S11" s="2705"/>
      <c r="T11" s="2706"/>
    </row>
    <row r="12" spans="1:21" s="1744" customFormat="1" ht="34.5" customHeight="1">
      <c r="B12" s="2697" t="s">
        <v>1437</v>
      </c>
      <c r="C12" s="2698"/>
      <c r="D12" s="2698"/>
      <c r="E12" s="2698"/>
      <c r="F12" s="2698"/>
      <c r="G12" s="2698"/>
      <c r="H12" s="2698"/>
      <c r="I12" s="2698"/>
      <c r="J12" s="2698"/>
      <c r="K12" s="2699"/>
      <c r="L12" s="2700">
        <v>0.23</v>
      </c>
      <c r="M12" s="2701"/>
      <c r="N12" s="2702">
        <v>9.5000000000000001E-2</v>
      </c>
      <c r="O12" s="2703"/>
      <c r="P12" s="1745"/>
      <c r="Q12" s="2705"/>
      <c r="R12" s="2706"/>
      <c r="S12" s="2705"/>
      <c r="T12" s="2706"/>
    </row>
    <row r="13" spans="1:21" s="1744" customFormat="1" ht="34.5" customHeight="1">
      <c r="B13" s="2697" t="s">
        <v>1438</v>
      </c>
      <c r="C13" s="2698"/>
      <c r="D13" s="2698"/>
      <c r="E13" s="2698"/>
      <c r="F13" s="2698"/>
      <c r="G13" s="2698"/>
      <c r="H13" s="2698"/>
      <c r="I13" s="2698"/>
      <c r="J13" s="2698"/>
      <c r="K13" s="2699"/>
      <c r="L13" s="2700">
        <v>0.23</v>
      </c>
      <c r="M13" s="2701"/>
      <c r="N13" s="2702">
        <v>0.12</v>
      </c>
      <c r="O13" s="2703"/>
      <c r="P13" s="1745"/>
      <c r="Q13" s="2705"/>
      <c r="R13" s="2706"/>
      <c r="S13" s="2705"/>
      <c r="T13" s="2706"/>
    </row>
    <row r="14" spans="1:21" s="1744" customFormat="1" ht="34.5" customHeight="1">
      <c r="B14" s="2697" t="s">
        <v>1439</v>
      </c>
      <c r="C14" s="2698"/>
      <c r="D14" s="2698"/>
      <c r="E14" s="2698"/>
      <c r="F14" s="2698"/>
      <c r="G14" s="2698"/>
      <c r="H14" s="2698"/>
      <c r="I14" s="2698"/>
      <c r="J14" s="2698"/>
      <c r="K14" s="2699"/>
      <c r="L14" s="2700">
        <v>0.38</v>
      </c>
      <c r="M14" s="2701"/>
      <c r="N14" s="2702">
        <v>6.5000000000000002E-2</v>
      </c>
      <c r="O14" s="2703"/>
      <c r="P14" s="1745"/>
      <c r="Q14" s="2705"/>
      <c r="R14" s="2706"/>
      <c r="S14" s="2705"/>
      <c r="T14" s="2706"/>
    </row>
    <row r="15" spans="1:21" s="1744" customFormat="1" ht="34.5" customHeight="1">
      <c r="B15" s="2697" t="s">
        <v>1440</v>
      </c>
      <c r="C15" s="2698"/>
      <c r="D15" s="2698"/>
      <c r="E15" s="2698"/>
      <c r="F15" s="2698"/>
      <c r="G15" s="2698"/>
      <c r="H15" s="2698"/>
      <c r="I15" s="2698"/>
      <c r="J15" s="2698"/>
      <c r="K15" s="2699"/>
      <c r="L15" s="2700">
        <v>0.21</v>
      </c>
      <c r="M15" s="2701"/>
      <c r="N15" s="2702">
        <v>6.5000000000000002E-2</v>
      </c>
      <c r="O15" s="2703"/>
      <c r="P15" s="1745"/>
      <c r="Q15" s="2705"/>
      <c r="R15" s="2706"/>
      <c r="S15" s="2705"/>
      <c r="T15" s="2706"/>
    </row>
    <row r="16" spans="1:21" s="1744" customFormat="1" ht="34.5" customHeight="1">
      <c r="B16" s="2697" t="s">
        <v>1441</v>
      </c>
      <c r="C16" s="2698"/>
      <c r="D16" s="2698"/>
      <c r="E16" s="2698"/>
      <c r="F16" s="2698"/>
      <c r="G16" s="2698"/>
      <c r="H16" s="2698"/>
      <c r="I16" s="2698"/>
      <c r="J16" s="2698"/>
      <c r="K16" s="2699"/>
      <c r="L16" s="2702">
        <v>0.24</v>
      </c>
      <c r="M16" s="2703"/>
      <c r="N16" s="2702">
        <v>0.15</v>
      </c>
      <c r="O16" s="2703"/>
      <c r="P16" s="1745"/>
      <c r="Q16" s="2705"/>
      <c r="R16" s="2706"/>
      <c r="S16" s="2705"/>
      <c r="T16" s="2706"/>
    </row>
    <row r="17" spans="1:20" s="1736" customFormat="1">
      <c r="B17" s="1738"/>
      <c r="C17" s="1738"/>
      <c r="M17" s="1739"/>
      <c r="N17" s="1739"/>
      <c r="O17" s="1739"/>
      <c r="P17" s="1739"/>
      <c r="Q17" s="1738"/>
      <c r="R17" s="1740"/>
      <c r="S17" s="1740"/>
    </row>
    <row r="18" spans="1:20" s="1736" customFormat="1">
      <c r="B18" s="1738"/>
      <c r="C18" s="1738"/>
      <c r="M18" s="1739"/>
      <c r="N18" s="1739"/>
      <c r="O18" s="1739"/>
      <c r="P18" s="1739"/>
      <c r="Q18" s="1738"/>
      <c r="R18" s="1740"/>
      <c r="S18" s="1740"/>
    </row>
    <row r="19" spans="1:20" s="1736" customFormat="1">
      <c r="B19" s="1738"/>
      <c r="C19" s="1738"/>
      <c r="M19" s="1739"/>
      <c r="N19" s="1739"/>
      <c r="O19" s="1739"/>
      <c r="P19" s="1739"/>
      <c r="Q19" s="1738"/>
      <c r="R19" s="1740"/>
      <c r="S19" s="1740"/>
    </row>
    <row r="20" spans="1:20" s="1736" customFormat="1">
      <c r="B20" s="2707" t="s">
        <v>1751</v>
      </c>
      <c r="C20" s="2707"/>
      <c r="D20" s="2707"/>
      <c r="E20" s="2707"/>
      <c r="F20" s="2707"/>
      <c r="G20" s="2707"/>
      <c r="H20" s="2707"/>
      <c r="I20" s="2707"/>
      <c r="J20" s="2707"/>
      <c r="K20" s="2707"/>
      <c r="L20" s="2707"/>
      <c r="M20" s="2707"/>
      <c r="N20" s="2707"/>
      <c r="O20" s="2707"/>
      <c r="P20" s="2707"/>
      <c r="Q20" s="2707"/>
      <c r="R20" s="2707"/>
      <c r="S20" s="1740"/>
    </row>
    <row r="21" spans="1:20" s="1736" customFormat="1">
      <c r="B21" s="1738"/>
      <c r="C21" s="1738"/>
      <c r="M21" s="1739"/>
      <c r="N21" s="1739"/>
      <c r="O21" s="1739"/>
      <c r="P21" s="1739"/>
      <c r="Q21" s="1738"/>
      <c r="R21" s="1740"/>
      <c r="S21" s="1740"/>
    </row>
    <row r="22" spans="1:20" s="1736" customFormat="1">
      <c r="B22" s="2708" t="s">
        <v>1532</v>
      </c>
      <c r="C22" s="2708"/>
      <c r="D22" s="2708"/>
      <c r="E22" s="2709"/>
      <c r="F22" s="2708"/>
      <c r="G22" s="2708"/>
      <c r="H22" s="2708"/>
      <c r="I22" s="2709" t="s">
        <v>1533</v>
      </c>
      <c r="J22" s="2709"/>
      <c r="K22" s="2695"/>
      <c r="L22" s="1859"/>
      <c r="M22" s="1860"/>
      <c r="N22" s="1860"/>
      <c r="O22" s="1861"/>
      <c r="P22" s="2710" t="s">
        <v>1534</v>
      </c>
      <c r="Q22" s="2710"/>
      <c r="R22" s="2710"/>
      <c r="S22" s="1740"/>
    </row>
    <row r="23" spans="1:20" s="1736" customFormat="1">
      <c r="B23" s="2708"/>
      <c r="C23" s="2708"/>
      <c r="D23" s="2708"/>
      <c r="E23" s="2708"/>
      <c r="F23" s="2708"/>
      <c r="G23" s="2708"/>
      <c r="H23" s="2708"/>
      <c r="I23" s="2709"/>
      <c r="J23" s="2709"/>
      <c r="K23" s="2709"/>
      <c r="L23" s="2710" t="s">
        <v>1535</v>
      </c>
      <c r="M23" s="2710"/>
      <c r="N23" s="2710" t="s">
        <v>1536</v>
      </c>
      <c r="O23" s="2710"/>
      <c r="P23" s="2710"/>
      <c r="Q23" s="2710"/>
      <c r="R23" s="2710"/>
      <c r="S23" s="1740"/>
    </row>
    <row r="24" spans="1:20" s="1736" customFormat="1">
      <c r="B24" s="2708"/>
      <c r="C24" s="2708"/>
      <c r="D24" s="2708"/>
      <c r="E24" s="2708"/>
      <c r="F24" s="2708"/>
      <c r="G24" s="2708"/>
      <c r="H24" s="2708"/>
      <c r="I24" s="2709"/>
      <c r="J24" s="2709"/>
      <c r="K24" s="2709"/>
      <c r="L24" s="2710"/>
      <c r="M24" s="2710"/>
      <c r="N24" s="2710"/>
      <c r="O24" s="2710"/>
      <c r="P24" s="2710"/>
      <c r="Q24" s="2710"/>
      <c r="R24" s="2710"/>
      <c r="S24" s="1740"/>
    </row>
    <row r="25" spans="1:20" s="1736" customFormat="1">
      <c r="B25" s="2708" t="s">
        <v>1537</v>
      </c>
      <c r="C25" s="2708"/>
      <c r="D25" s="2708"/>
      <c r="E25" s="2711" t="s">
        <v>1538</v>
      </c>
      <c r="F25" s="2708"/>
      <c r="G25" s="2708"/>
      <c r="H25" s="2708"/>
      <c r="I25" s="2711" t="s">
        <v>1539</v>
      </c>
      <c r="J25" s="2711"/>
      <c r="K25" s="2711"/>
      <c r="L25" s="2711" t="s">
        <v>1538</v>
      </c>
      <c r="M25" s="2711"/>
      <c r="N25" s="2711" t="s">
        <v>1538</v>
      </c>
      <c r="O25" s="2711"/>
      <c r="P25" s="2711" t="s">
        <v>1540</v>
      </c>
      <c r="Q25" s="2711"/>
      <c r="R25" s="2711"/>
      <c r="S25" s="1740"/>
    </row>
    <row r="26" spans="1:20" s="1736" customFormat="1">
      <c r="B26" s="2708"/>
      <c r="C26" s="2708"/>
      <c r="D26" s="2708"/>
      <c r="E26" s="2708"/>
      <c r="F26" s="2708"/>
      <c r="G26" s="2708"/>
      <c r="H26" s="2708"/>
      <c r="I26" s="2711"/>
      <c r="J26" s="2711"/>
      <c r="K26" s="2711"/>
      <c r="L26" s="2711"/>
      <c r="M26" s="2711"/>
      <c r="N26" s="2711"/>
      <c r="O26" s="2711"/>
      <c r="P26" s="2711"/>
      <c r="Q26" s="2711"/>
      <c r="R26" s="2711"/>
      <c r="S26" s="1740"/>
    </row>
    <row r="27" spans="1:20" s="1736" customFormat="1">
      <c r="B27" s="2708"/>
      <c r="C27" s="2708"/>
      <c r="D27" s="2708"/>
      <c r="E27" s="2708"/>
      <c r="F27" s="2708"/>
      <c r="G27" s="2708"/>
      <c r="H27" s="2708"/>
      <c r="I27" s="2711"/>
      <c r="J27" s="2711"/>
      <c r="K27" s="2711"/>
      <c r="L27" s="2711"/>
      <c r="M27" s="2711"/>
      <c r="N27" s="2711"/>
      <c r="O27" s="2711"/>
      <c r="P27" s="2711"/>
      <c r="Q27" s="2711"/>
      <c r="R27" s="2711"/>
      <c r="S27" s="1740"/>
    </row>
    <row r="28" spans="1:20" ht="9.75" customHeight="1">
      <c r="A28" s="2704"/>
      <c r="B28" s="2704"/>
      <c r="C28" s="2704"/>
      <c r="D28" s="2704"/>
      <c r="E28" s="2704"/>
      <c r="F28" s="2704"/>
      <c r="G28" s="2704"/>
      <c r="H28" s="2704"/>
      <c r="I28" s="2704"/>
      <c r="J28" s="2704"/>
      <c r="K28" s="2704"/>
      <c r="L28" s="2704"/>
      <c r="M28" s="2704"/>
      <c r="N28" s="2704"/>
      <c r="O28" s="2704"/>
      <c r="P28" s="2704"/>
      <c r="Q28" s="2704"/>
      <c r="R28" s="2704"/>
      <c r="S28" s="2704"/>
      <c r="T28" s="2704"/>
    </row>
    <row r="29" spans="1:20" ht="9.75" customHeight="1">
      <c r="A29" s="1747"/>
      <c r="B29" s="1747"/>
      <c r="C29" s="1747"/>
      <c r="D29" s="1747"/>
      <c r="E29" s="1747"/>
      <c r="F29" s="1747"/>
      <c r="G29" s="1747"/>
      <c r="H29" s="1747"/>
      <c r="I29" s="1747"/>
      <c r="J29" s="1747"/>
      <c r="K29" s="1747"/>
      <c r="L29" s="1747"/>
      <c r="M29" s="1747"/>
      <c r="N29" s="1747"/>
      <c r="O29" s="1747"/>
      <c r="P29" s="1747"/>
      <c r="Q29" s="1747"/>
      <c r="R29" s="1747"/>
      <c r="S29" s="1747"/>
      <c r="T29" s="1747"/>
    </row>
    <row r="30" spans="1:20" ht="9.75" customHeight="1">
      <c r="A30" s="1747"/>
      <c r="B30" s="1747"/>
      <c r="C30" s="1747"/>
      <c r="D30" s="1747"/>
      <c r="E30" s="1747"/>
      <c r="F30" s="1747"/>
      <c r="G30" s="1747"/>
      <c r="H30" s="1747"/>
      <c r="I30" s="1747"/>
      <c r="J30" s="1747"/>
      <c r="K30" s="1747"/>
      <c r="L30" s="1747"/>
      <c r="M30" s="1747"/>
      <c r="N30" s="1747"/>
      <c r="O30" s="1747"/>
      <c r="P30" s="1747"/>
      <c r="Q30" s="1747"/>
      <c r="R30" s="1747"/>
      <c r="S30" s="1747"/>
      <c r="T30" s="1747"/>
    </row>
    <row r="31" spans="1:20" ht="14.25">
      <c r="A31" s="1257" t="s">
        <v>533</v>
      </c>
    </row>
    <row r="32" spans="1:20" ht="13.5" customHeight="1">
      <c r="A32" s="1257" t="s">
        <v>534</v>
      </c>
    </row>
    <row r="33" spans="1:1" ht="14.25" customHeight="1">
      <c r="A33" s="1257" t="s">
        <v>535</v>
      </c>
    </row>
    <row r="35" spans="1:1" ht="13.5" customHeight="1"/>
    <row r="36" spans="1:1" ht="13.5" customHeight="1"/>
    <row r="37" spans="1:1" ht="13.5" customHeight="1"/>
    <row r="38" spans="1:1" ht="13.5" customHeight="1"/>
    <row r="40" spans="1:1" ht="13.5" customHeight="1"/>
    <row r="41" spans="1:1" ht="13.5" customHeight="1"/>
    <row r="42" spans="1:1" ht="13.5" customHeight="1"/>
    <row r="43" spans="1:1" ht="13.5" customHeight="1"/>
    <row r="76" ht="13.5" customHeight="1"/>
    <row r="77" ht="13.5" customHeight="1"/>
    <row r="78" ht="13.5" customHeight="1"/>
    <row r="79" ht="13.5" customHeight="1"/>
    <row r="81" ht="13.5" customHeight="1"/>
    <row r="82" ht="13.5" customHeight="1"/>
    <row r="83" ht="13.5" customHeight="1"/>
    <row r="84" ht="13.5" customHeight="1"/>
    <row r="85" ht="13.5" customHeight="1"/>
    <row r="87" ht="13.5" customHeight="1"/>
    <row r="88" ht="13.5" customHeight="1"/>
    <row r="89" ht="13.5" customHeight="1"/>
    <row r="90" ht="13.5" customHeight="1"/>
    <row r="91" ht="13.5" customHeight="1"/>
    <row r="108" spans="1:1" ht="14.25">
      <c r="A108" s="1257" t="s">
        <v>533</v>
      </c>
    </row>
  </sheetData>
  <sheetProtection algorithmName="SHA-512" hashValue="U7JjUHOWAezpxJ/3uKSwEgyGDwZPIiUowvGY+nAilv5YEpGBYqd3NKWIa1Zzwj3WAGe1iwyykIriPyFZmxYyxw==" saltValue="/uUt6K13NsxVH8vWCLGleQ==" spinCount="100000" sheet="1" objects="1" scenarios="1"/>
  <mergeCells count="65">
    <mergeCell ref="P25:R27"/>
    <mergeCell ref="B25:D27"/>
    <mergeCell ref="E25:H27"/>
    <mergeCell ref="I25:K27"/>
    <mergeCell ref="L25:M27"/>
    <mergeCell ref="N25:O27"/>
    <mergeCell ref="B20:R20"/>
    <mergeCell ref="B22:D24"/>
    <mergeCell ref="E22:H24"/>
    <mergeCell ref="I22:K24"/>
    <mergeCell ref="P22:R24"/>
    <mergeCell ref="L23:M24"/>
    <mergeCell ref="N23:O24"/>
    <mergeCell ref="Q11:R11"/>
    <mergeCell ref="S11:T11"/>
    <mergeCell ref="Q12:R12"/>
    <mergeCell ref="S12:T12"/>
    <mergeCell ref="Q13:R13"/>
    <mergeCell ref="S13:T13"/>
    <mergeCell ref="Q8:R8"/>
    <mergeCell ref="S8:T8"/>
    <mergeCell ref="Q9:R9"/>
    <mergeCell ref="S9:T9"/>
    <mergeCell ref="Q10:R10"/>
    <mergeCell ref="S10:T10"/>
    <mergeCell ref="B16:K16"/>
    <mergeCell ref="L16:M16"/>
    <mergeCell ref="N16:O16"/>
    <mergeCell ref="A28:T28"/>
    <mergeCell ref="B14:K14"/>
    <mergeCell ref="L14:M14"/>
    <mergeCell ref="N14:O14"/>
    <mergeCell ref="B15:K15"/>
    <mergeCell ref="L15:M15"/>
    <mergeCell ref="N15:O15"/>
    <mergeCell ref="Q14:R14"/>
    <mergeCell ref="S14:T14"/>
    <mergeCell ref="Q15:R15"/>
    <mergeCell ref="S15:T15"/>
    <mergeCell ref="Q16:R16"/>
    <mergeCell ref="S16:T16"/>
    <mergeCell ref="B12:K12"/>
    <mergeCell ref="L12:M12"/>
    <mergeCell ref="N12:O12"/>
    <mergeCell ref="B13:K13"/>
    <mergeCell ref="L13:M13"/>
    <mergeCell ref="N13:O13"/>
    <mergeCell ref="B10:K10"/>
    <mergeCell ref="L10:M10"/>
    <mergeCell ref="N10:O10"/>
    <mergeCell ref="B11:K11"/>
    <mergeCell ref="L11:M11"/>
    <mergeCell ref="N11:O11"/>
    <mergeCell ref="B8:K8"/>
    <mergeCell ref="L8:M8"/>
    <mergeCell ref="N8:O8"/>
    <mergeCell ref="B9:K9"/>
    <mergeCell ref="L9:M9"/>
    <mergeCell ref="N9:O9"/>
    <mergeCell ref="A1:T1"/>
    <mergeCell ref="A2:T2"/>
    <mergeCell ref="A3:T3"/>
    <mergeCell ref="B7:K7"/>
    <mergeCell ref="L7:M7"/>
    <mergeCell ref="N7:O7"/>
  </mergeCells>
  <phoneticPr fontId="3"/>
  <pageMargins left="0.75" right="0.4" top="0.63" bottom="0.27" header="0.51200000000000001" footer="0.16"/>
  <pageSetup paperSize="9" scale="82" orientation="portrait" horizontalDpi="300" verticalDpi="300" r:id="rId1"/>
  <headerFooter alignWithMargins="0"/>
  <rowBreaks count="1" manualBreakCount="1">
    <brk id="30" max="18" man="1"/>
  </rowBreaks>
  <colBreaks count="1" manualBreakCount="1">
    <brk id="19" max="12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M35"/>
  <sheetViews>
    <sheetView showGridLines="0" zoomScaleNormal="100" workbookViewId="0">
      <selection sqref="A1:M1"/>
    </sheetView>
  </sheetViews>
  <sheetFormatPr defaultRowHeight="13.5"/>
  <cols>
    <col min="1" max="1" width="24.25" style="757" customWidth="1"/>
    <col min="2" max="3" width="9.625" style="757" customWidth="1"/>
    <col min="4" max="4" width="9" style="757"/>
    <col min="5" max="5" width="13.125" style="757" customWidth="1"/>
    <col min="6" max="7" width="7.875" style="757" customWidth="1"/>
    <col min="8" max="9" width="9.625" style="757" customWidth="1"/>
    <col min="10" max="10" width="9" style="757"/>
    <col min="11" max="11" width="13.125" style="757" customWidth="1"/>
    <col min="12" max="16384" width="9" style="757"/>
  </cols>
  <sheetData>
    <row r="1" spans="1:13" ht="17.25">
      <c r="A1" s="2714" t="s">
        <v>488</v>
      </c>
      <c r="B1" s="2714"/>
      <c r="C1" s="2714"/>
      <c r="D1" s="2714"/>
      <c r="E1" s="2714"/>
      <c r="F1" s="2714"/>
      <c r="G1" s="2714"/>
      <c r="H1" s="2714"/>
      <c r="I1" s="2714"/>
      <c r="J1" s="2714"/>
      <c r="K1" s="2714"/>
      <c r="L1" s="2714"/>
      <c r="M1" s="2714"/>
    </row>
    <row r="3" spans="1:13">
      <c r="A3" s="757" t="s">
        <v>374</v>
      </c>
      <c r="B3" s="479"/>
      <c r="C3" s="479"/>
    </row>
    <row r="4" spans="1:13">
      <c r="A4" s="757" t="s">
        <v>375</v>
      </c>
    </row>
    <row r="6" spans="1:13">
      <c r="A6" s="6" t="s">
        <v>503</v>
      </c>
    </row>
    <row r="7" spans="1:13">
      <c r="A7" s="6" t="s">
        <v>592</v>
      </c>
    </row>
    <row r="9" spans="1:13">
      <c r="A9" s="6" t="s">
        <v>986</v>
      </c>
      <c r="D9" s="6" t="s">
        <v>985</v>
      </c>
      <c r="J9" s="6" t="s">
        <v>376</v>
      </c>
    </row>
    <row r="10" spans="1:13" ht="14.25" thickBot="1"/>
    <row r="11" spans="1:13" ht="30.75" customHeight="1">
      <c r="A11" s="2715" t="s">
        <v>377</v>
      </c>
      <c r="B11" s="2718" t="s">
        <v>378</v>
      </c>
      <c r="C11" s="2719"/>
      <c r="D11" s="2712" t="s">
        <v>213</v>
      </c>
      <c r="E11" s="2713"/>
      <c r="F11" s="760" t="s">
        <v>983</v>
      </c>
      <c r="G11" s="761" t="s">
        <v>379</v>
      </c>
      <c r="H11" s="2718" t="s">
        <v>378</v>
      </c>
      <c r="I11" s="2719"/>
      <c r="J11" s="2712" t="s">
        <v>380</v>
      </c>
      <c r="K11" s="2713"/>
      <c r="L11" s="760" t="s">
        <v>983</v>
      </c>
      <c r="M11" s="761" t="s">
        <v>379</v>
      </c>
    </row>
    <row r="12" spans="1:13" ht="15.75" customHeight="1">
      <c r="A12" s="2716"/>
      <c r="C12" s="762"/>
      <c r="D12" s="763" t="s">
        <v>984</v>
      </c>
      <c r="E12" s="1636">
        <v>40889</v>
      </c>
      <c r="F12" s="756"/>
      <c r="G12" s="764"/>
      <c r="I12" s="762"/>
      <c r="J12" s="763" t="s">
        <v>984</v>
      </c>
      <c r="K12" s="1636">
        <v>40891</v>
      </c>
      <c r="L12" s="756"/>
      <c r="M12" s="764"/>
    </row>
    <row r="13" spans="1:13" ht="15.75" customHeight="1" thickBot="1">
      <c r="A13" s="2717"/>
      <c r="C13" s="765"/>
      <c r="D13" s="766" t="s">
        <v>987</v>
      </c>
      <c r="E13" s="1637">
        <v>40988</v>
      </c>
      <c r="F13" s="767"/>
      <c r="G13" s="768"/>
      <c r="I13" s="765"/>
      <c r="J13" s="766" t="s">
        <v>987</v>
      </c>
      <c r="K13" s="1637">
        <v>40978</v>
      </c>
      <c r="L13" s="767"/>
      <c r="M13" s="768"/>
    </row>
    <row r="14" spans="1:13" ht="15.75" customHeight="1" thickBot="1">
      <c r="A14" s="769"/>
      <c r="C14" s="765"/>
      <c r="I14" s="765"/>
    </row>
    <row r="15" spans="1:13" ht="30.75" customHeight="1">
      <c r="A15" s="769"/>
      <c r="C15" s="770"/>
      <c r="D15" s="2712" t="s">
        <v>1069</v>
      </c>
      <c r="E15" s="2713"/>
      <c r="F15" s="760" t="s">
        <v>983</v>
      </c>
      <c r="G15" s="761" t="s">
        <v>379</v>
      </c>
      <c r="I15" s="770"/>
      <c r="J15" s="2712" t="s">
        <v>381</v>
      </c>
      <c r="K15" s="2713"/>
      <c r="L15" s="760" t="s">
        <v>983</v>
      </c>
      <c r="M15" s="761" t="s">
        <v>379</v>
      </c>
    </row>
    <row r="16" spans="1:13" ht="15.75" customHeight="1">
      <c r="A16" s="769"/>
      <c r="C16" s="765"/>
      <c r="D16" s="763" t="s">
        <v>984</v>
      </c>
      <c r="E16" s="1636">
        <v>40889</v>
      </c>
      <c r="F16" s="756"/>
      <c r="G16" s="764"/>
      <c r="J16" s="763" t="s">
        <v>984</v>
      </c>
      <c r="K16" s="1636">
        <v>40891</v>
      </c>
      <c r="L16" s="756"/>
      <c r="M16" s="764"/>
    </row>
    <row r="17" spans="1:13" ht="15.75" customHeight="1" thickBot="1">
      <c r="C17" s="765"/>
      <c r="D17" s="766" t="s">
        <v>987</v>
      </c>
      <c r="E17" s="1637">
        <v>40983</v>
      </c>
      <c r="F17" s="767"/>
      <c r="G17" s="768"/>
      <c r="J17" s="766" t="s">
        <v>987</v>
      </c>
      <c r="K17" s="1637">
        <v>40979</v>
      </c>
      <c r="L17" s="767"/>
      <c r="M17" s="768"/>
    </row>
    <row r="18" spans="1:13" ht="15.75" customHeight="1" thickBot="1">
      <c r="C18" s="765"/>
    </row>
    <row r="19" spans="1:13" ht="30.75" customHeight="1">
      <c r="C19" s="770"/>
      <c r="D19" s="2712" t="s">
        <v>1070</v>
      </c>
      <c r="E19" s="2713"/>
      <c r="F19" s="760" t="s">
        <v>983</v>
      </c>
      <c r="G19" s="761" t="s">
        <v>379</v>
      </c>
    </row>
    <row r="20" spans="1:13" ht="15.75" customHeight="1">
      <c r="C20" s="765"/>
      <c r="D20" s="763" t="s">
        <v>984</v>
      </c>
      <c r="E20" s="1636">
        <v>40889</v>
      </c>
      <c r="F20" s="756"/>
      <c r="G20" s="764"/>
    </row>
    <row r="21" spans="1:13" ht="15.75" customHeight="1" thickBot="1">
      <c r="C21" s="765"/>
      <c r="D21" s="766" t="s">
        <v>987</v>
      </c>
      <c r="E21" s="1637">
        <v>40984</v>
      </c>
      <c r="F21" s="767"/>
      <c r="G21" s="768"/>
    </row>
    <row r="22" spans="1:13" ht="15.75" customHeight="1" thickBot="1">
      <c r="C22" s="765"/>
    </row>
    <row r="23" spans="1:13" ht="30.75" customHeight="1">
      <c r="C23" s="770"/>
      <c r="D23" s="2712" t="s">
        <v>1071</v>
      </c>
      <c r="E23" s="2713"/>
      <c r="F23" s="760" t="s">
        <v>983</v>
      </c>
      <c r="G23" s="761" t="s">
        <v>379</v>
      </c>
    </row>
    <row r="24" spans="1:13" ht="15.75" customHeight="1">
      <c r="C24" s="765"/>
      <c r="D24" s="763" t="s">
        <v>984</v>
      </c>
      <c r="E24" s="1636">
        <v>40889</v>
      </c>
      <c r="F24" s="756"/>
      <c r="G24" s="764"/>
    </row>
    <row r="25" spans="1:13" ht="15.75" customHeight="1" thickBot="1">
      <c r="C25" s="765"/>
      <c r="D25" s="766" t="s">
        <v>987</v>
      </c>
      <c r="E25" s="1637">
        <v>40985</v>
      </c>
      <c r="F25" s="767"/>
      <c r="G25" s="768"/>
    </row>
    <row r="26" spans="1:13" ht="15.75" customHeight="1" thickBot="1">
      <c r="C26" s="765"/>
    </row>
    <row r="27" spans="1:13" ht="30.75" customHeight="1">
      <c r="C27" s="770"/>
      <c r="D27" s="2712" t="s">
        <v>1072</v>
      </c>
      <c r="E27" s="2713"/>
      <c r="F27" s="760" t="s">
        <v>983</v>
      </c>
      <c r="G27" s="761" t="s">
        <v>379</v>
      </c>
    </row>
    <row r="28" spans="1:13" ht="15.75" customHeight="1">
      <c r="D28" s="763" t="s">
        <v>984</v>
      </c>
      <c r="E28" s="1636">
        <v>40889</v>
      </c>
      <c r="F28" s="756"/>
      <c r="G28" s="764"/>
    </row>
    <row r="29" spans="1:13" ht="15.75" customHeight="1" thickBot="1">
      <c r="D29" s="766" t="s">
        <v>987</v>
      </c>
      <c r="E29" s="1637">
        <v>40986</v>
      </c>
      <c r="F29" s="767"/>
      <c r="G29" s="768"/>
    </row>
    <row r="30" spans="1:13" ht="9.75" customHeight="1"/>
    <row r="31" spans="1:13" ht="6" customHeight="1"/>
    <row r="32" spans="1:13" ht="15.75" customHeight="1">
      <c r="A32" s="757" t="s">
        <v>394</v>
      </c>
    </row>
    <row r="33" ht="15.75" customHeight="1"/>
    <row r="34" ht="15.75" customHeight="1"/>
    <row r="35" ht="15.75" customHeight="1"/>
  </sheetData>
  <mergeCells count="11">
    <mergeCell ref="D19:E19"/>
    <mergeCell ref="D23:E23"/>
    <mergeCell ref="A1:M1"/>
    <mergeCell ref="D27:E27"/>
    <mergeCell ref="A11:A13"/>
    <mergeCell ref="J11:K11"/>
    <mergeCell ref="J15:K15"/>
    <mergeCell ref="B11:C11"/>
    <mergeCell ref="H11:I11"/>
    <mergeCell ref="D11:E11"/>
    <mergeCell ref="D15:E15"/>
  </mergeCells>
  <phoneticPr fontId="3"/>
  <pageMargins left="0.45" right="0.34" top="0.68" bottom="0.7" header="0.51200000000000001" footer="0.16"/>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33"/>
  <sheetViews>
    <sheetView showGridLines="0" zoomScaleNormal="100" zoomScaleSheetLayoutView="100" workbookViewId="0"/>
  </sheetViews>
  <sheetFormatPr defaultRowHeight="13.5"/>
  <cols>
    <col min="1" max="1" width="41.875" style="475" customWidth="1"/>
    <col min="2" max="2" width="21.25" style="475" customWidth="1"/>
    <col min="3" max="3" width="26.875" style="475" customWidth="1"/>
    <col min="4" max="4" width="8.25" style="475" customWidth="1"/>
    <col min="5" max="5" width="11.75" style="475" customWidth="1"/>
    <col min="6" max="6" width="14.5" style="475" customWidth="1"/>
    <col min="7" max="16384" width="9" style="475"/>
  </cols>
  <sheetData>
    <row r="1" spans="1:9" ht="31.5" customHeight="1">
      <c r="A1" s="939" t="s">
        <v>489</v>
      </c>
      <c r="C1" s="480" t="s">
        <v>382</v>
      </c>
    </row>
    <row r="2" spans="1:9" ht="18.75">
      <c r="A2" s="2722" t="s">
        <v>383</v>
      </c>
      <c r="B2" s="2722"/>
      <c r="C2" s="2722"/>
      <c r="D2" s="481"/>
      <c r="E2" s="481"/>
      <c r="F2" s="481"/>
    </row>
    <row r="3" spans="1:9" ht="18.75">
      <c r="A3" s="2723" t="s">
        <v>384</v>
      </c>
      <c r="B3" s="2723"/>
      <c r="C3" s="2723"/>
      <c r="D3" s="476"/>
      <c r="E3" s="476"/>
      <c r="F3" s="476"/>
    </row>
    <row r="4" spans="1:9" ht="18.75">
      <c r="A4" s="482"/>
      <c r="B4" s="476"/>
      <c r="C4" s="476"/>
      <c r="D4" s="476"/>
      <c r="E4" s="476"/>
      <c r="F4" s="476"/>
    </row>
    <row r="5" spans="1:9" ht="18.75">
      <c r="A5" s="483"/>
      <c r="B5" s="476"/>
      <c r="C5" s="476"/>
      <c r="D5" s="476"/>
      <c r="E5" s="476"/>
      <c r="F5" s="476"/>
    </row>
    <row r="6" spans="1:9" ht="18.75">
      <c r="A6" s="482"/>
      <c r="B6" s="476"/>
      <c r="C6" s="476"/>
      <c r="D6" s="476"/>
      <c r="E6" s="476"/>
      <c r="F6" s="476"/>
    </row>
    <row r="7" spans="1:9" ht="18" customHeight="1">
      <c r="C7" s="1639" t="s">
        <v>527</v>
      </c>
      <c r="D7" s="485"/>
      <c r="E7" s="485"/>
      <c r="F7" s="485"/>
      <c r="G7" s="485"/>
      <c r="H7" s="485"/>
      <c r="I7" s="485"/>
    </row>
    <row r="8" spans="1:9" ht="18" customHeight="1">
      <c r="E8" s="2721"/>
      <c r="F8" s="2721"/>
    </row>
    <row r="9" spans="1:9" ht="24" customHeight="1">
      <c r="E9" s="486"/>
      <c r="F9" s="485"/>
    </row>
    <row r="10" spans="1:9" ht="24" customHeight="1">
      <c r="A10" s="487" t="s">
        <v>385</v>
      </c>
      <c r="B10" s="488"/>
      <c r="E10" s="486"/>
      <c r="F10" s="485"/>
    </row>
    <row r="11" spans="1:9" ht="42.75" customHeight="1">
      <c r="A11" s="488"/>
      <c r="B11" s="488"/>
      <c r="C11" s="489" t="s">
        <v>386</v>
      </c>
      <c r="E11" s="486"/>
      <c r="F11" s="485"/>
    </row>
    <row r="12" spans="1:9" ht="42.75" customHeight="1">
      <c r="A12" s="488"/>
      <c r="B12" s="488"/>
      <c r="C12" s="489"/>
      <c r="E12" s="486"/>
      <c r="F12" s="485"/>
    </row>
    <row r="13" spans="1:9" ht="42.75" customHeight="1">
      <c r="A13" s="2724" t="s">
        <v>593</v>
      </c>
      <c r="B13" s="2724"/>
      <c r="C13" s="2724"/>
      <c r="E13" s="486"/>
      <c r="F13" s="485"/>
    </row>
    <row r="14" spans="1:9" ht="24" customHeight="1">
      <c r="A14" s="488"/>
      <c r="B14" s="488"/>
      <c r="E14" s="486"/>
      <c r="F14" s="485"/>
    </row>
    <row r="15" spans="1:9" ht="29.25" customHeight="1">
      <c r="A15" s="475" t="s">
        <v>387</v>
      </c>
      <c r="B15" s="485"/>
    </row>
    <row r="16" spans="1:9" ht="69" customHeight="1">
      <c r="A16" s="2720" t="s">
        <v>399</v>
      </c>
      <c r="B16" s="2720"/>
      <c r="C16" s="2720"/>
    </row>
    <row r="22" spans="1:1">
      <c r="A22" s="475" t="s">
        <v>388</v>
      </c>
    </row>
    <row r="24" spans="1:1">
      <c r="A24" s="1638">
        <v>40889</v>
      </c>
    </row>
    <row r="25" spans="1:1">
      <c r="A25" s="475" t="s">
        <v>389</v>
      </c>
    </row>
    <row r="26" spans="1:1">
      <c r="A26" s="475" t="s">
        <v>390</v>
      </c>
    </row>
    <row r="33" spans="1:1" ht="17.25">
      <c r="A33" s="483" t="s">
        <v>908</v>
      </c>
    </row>
  </sheetData>
  <mergeCells count="5">
    <mergeCell ref="A16:C16"/>
    <mergeCell ref="E8:F8"/>
    <mergeCell ref="A2:C2"/>
    <mergeCell ref="A3:C3"/>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33"/>
  <sheetViews>
    <sheetView showGridLines="0" zoomScaleNormal="100" zoomScaleSheetLayoutView="100" workbookViewId="0"/>
  </sheetViews>
  <sheetFormatPr defaultRowHeight="13.5"/>
  <cols>
    <col min="1" max="1" width="41.875" style="475" customWidth="1"/>
    <col min="2" max="2" width="21.25" style="475" customWidth="1"/>
    <col min="3" max="3" width="26.875" style="475" customWidth="1"/>
    <col min="4" max="4" width="8.25" style="475" customWidth="1"/>
    <col min="5" max="5" width="11.75" style="475" customWidth="1"/>
    <col min="6" max="6" width="14.5" style="475" customWidth="1"/>
    <col min="7" max="16384" width="9" style="475"/>
  </cols>
  <sheetData>
    <row r="1" spans="1:9" ht="31.5" customHeight="1">
      <c r="A1" s="939" t="s">
        <v>489</v>
      </c>
      <c r="C1" s="480" t="s">
        <v>382</v>
      </c>
    </row>
    <row r="2" spans="1:9" ht="18.75">
      <c r="A2" s="2722" t="s">
        <v>383</v>
      </c>
      <c r="B2" s="2722"/>
      <c r="C2" s="2722"/>
      <c r="D2" s="481"/>
      <c r="E2" s="481"/>
      <c r="F2" s="481"/>
    </row>
    <row r="3" spans="1:9" ht="18.75">
      <c r="A3" s="2723" t="s">
        <v>909</v>
      </c>
      <c r="B3" s="2723"/>
      <c r="C3" s="2723"/>
      <c r="D3" s="476"/>
      <c r="E3" s="476"/>
      <c r="F3" s="476"/>
    </row>
    <row r="4" spans="1:9" ht="18.75">
      <c r="A4" s="482"/>
      <c r="B4" s="476"/>
      <c r="C4" s="476"/>
      <c r="D4" s="476"/>
      <c r="E4" s="476"/>
      <c r="F4" s="476"/>
    </row>
    <row r="5" spans="1:9" ht="18.75">
      <c r="A5" s="483"/>
      <c r="B5" s="476"/>
      <c r="C5" s="476"/>
      <c r="D5" s="476"/>
      <c r="E5" s="476"/>
      <c r="F5" s="476"/>
    </row>
    <row r="6" spans="1:9" ht="18.75">
      <c r="A6" s="482"/>
      <c r="B6" s="476"/>
      <c r="C6" s="476"/>
      <c r="D6" s="476"/>
      <c r="E6" s="476"/>
      <c r="F6" s="476"/>
    </row>
    <row r="7" spans="1:9" ht="18" customHeight="1">
      <c r="C7" s="1639" t="s">
        <v>528</v>
      </c>
      <c r="D7" s="485"/>
      <c r="E7" s="485"/>
      <c r="F7" s="485"/>
      <c r="G7" s="485"/>
      <c r="H7" s="485"/>
      <c r="I7" s="485"/>
    </row>
    <row r="8" spans="1:9" ht="18" customHeight="1">
      <c r="E8" s="2721"/>
      <c r="F8" s="2721"/>
    </row>
    <row r="9" spans="1:9" ht="24" customHeight="1">
      <c r="E9" s="486"/>
      <c r="F9" s="485"/>
    </row>
    <row r="10" spans="1:9" ht="24" customHeight="1">
      <c r="A10" s="487" t="s">
        <v>910</v>
      </c>
      <c r="B10" s="488"/>
      <c r="E10" s="486"/>
      <c r="F10" s="485"/>
    </row>
    <row r="11" spans="1:9" ht="42.75" customHeight="1">
      <c r="A11" s="488"/>
      <c r="B11" s="488"/>
      <c r="C11" s="489" t="s">
        <v>911</v>
      </c>
      <c r="E11" s="486"/>
      <c r="F11" s="485"/>
    </row>
    <row r="12" spans="1:9" ht="42.75" customHeight="1">
      <c r="A12" s="488"/>
      <c r="B12" s="488"/>
      <c r="C12" s="489"/>
      <c r="E12" s="486"/>
      <c r="F12" s="485"/>
    </row>
    <row r="13" spans="1:9" ht="42.75" customHeight="1">
      <c r="A13" s="2724" t="s">
        <v>593</v>
      </c>
      <c r="B13" s="2724"/>
      <c r="C13" s="2724"/>
      <c r="E13" s="486"/>
      <c r="F13" s="485"/>
    </row>
    <row r="14" spans="1:9" ht="24" customHeight="1">
      <c r="A14" s="488"/>
      <c r="B14" s="488"/>
      <c r="E14" s="486"/>
      <c r="F14" s="485"/>
    </row>
    <row r="15" spans="1:9" ht="29.25" customHeight="1">
      <c r="A15" s="475" t="s">
        <v>387</v>
      </c>
      <c r="B15" s="485"/>
    </row>
    <row r="16" spans="1:9" ht="69" customHeight="1">
      <c r="A16" s="2720" t="s">
        <v>399</v>
      </c>
      <c r="B16" s="2720"/>
      <c r="C16" s="2720"/>
    </row>
    <row r="22" spans="1:1">
      <c r="A22" s="475" t="s">
        <v>388</v>
      </c>
    </row>
    <row r="24" spans="1:1">
      <c r="A24" s="1638">
        <v>40891</v>
      </c>
    </row>
    <row r="25" spans="1:1">
      <c r="A25" s="475" t="s">
        <v>912</v>
      </c>
    </row>
    <row r="26" spans="1:1">
      <c r="A26" s="475" t="s">
        <v>913</v>
      </c>
    </row>
    <row r="33" spans="1:1" ht="17.25">
      <c r="A33" s="483" t="s">
        <v>908</v>
      </c>
    </row>
  </sheetData>
  <mergeCells count="5">
    <mergeCell ref="A16:C16"/>
    <mergeCell ref="A2:C2"/>
    <mergeCell ref="A3:C3"/>
    <mergeCell ref="E8:F8"/>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3"/>
  <sheetViews>
    <sheetView showGridLines="0" zoomScaleNormal="100" zoomScaleSheetLayoutView="100" workbookViewId="0"/>
  </sheetViews>
  <sheetFormatPr defaultRowHeight="13.5"/>
  <cols>
    <col min="1" max="1" width="41.875" style="475" customWidth="1"/>
    <col min="2" max="2" width="21.25" style="475" customWidth="1"/>
    <col min="3" max="3" width="26.875" style="475" customWidth="1"/>
    <col min="4" max="4" width="8.25" style="475" customWidth="1"/>
    <col min="5" max="5" width="11.75" style="475" customWidth="1"/>
    <col min="6" max="6" width="14.5" style="475" customWidth="1"/>
    <col min="7" max="16384" width="9" style="475"/>
  </cols>
  <sheetData>
    <row r="1" spans="1:9" ht="31.5" customHeight="1">
      <c r="A1" s="939" t="s">
        <v>489</v>
      </c>
      <c r="C1" s="480" t="s">
        <v>382</v>
      </c>
    </row>
    <row r="2" spans="1:9" ht="18.75">
      <c r="A2" s="2722" t="s">
        <v>383</v>
      </c>
      <c r="B2" s="2722"/>
      <c r="C2" s="2722"/>
      <c r="D2" s="481"/>
      <c r="E2" s="481"/>
      <c r="F2" s="481"/>
    </row>
    <row r="3" spans="1:9" ht="18.75">
      <c r="A3" s="2723" t="s">
        <v>1006</v>
      </c>
      <c r="B3" s="2723"/>
      <c r="C3" s="2723"/>
      <c r="D3" s="476"/>
      <c r="E3" s="476"/>
      <c r="F3" s="476"/>
    </row>
    <row r="4" spans="1:9" ht="18.75">
      <c r="A4" s="482"/>
      <c r="B4" s="476"/>
      <c r="C4" s="476"/>
      <c r="D4" s="476"/>
      <c r="E4" s="476"/>
      <c r="F4" s="476"/>
    </row>
    <row r="5" spans="1:9" ht="18.75">
      <c r="A5" s="483"/>
      <c r="B5" s="476"/>
      <c r="C5" s="476"/>
      <c r="D5" s="476"/>
      <c r="E5" s="476"/>
      <c r="F5" s="476"/>
    </row>
    <row r="6" spans="1:9" ht="18.75">
      <c r="A6" s="482"/>
      <c r="B6" s="476"/>
      <c r="C6" s="476"/>
      <c r="D6" s="476"/>
      <c r="E6" s="476"/>
      <c r="F6" s="476"/>
    </row>
    <row r="7" spans="1:9" ht="18" customHeight="1">
      <c r="C7" s="484" t="s">
        <v>1007</v>
      </c>
      <c r="D7" s="485"/>
      <c r="E7" s="485"/>
      <c r="F7" s="485"/>
      <c r="G7" s="485"/>
      <c r="H7" s="485"/>
      <c r="I7" s="485"/>
    </row>
    <row r="8" spans="1:9" ht="18" customHeight="1">
      <c r="E8" s="2721"/>
      <c r="F8" s="2721"/>
    </row>
    <row r="9" spans="1:9" ht="24" customHeight="1">
      <c r="E9" s="486"/>
      <c r="F9" s="485"/>
    </row>
    <row r="10" spans="1:9" ht="24" customHeight="1">
      <c r="A10" s="487" t="s">
        <v>1008</v>
      </c>
      <c r="B10" s="488"/>
      <c r="E10" s="486"/>
      <c r="F10" s="485"/>
    </row>
    <row r="11" spans="1:9" ht="42.75" customHeight="1">
      <c r="A11" s="488"/>
      <c r="B11" s="488"/>
      <c r="C11" s="489" t="s">
        <v>448</v>
      </c>
      <c r="E11" s="486"/>
      <c r="F11" s="485"/>
    </row>
    <row r="12" spans="1:9" ht="42.75" customHeight="1">
      <c r="A12" s="488"/>
      <c r="B12" s="488"/>
      <c r="C12" s="489"/>
      <c r="E12" s="486"/>
      <c r="F12" s="485"/>
    </row>
    <row r="13" spans="1:9" ht="42.75" customHeight="1">
      <c r="A13" s="2724" t="s">
        <v>395</v>
      </c>
      <c r="B13" s="2724"/>
      <c r="C13" s="2724"/>
      <c r="E13" s="486"/>
      <c r="F13" s="485"/>
    </row>
    <row r="14" spans="1:9" ht="24" customHeight="1">
      <c r="A14" s="488"/>
      <c r="B14" s="488"/>
      <c r="E14" s="486"/>
      <c r="F14" s="485"/>
    </row>
    <row r="15" spans="1:9" ht="29.25" customHeight="1">
      <c r="A15" s="475" t="s">
        <v>387</v>
      </c>
      <c r="B15" s="485"/>
    </row>
    <row r="16" spans="1:9" ht="69" customHeight="1">
      <c r="A16" s="2720" t="s">
        <v>399</v>
      </c>
      <c r="B16" s="2720"/>
      <c r="C16" s="2720"/>
    </row>
    <row r="22" spans="1:1">
      <c r="A22" s="475" t="s">
        <v>388</v>
      </c>
    </row>
    <row r="24" spans="1:1">
      <c r="A24" s="490" t="s">
        <v>396</v>
      </c>
    </row>
    <row r="25" spans="1:1">
      <c r="A25" s="475" t="s">
        <v>397</v>
      </c>
    </row>
    <row r="26" spans="1:1">
      <c r="A26" s="475" t="s">
        <v>449</v>
      </c>
    </row>
    <row r="33" spans="1:1" ht="17.25">
      <c r="A33" s="483"/>
    </row>
  </sheetData>
  <mergeCells count="5">
    <mergeCell ref="A16:C16"/>
    <mergeCell ref="E8:F8"/>
    <mergeCell ref="A2:C2"/>
    <mergeCell ref="A3:C3"/>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3"/>
  <sheetViews>
    <sheetView showGridLines="0" zoomScaleNormal="100" zoomScaleSheetLayoutView="100" workbookViewId="0"/>
  </sheetViews>
  <sheetFormatPr defaultRowHeight="13.5"/>
  <cols>
    <col min="1" max="1" width="41.875" style="475" customWidth="1"/>
    <col min="2" max="2" width="21.25" style="475" customWidth="1"/>
    <col min="3" max="3" width="26.875" style="475" customWidth="1"/>
    <col min="4" max="4" width="8.25" style="475" customWidth="1"/>
    <col min="5" max="5" width="11.75" style="475" customWidth="1"/>
    <col min="6" max="6" width="14.5" style="475" customWidth="1"/>
    <col min="7" max="16384" width="9" style="475"/>
  </cols>
  <sheetData>
    <row r="1" spans="1:9" ht="31.5" customHeight="1">
      <c r="A1" s="939" t="s">
        <v>492</v>
      </c>
      <c r="C1" s="480" t="s">
        <v>914</v>
      </c>
    </row>
    <row r="2" spans="1:9" ht="18.75">
      <c r="A2" s="2722" t="s">
        <v>915</v>
      </c>
      <c r="B2" s="2722"/>
      <c r="C2" s="2722"/>
      <c r="D2" s="481"/>
      <c r="E2" s="481"/>
      <c r="F2" s="481"/>
    </row>
    <row r="3" spans="1:9" ht="18.75">
      <c r="A3" s="2723" t="s">
        <v>916</v>
      </c>
      <c r="B3" s="2723"/>
      <c r="C3" s="2723"/>
      <c r="D3" s="476"/>
      <c r="E3" s="476"/>
      <c r="F3" s="476"/>
    </row>
    <row r="4" spans="1:9" ht="18.75">
      <c r="A4" s="482"/>
      <c r="B4" s="476"/>
      <c r="C4" s="476"/>
      <c r="D4" s="476"/>
      <c r="E4" s="476"/>
      <c r="F4" s="476"/>
    </row>
    <row r="5" spans="1:9" ht="18.75">
      <c r="A5" s="483"/>
      <c r="B5" s="476"/>
      <c r="C5" s="476"/>
      <c r="D5" s="476"/>
      <c r="E5" s="476"/>
      <c r="F5" s="476"/>
    </row>
    <row r="6" spans="1:9" ht="18.75">
      <c r="A6" s="482"/>
      <c r="B6" s="476"/>
      <c r="C6" s="476"/>
      <c r="D6" s="476"/>
      <c r="E6" s="476"/>
      <c r="F6" s="476"/>
    </row>
    <row r="7" spans="1:9" ht="18" customHeight="1">
      <c r="C7" s="1639" t="s">
        <v>529</v>
      </c>
      <c r="D7" s="485"/>
      <c r="E7" s="485"/>
      <c r="F7" s="485"/>
      <c r="G7" s="485"/>
      <c r="H7" s="485"/>
      <c r="I7" s="485"/>
    </row>
    <row r="8" spans="1:9" ht="18" customHeight="1">
      <c r="E8" s="2721"/>
      <c r="F8" s="2721"/>
    </row>
    <row r="9" spans="1:9" ht="24" customHeight="1">
      <c r="E9" s="486"/>
      <c r="F9" s="485"/>
    </row>
    <row r="10" spans="1:9" ht="24" customHeight="1">
      <c r="A10" s="487" t="s">
        <v>385</v>
      </c>
      <c r="B10" s="488"/>
      <c r="E10" s="486"/>
      <c r="F10" s="485"/>
    </row>
    <row r="11" spans="1:9" ht="42.75" customHeight="1">
      <c r="A11" s="488"/>
      <c r="B11" s="488"/>
      <c r="C11" s="489" t="s">
        <v>313</v>
      </c>
      <c r="E11" s="486"/>
      <c r="F11" s="485"/>
    </row>
    <row r="12" spans="1:9" ht="42.75" customHeight="1">
      <c r="A12" s="488"/>
      <c r="B12" s="488"/>
      <c r="C12" s="489"/>
      <c r="E12" s="486"/>
      <c r="F12" s="485"/>
    </row>
    <row r="13" spans="1:9" ht="42.75" customHeight="1">
      <c r="A13" s="2724" t="s">
        <v>593</v>
      </c>
      <c r="B13" s="2724"/>
      <c r="C13" s="2724"/>
      <c r="E13" s="486"/>
      <c r="F13" s="485"/>
    </row>
    <row r="14" spans="1:9" ht="24" customHeight="1">
      <c r="A14" s="488"/>
      <c r="B14" s="488"/>
      <c r="E14" s="486"/>
      <c r="F14" s="485"/>
    </row>
    <row r="15" spans="1:9" ht="29.25" customHeight="1">
      <c r="A15" s="475" t="s">
        <v>314</v>
      </c>
      <c r="B15" s="485"/>
    </row>
    <row r="16" spans="1:9" ht="69" customHeight="1">
      <c r="A16" s="2720" t="s">
        <v>400</v>
      </c>
      <c r="B16" s="2720"/>
      <c r="C16" s="2720"/>
    </row>
    <row r="22" spans="1:1">
      <c r="A22" s="475" t="s">
        <v>388</v>
      </c>
    </row>
    <row r="24" spans="1:1">
      <c r="A24" s="1638">
        <v>40978</v>
      </c>
    </row>
    <row r="25" spans="1:1">
      <c r="A25" s="475" t="s">
        <v>389</v>
      </c>
    </row>
    <row r="26" spans="1:1">
      <c r="A26" s="475" t="s">
        <v>390</v>
      </c>
    </row>
    <row r="33" spans="1:1" ht="17.25">
      <c r="A33" s="483" t="s">
        <v>908</v>
      </c>
    </row>
  </sheetData>
  <mergeCells count="5">
    <mergeCell ref="A16:C16"/>
    <mergeCell ref="A2:C2"/>
    <mergeCell ref="A3:C3"/>
    <mergeCell ref="E8:F8"/>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I33"/>
  <sheetViews>
    <sheetView showGridLines="0" zoomScaleNormal="100" zoomScaleSheetLayoutView="100" workbookViewId="0"/>
  </sheetViews>
  <sheetFormatPr defaultRowHeight="13.5"/>
  <cols>
    <col min="1" max="1" width="41.875" style="475" customWidth="1"/>
    <col min="2" max="2" width="21.25" style="475" customWidth="1"/>
    <col min="3" max="3" width="26.875" style="475" customWidth="1"/>
    <col min="4" max="4" width="8.25" style="475" customWidth="1"/>
    <col min="5" max="5" width="11.75" style="475" customWidth="1"/>
    <col min="6" max="6" width="14.5" style="475" customWidth="1"/>
    <col min="7" max="16384" width="9" style="475"/>
  </cols>
  <sheetData>
    <row r="1" spans="1:9" ht="31.5" customHeight="1">
      <c r="A1" s="939" t="s">
        <v>492</v>
      </c>
      <c r="C1" s="480" t="s">
        <v>914</v>
      </c>
    </row>
    <row r="2" spans="1:9" ht="18.75">
      <c r="A2" s="2722" t="s">
        <v>915</v>
      </c>
      <c r="B2" s="2722"/>
      <c r="C2" s="2722"/>
      <c r="D2" s="481"/>
      <c r="E2" s="481"/>
      <c r="F2" s="481"/>
    </row>
    <row r="3" spans="1:9" ht="18.75">
      <c r="A3" s="2723" t="s">
        <v>315</v>
      </c>
      <c r="B3" s="2723"/>
      <c r="C3" s="2723"/>
      <c r="D3" s="476"/>
      <c r="E3" s="476"/>
      <c r="F3" s="476"/>
    </row>
    <row r="4" spans="1:9" ht="18.75">
      <c r="A4" s="482"/>
      <c r="B4" s="476"/>
      <c r="C4" s="476"/>
      <c r="D4" s="476"/>
      <c r="E4" s="476"/>
      <c r="F4" s="476"/>
    </row>
    <row r="5" spans="1:9" ht="18.75">
      <c r="A5" s="483"/>
      <c r="B5" s="476"/>
      <c r="C5" s="476"/>
      <c r="D5" s="476"/>
      <c r="E5" s="476"/>
      <c r="F5" s="476"/>
    </row>
    <row r="6" spans="1:9" ht="18.75">
      <c r="A6" s="482"/>
      <c r="B6" s="476"/>
      <c r="C6" s="476"/>
      <c r="D6" s="476"/>
      <c r="E6" s="476"/>
      <c r="F6" s="476"/>
    </row>
    <row r="7" spans="1:9" ht="18" customHeight="1">
      <c r="C7" s="1639" t="s">
        <v>530</v>
      </c>
      <c r="D7" s="485"/>
      <c r="E7" s="485"/>
      <c r="F7" s="485"/>
      <c r="G7" s="485"/>
      <c r="H7" s="485"/>
      <c r="I7" s="485"/>
    </row>
    <row r="8" spans="1:9" ht="18" customHeight="1">
      <c r="E8" s="2721"/>
      <c r="F8" s="2721"/>
    </row>
    <row r="9" spans="1:9" ht="24" customHeight="1">
      <c r="E9" s="486"/>
      <c r="F9" s="485"/>
    </row>
    <row r="10" spans="1:9" ht="24" customHeight="1">
      <c r="A10" s="487" t="s">
        <v>316</v>
      </c>
      <c r="B10" s="488"/>
      <c r="E10" s="486"/>
      <c r="F10" s="485"/>
    </row>
    <row r="11" spans="1:9" ht="42.75" customHeight="1">
      <c r="A11" s="488"/>
      <c r="B11" s="488"/>
      <c r="C11" s="489" t="s">
        <v>911</v>
      </c>
      <c r="E11" s="486"/>
      <c r="F11" s="485"/>
    </row>
    <row r="12" spans="1:9" ht="42.75" customHeight="1">
      <c r="A12" s="488"/>
      <c r="B12" s="488"/>
      <c r="C12" s="489"/>
      <c r="E12" s="486"/>
      <c r="F12" s="485"/>
    </row>
    <row r="13" spans="1:9" ht="42.75" customHeight="1">
      <c r="A13" s="2724" t="s">
        <v>593</v>
      </c>
      <c r="B13" s="2724"/>
      <c r="C13" s="2724"/>
      <c r="E13" s="486"/>
      <c r="F13" s="485"/>
    </row>
    <row r="14" spans="1:9" ht="24" customHeight="1">
      <c r="A14" s="488"/>
      <c r="B14" s="488"/>
      <c r="E14" s="486"/>
      <c r="F14" s="485"/>
    </row>
    <row r="15" spans="1:9" ht="29.25" customHeight="1">
      <c r="A15" s="475" t="s">
        <v>314</v>
      </c>
      <c r="B15" s="485"/>
    </row>
    <row r="16" spans="1:9" ht="69" customHeight="1">
      <c r="A16" s="2720" t="s">
        <v>1116</v>
      </c>
      <c r="B16" s="2720"/>
      <c r="C16" s="2720"/>
    </row>
    <row r="22" spans="1:1">
      <c r="A22" s="475" t="s">
        <v>388</v>
      </c>
    </row>
    <row r="24" spans="1:1">
      <c r="A24" s="1638">
        <v>40988</v>
      </c>
    </row>
    <row r="25" spans="1:1">
      <c r="A25" s="475" t="s">
        <v>1004</v>
      </c>
    </row>
    <row r="26" spans="1:1">
      <c r="A26" s="475" t="s">
        <v>1005</v>
      </c>
    </row>
    <row r="33" spans="1:1" ht="17.25">
      <c r="A33" s="483" t="s">
        <v>908</v>
      </c>
    </row>
  </sheetData>
  <mergeCells count="5">
    <mergeCell ref="A16:C16"/>
    <mergeCell ref="E8:F8"/>
    <mergeCell ref="A2:C2"/>
    <mergeCell ref="A3:C3"/>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33"/>
  <sheetViews>
    <sheetView showGridLines="0" zoomScaleNormal="100" zoomScaleSheetLayoutView="100" workbookViewId="0"/>
  </sheetViews>
  <sheetFormatPr defaultRowHeight="13.5"/>
  <cols>
    <col min="1" max="1" width="41.875" style="475" customWidth="1"/>
    <col min="2" max="2" width="21.25" style="475" customWidth="1"/>
    <col min="3" max="3" width="26.875" style="475" customWidth="1"/>
    <col min="4" max="4" width="8.25" style="475" customWidth="1"/>
    <col min="5" max="5" width="11.75" style="475" customWidth="1"/>
    <col min="6" max="6" width="14.5" style="475" customWidth="1"/>
    <col min="7" max="16384" width="9" style="475"/>
  </cols>
  <sheetData>
    <row r="1" spans="1:9" ht="31.5" customHeight="1">
      <c r="A1" s="939" t="s">
        <v>492</v>
      </c>
      <c r="C1" s="480" t="s">
        <v>914</v>
      </c>
    </row>
    <row r="2" spans="1:9" ht="18.75">
      <c r="A2" s="2722" t="s">
        <v>915</v>
      </c>
      <c r="B2" s="2722"/>
      <c r="C2" s="2722"/>
      <c r="D2" s="481"/>
      <c r="E2" s="481"/>
      <c r="F2" s="481"/>
    </row>
    <row r="3" spans="1:9" ht="18.75">
      <c r="A3" s="2723" t="s">
        <v>450</v>
      </c>
      <c r="B3" s="2723"/>
      <c r="C3" s="2723"/>
      <c r="D3" s="476"/>
      <c r="E3" s="476"/>
      <c r="F3" s="476"/>
    </row>
    <row r="4" spans="1:9" ht="18.75">
      <c r="A4" s="482"/>
      <c r="B4" s="476"/>
      <c r="C4" s="476"/>
      <c r="D4" s="476"/>
      <c r="E4" s="476"/>
      <c r="F4" s="476"/>
    </row>
    <row r="5" spans="1:9" ht="18.75">
      <c r="A5" s="483"/>
      <c r="B5" s="476"/>
      <c r="C5" s="476"/>
      <c r="D5" s="476"/>
      <c r="E5" s="476"/>
      <c r="F5" s="476"/>
    </row>
    <row r="6" spans="1:9" ht="18.75">
      <c r="A6" s="482"/>
      <c r="B6" s="476"/>
      <c r="C6" s="476"/>
      <c r="D6" s="476"/>
      <c r="E6" s="476"/>
      <c r="F6" s="476"/>
    </row>
    <row r="7" spans="1:9" ht="18" customHeight="1">
      <c r="C7" s="484" t="s">
        <v>1007</v>
      </c>
      <c r="D7" s="485"/>
      <c r="E7" s="485"/>
      <c r="F7" s="485"/>
      <c r="G7" s="485"/>
      <c r="H7" s="485"/>
      <c r="I7" s="485"/>
    </row>
    <row r="8" spans="1:9" ht="18" customHeight="1">
      <c r="E8" s="2721"/>
      <c r="F8" s="2721"/>
    </row>
    <row r="9" spans="1:9" ht="24" customHeight="1">
      <c r="E9" s="486"/>
      <c r="F9" s="485"/>
    </row>
    <row r="10" spans="1:9" ht="24" customHeight="1">
      <c r="A10" s="487" t="s">
        <v>1008</v>
      </c>
      <c r="B10" s="488"/>
      <c r="E10" s="486"/>
      <c r="F10" s="485"/>
    </row>
    <row r="11" spans="1:9" ht="42.75" customHeight="1">
      <c r="A11" s="488"/>
      <c r="B11" s="488"/>
      <c r="C11" s="489" t="s">
        <v>448</v>
      </c>
      <c r="E11" s="486"/>
      <c r="F11" s="485"/>
    </row>
    <row r="12" spans="1:9" ht="42.75" customHeight="1">
      <c r="A12" s="488"/>
      <c r="B12" s="488"/>
      <c r="C12" s="489"/>
      <c r="E12" s="486"/>
      <c r="F12" s="485"/>
    </row>
    <row r="13" spans="1:9" ht="42.75" customHeight="1">
      <c r="A13" s="2724" t="s">
        <v>395</v>
      </c>
      <c r="B13" s="2724"/>
      <c r="C13" s="2724"/>
      <c r="E13" s="486"/>
      <c r="F13" s="485"/>
    </row>
    <row r="14" spans="1:9" ht="24" customHeight="1">
      <c r="A14" s="488"/>
      <c r="B14" s="488"/>
      <c r="E14" s="486"/>
      <c r="F14" s="485"/>
    </row>
    <row r="15" spans="1:9" ht="29.25" customHeight="1">
      <c r="A15" s="475" t="s">
        <v>314</v>
      </c>
      <c r="B15" s="485"/>
    </row>
    <row r="16" spans="1:9" ht="69" customHeight="1">
      <c r="A16" s="2720" t="s">
        <v>451</v>
      </c>
      <c r="B16" s="2720"/>
      <c r="C16" s="2720"/>
    </row>
    <row r="22" spans="1:1">
      <c r="A22" s="475" t="s">
        <v>388</v>
      </c>
    </row>
    <row r="24" spans="1:1">
      <c r="A24" s="490" t="s">
        <v>396</v>
      </c>
    </row>
    <row r="25" spans="1:1">
      <c r="A25" s="475" t="s">
        <v>397</v>
      </c>
    </row>
    <row r="26" spans="1:1">
      <c r="A26" s="475" t="s">
        <v>449</v>
      </c>
    </row>
    <row r="33" spans="1:1" ht="17.25">
      <c r="A33" s="483"/>
    </row>
  </sheetData>
  <mergeCells count="5">
    <mergeCell ref="A16:C16"/>
    <mergeCell ref="A2:C2"/>
    <mergeCell ref="A3:C3"/>
    <mergeCell ref="E8:F8"/>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I188"/>
  <sheetViews>
    <sheetView showGridLines="0" topLeftCell="A9" zoomScale="95" zoomScaleNormal="95" zoomScaleSheetLayoutView="100" workbookViewId="0">
      <selection activeCell="A9" sqref="A9:AN9"/>
    </sheetView>
  </sheetViews>
  <sheetFormatPr defaultRowHeight="13.5"/>
  <cols>
    <col min="1" max="1" width="4.5" customWidth="1"/>
    <col min="2" max="3" width="4.5" hidden="1" customWidth="1"/>
    <col min="4" max="7" width="2.625" customWidth="1"/>
    <col min="8" max="11" width="5.625" customWidth="1"/>
    <col min="12" max="33" width="2.625" customWidth="1"/>
    <col min="34" max="37" width="2.875" customWidth="1"/>
    <col min="38" max="40" width="2.625" customWidth="1"/>
    <col min="41" max="41" width="18.125" style="853" hidden="1" customWidth="1"/>
    <col min="42" max="42" width="4.125" style="1193" hidden="1" customWidth="1"/>
    <col min="43" max="52" width="4.125" style="1202" hidden="1" customWidth="1"/>
    <col min="53" max="53" width="2.625" style="892" hidden="1" customWidth="1"/>
    <col min="54" max="54" width="7.25" style="892" hidden="1" customWidth="1"/>
    <col min="55" max="55" width="2.625" style="1193" customWidth="1"/>
    <col min="56" max="61" width="2.625" style="892" customWidth="1"/>
  </cols>
  <sheetData>
    <row r="1" spans="1:61" s="1275" customFormat="1" ht="60.75" hidden="1" customHeight="1">
      <c r="A1" s="1273" t="s">
        <v>606</v>
      </c>
      <c r="B1" s="1274" t="s">
        <v>1234</v>
      </c>
      <c r="C1" s="1284" t="s">
        <v>1295</v>
      </c>
      <c r="AO1" s="1297"/>
      <c r="AP1" s="1297"/>
      <c r="AQ1" s="1203" t="s">
        <v>109</v>
      </c>
      <c r="AR1" s="1203" t="s">
        <v>109</v>
      </c>
      <c r="AS1" s="1203" t="s">
        <v>109</v>
      </c>
      <c r="AT1" s="1203" t="s">
        <v>109</v>
      </c>
      <c r="AU1" s="1203" t="s">
        <v>109</v>
      </c>
      <c r="AV1" s="1203" t="s">
        <v>109</v>
      </c>
      <c r="AW1" s="1203" t="s">
        <v>109</v>
      </c>
      <c r="AX1" s="1203" t="s">
        <v>109</v>
      </c>
      <c r="AY1" s="1203" t="s">
        <v>109</v>
      </c>
      <c r="AZ1" s="1195" t="s">
        <v>108</v>
      </c>
      <c r="BC1" s="940"/>
    </row>
    <row r="2" spans="1:61" s="931" customFormat="1" ht="17.25" hidden="1" customHeight="1">
      <c r="A2" s="2339" t="s">
        <v>419</v>
      </c>
      <c r="B2" s="2339"/>
      <c r="C2" s="2339"/>
      <c r="D2" s="2339"/>
      <c r="E2" s="2339"/>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1117" t="s">
        <v>1210</v>
      </c>
      <c r="AP2" s="1196"/>
      <c r="AQ2" s="1195" t="s">
        <v>188</v>
      </c>
      <c r="AR2" s="1203" t="s">
        <v>109</v>
      </c>
      <c r="AS2" s="1203" t="s">
        <v>109</v>
      </c>
      <c r="AT2" s="1203" t="s">
        <v>109</v>
      </c>
      <c r="AU2" s="1203" t="s">
        <v>109</v>
      </c>
      <c r="AV2" s="1203" t="s">
        <v>109</v>
      </c>
      <c r="AW2" s="1203" t="s">
        <v>109</v>
      </c>
      <c r="AX2" s="1203" t="s">
        <v>109</v>
      </c>
      <c r="AY2" s="1203" t="s">
        <v>109</v>
      </c>
      <c r="AZ2" s="1195" t="s">
        <v>108</v>
      </c>
      <c r="BA2" s="1196"/>
      <c r="BB2" s="1236" t="s">
        <v>1303</v>
      </c>
      <c r="BC2" s="932"/>
    </row>
    <row r="3" spans="1:61" s="93" customFormat="1" ht="14.25" hidden="1" customHeight="1">
      <c r="A3" s="2340" t="s">
        <v>304</v>
      </c>
      <c r="B3" s="2340"/>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1118"/>
      <c r="AP3" s="1119"/>
      <c r="AQ3" s="1195" t="s">
        <v>188</v>
      </c>
      <c r="AR3" s="1203" t="s">
        <v>109</v>
      </c>
      <c r="AS3" s="1203" t="s">
        <v>109</v>
      </c>
      <c r="AT3" s="1203" t="s">
        <v>109</v>
      </c>
      <c r="AU3" s="1203" t="s">
        <v>109</v>
      </c>
      <c r="AV3" s="1203" t="s">
        <v>109</v>
      </c>
      <c r="AW3" s="1203" t="s">
        <v>109</v>
      </c>
      <c r="AX3" s="1203" t="s">
        <v>109</v>
      </c>
      <c r="AY3" s="1203" t="s">
        <v>109</v>
      </c>
      <c r="AZ3" s="1195" t="s">
        <v>108</v>
      </c>
      <c r="BA3" s="1119"/>
      <c r="BB3" s="1199"/>
      <c r="BC3" s="1263"/>
      <c r="BD3" s="92"/>
      <c r="BE3" s="92"/>
      <c r="BF3" s="92"/>
      <c r="BG3" s="92"/>
      <c r="BH3" s="92"/>
      <c r="BI3" s="92"/>
    </row>
    <row r="4" spans="1:61" s="64" customFormat="1" ht="27.75" hidden="1" customHeight="1">
      <c r="A4" s="2342" t="s">
        <v>979</v>
      </c>
      <c r="B4" s="2342"/>
      <c r="C4" s="2342"/>
      <c r="D4" s="2342"/>
      <c r="E4" s="2342"/>
      <c r="F4" s="2342"/>
      <c r="G4" s="2342"/>
      <c r="H4" s="2342"/>
      <c r="I4" s="2342"/>
      <c r="J4" s="2342"/>
      <c r="K4" s="2342"/>
      <c r="L4" s="2344" t="s">
        <v>794</v>
      </c>
      <c r="M4" s="2344"/>
      <c r="N4" s="2344"/>
      <c r="O4" s="2344"/>
      <c r="P4" s="2344"/>
      <c r="Q4" s="2344"/>
      <c r="R4" s="2344"/>
      <c r="S4" s="2344"/>
      <c r="T4" s="2344"/>
      <c r="U4" s="2344"/>
      <c r="V4" s="2344"/>
      <c r="W4" s="2344"/>
      <c r="X4" s="2344"/>
      <c r="Y4" s="2342" t="s">
        <v>983</v>
      </c>
      <c r="Z4" s="2342"/>
      <c r="AA4" s="2342"/>
      <c r="AB4" s="2342"/>
      <c r="AC4" s="2342"/>
      <c r="AD4" s="2342"/>
      <c r="AE4" s="2342"/>
      <c r="AF4" s="2342"/>
      <c r="AG4" s="2342" t="s">
        <v>366</v>
      </c>
      <c r="AH4" s="2342"/>
      <c r="AI4" s="2342"/>
      <c r="AJ4" s="2342"/>
      <c r="AK4" s="2342"/>
      <c r="AL4" s="2342"/>
      <c r="AM4" s="2342"/>
      <c r="AN4" s="2342"/>
      <c r="AO4" s="1119"/>
      <c r="AP4" s="1119"/>
      <c r="AQ4" s="1195" t="s">
        <v>188</v>
      </c>
      <c r="AR4" s="1203" t="s">
        <v>109</v>
      </c>
      <c r="AS4" s="1203" t="s">
        <v>109</v>
      </c>
      <c r="AT4" s="1203" t="s">
        <v>109</v>
      </c>
      <c r="AU4" s="1203" t="s">
        <v>109</v>
      </c>
      <c r="AV4" s="1203" t="s">
        <v>109</v>
      </c>
      <c r="AW4" s="1203" t="s">
        <v>109</v>
      </c>
      <c r="AX4" s="1203" t="s">
        <v>109</v>
      </c>
      <c r="AY4" s="1203" t="s">
        <v>109</v>
      </c>
      <c r="AZ4" s="1195" t="s">
        <v>108</v>
      </c>
      <c r="BA4" s="1119"/>
      <c r="BB4" s="1194" t="s">
        <v>1302</v>
      </c>
      <c r="BC4" s="1263"/>
      <c r="BD4" s="92"/>
      <c r="BE4" s="92"/>
      <c r="BF4" s="92"/>
      <c r="BG4" s="92"/>
      <c r="BH4" s="92"/>
      <c r="BI4" s="92"/>
    </row>
    <row r="5" spans="1:61" s="64" customFormat="1" ht="15" hidden="1" customHeight="1">
      <c r="A5" s="2342"/>
      <c r="B5" s="2342"/>
      <c r="C5" s="2342"/>
      <c r="D5" s="2342"/>
      <c r="E5" s="2342"/>
      <c r="F5" s="2342"/>
      <c r="G5" s="2342"/>
      <c r="H5" s="2342"/>
      <c r="I5" s="2342"/>
      <c r="J5" s="2342"/>
      <c r="K5" s="2342"/>
      <c r="L5" s="2344"/>
      <c r="M5" s="2344"/>
      <c r="N5" s="2344"/>
      <c r="O5" s="2344"/>
      <c r="P5" s="2344"/>
      <c r="Q5" s="2344"/>
      <c r="R5" s="2344"/>
      <c r="S5" s="2344"/>
      <c r="T5" s="2344"/>
      <c r="U5" s="2344"/>
      <c r="V5" s="2344"/>
      <c r="W5" s="2344"/>
      <c r="X5" s="2344"/>
      <c r="Y5" s="2344" t="s">
        <v>980</v>
      </c>
      <c r="Z5" s="2344"/>
      <c r="AA5" s="2344"/>
      <c r="AB5" s="2344"/>
      <c r="AC5" s="2342" t="s">
        <v>981</v>
      </c>
      <c r="AD5" s="2342"/>
      <c r="AE5" s="2342"/>
      <c r="AF5" s="2342"/>
      <c r="AG5" s="2344" t="s">
        <v>980</v>
      </c>
      <c r="AH5" s="2344"/>
      <c r="AI5" s="2344"/>
      <c r="AJ5" s="2344"/>
      <c r="AK5" s="2342" t="s">
        <v>981</v>
      </c>
      <c r="AL5" s="2342"/>
      <c r="AM5" s="2342"/>
      <c r="AN5" s="2342"/>
      <c r="AO5" s="1119"/>
      <c r="AP5" s="1119"/>
      <c r="AQ5" s="1195" t="s">
        <v>188</v>
      </c>
      <c r="AR5" s="1203" t="s">
        <v>109</v>
      </c>
      <c r="AS5" s="1203" t="s">
        <v>109</v>
      </c>
      <c r="AT5" s="1203" t="s">
        <v>109</v>
      </c>
      <c r="AU5" s="1203" t="s">
        <v>109</v>
      </c>
      <c r="AV5" s="1203" t="s">
        <v>109</v>
      </c>
      <c r="AW5" s="1203" t="s">
        <v>109</v>
      </c>
      <c r="AX5" s="1203" t="s">
        <v>109</v>
      </c>
      <c r="AY5" s="1203" t="s">
        <v>109</v>
      </c>
      <c r="AZ5" s="1195" t="s">
        <v>108</v>
      </c>
      <c r="BA5" s="1119"/>
      <c r="BB5" s="1119"/>
      <c r="BC5" s="1263"/>
      <c r="BD5" s="92"/>
      <c r="BE5" s="92"/>
      <c r="BF5" s="92"/>
      <c r="BG5" s="92"/>
      <c r="BH5" s="92"/>
      <c r="BI5" s="92"/>
    </row>
    <row r="6" spans="1:61" s="64" customFormat="1" ht="156" hidden="1" customHeight="1">
      <c r="A6" s="491" t="s">
        <v>142</v>
      </c>
      <c r="B6" s="491" t="s">
        <v>142</v>
      </c>
      <c r="C6" s="491" t="s">
        <v>142</v>
      </c>
      <c r="D6" s="2346" t="s">
        <v>1581</v>
      </c>
      <c r="E6" s="2346"/>
      <c r="F6" s="2346"/>
      <c r="G6" s="2346"/>
      <c r="H6" s="2346"/>
      <c r="I6" s="2346"/>
      <c r="J6" s="2346"/>
      <c r="K6" s="2346"/>
      <c r="L6" s="2343" t="s">
        <v>505</v>
      </c>
      <c r="M6" s="2343"/>
      <c r="N6" s="2343"/>
      <c r="O6" s="2343"/>
      <c r="P6" s="2343"/>
      <c r="Q6" s="2343"/>
      <c r="R6" s="2343"/>
      <c r="S6" s="2343"/>
      <c r="T6" s="2343"/>
      <c r="U6" s="2343"/>
      <c r="V6" s="2343"/>
      <c r="W6" s="2343"/>
      <c r="X6" s="2343"/>
      <c r="Y6" s="2345"/>
      <c r="Z6" s="2345"/>
      <c r="AA6" s="2345"/>
      <c r="AB6" s="2345"/>
      <c r="AC6" s="2345"/>
      <c r="AD6" s="2345"/>
      <c r="AE6" s="2345"/>
      <c r="AF6" s="2345"/>
      <c r="AG6" s="2345"/>
      <c r="AH6" s="2345"/>
      <c r="AI6" s="2345"/>
      <c r="AJ6" s="2345"/>
      <c r="AK6" s="2345"/>
      <c r="AL6" s="2345"/>
      <c r="AM6" s="2345"/>
      <c r="AN6" s="2345"/>
      <c r="AO6" s="1120"/>
      <c r="AP6" s="1119"/>
      <c r="AQ6" s="1195" t="s">
        <v>188</v>
      </c>
      <c r="AR6" s="1203" t="s">
        <v>109</v>
      </c>
      <c r="AS6" s="1203" t="s">
        <v>109</v>
      </c>
      <c r="AT6" s="1203" t="s">
        <v>109</v>
      </c>
      <c r="AU6" s="1203" t="s">
        <v>109</v>
      </c>
      <c r="AV6" s="1203" t="s">
        <v>109</v>
      </c>
      <c r="AW6" s="1203" t="s">
        <v>109</v>
      </c>
      <c r="AX6" s="1203" t="s">
        <v>109</v>
      </c>
      <c r="AY6" s="1203" t="s">
        <v>109</v>
      </c>
      <c r="AZ6" s="1195" t="s">
        <v>108</v>
      </c>
      <c r="BA6" s="1119"/>
      <c r="BB6" s="1119"/>
      <c r="BC6" s="1263"/>
      <c r="BD6" s="92"/>
      <c r="BE6" s="92"/>
      <c r="BF6" s="92"/>
      <c r="BG6" s="92"/>
      <c r="BH6" s="92"/>
      <c r="BI6" s="92"/>
    </row>
    <row r="7" spans="1:61" s="64" customFormat="1" hidden="1">
      <c r="AO7" s="1119"/>
      <c r="AP7" s="1119"/>
      <c r="AQ7" s="1195" t="s">
        <v>108</v>
      </c>
      <c r="AR7" s="1203" t="s">
        <v>109</v>
      </c>
      <c r="AS7" s="1203" t="s">
        <v>109</v>
      </c>
      <c r="AT7" s="1203" t="s">
        <v>109</v>
      </c>
      <c r="AU7" s="1203" t="s">
        <v>109</v>
      </c>
      <c r="AV7" s="1203" t="s">
        <v>109</v>
      </c>
      <c r="AW7" s="1203" t="s">
        <v>109</v>
      </c>
      <c r="AX7" s="1203" t="s">
        <v>109</v>
      </c>
      <c r="AY7" s="1203" t="s">
        <v>109</v>
      </c>
      <c r="AZ7" s="1195" t="s">
        <v>108</v>
      </c>
      <c r="BA7" s="1119"/>
      <c r="BB7" s="1119"/>
      <c r="BC7" s="1263"/>
      <c r="BD7" s="92"/>
      <c r="BE7" s="92"/>
      <c r="BF7" s="92"/>
      <c r="BG7" s="92"/>
      <c r="BH7" s="92"/>
      <c r="BI7" s="92"/>
    </row>
    <row r="8" spans="1:61" s="931" customFormat="1" ht="15" hidden="1">
      <c r="A8" s="2341" t="s">
        <v>420</v>
      </c>
      <c r="B8" s="2341"/>
      <c r="C8" s="2341"/>
      <c r="D8" s="2341"/>
      <c r="E8" s="2341"/>
      <c r="F8" s="2341"/>
      <c r="G8" s="2341"/>
      <c r="H8" s="2341"/>
      <c r="I8" s="2341"/>
      <c r="J8" s="2341"/>
      <c r="K8" s="2341"/>
      <c r="L8" s="2341"/>
      <c r="M8" s="2341"/>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1"/>
      <c r="AL8" s="2341"/>
      <c r="AM8" s="2341"/>
      <c r="AN8" s="2341"/>
      <c r="AO8" s="1120" t="s">
        <v>1209</v>
      </c>
      <c r="AP8" s="1196"/>
      <c r="AQ8" s="1195" t="s">
        <v>108</v>
      </c>
      <c r="AR8" s="1203" t="s">
        <v>109</v>
      </c>
      <c r="AS8" s="1203" t="s">
        <v>109</v>
      </c>
      <c r="AT8" s="1203" t="s">
        <v>109</v>
      </c>
      <c r="AU8" s="1203" t="s">
        <v>109</v>
      </c>
      <c r="AV8" s="1203" t="s">
        <v>109</v>
      </c>
      <c r="AW8" s="1203" t="s">
        <v>109</v>
      </c>
      <c r="AX8" s="1203" t="s">
        <v>109</v>
      </c>
      <c r="AY8" s="1203" t="s">
        <v>109</v>
      </c>
      <c r="AZ8" s="1195" t="s">
        <v>108</v>
      </c>
      <c r="BA8" s="1196"/>
      <c r="BB8" s="1196"/>
      <c r="BC8" s="932"/>
    </row>
    <row r="9" spans="1:61" s="931" customFormat="1" ht="15">
      <c r="A9" s="2341" t="s">
        <v>425</v>
      </c>
      <c r="B9" s="2341"/>
      <c r="C9" s="2341"/>
      <c r="D9" s="2341"/>
      <c r="E9" s="2341"/>
      <c r="F9" s="2341"/>
      <c r="G9" s="2341"/>
      <c r="H9" s="2341"/>
      <c r="I9" s="2341"/>
      <c r="J9" s="2341"/>
      <c r="K9" s="2341"/>
      <c r="L9" s="2341"/>
      <c r="M9" s="2341"/>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c r="AK9" s="2341"/>
      <c r="AL9" s="2341"/>
      <c r="AM9" s="2341"/>
      <c r="AN9" s="2341"/>
      <c r="AO9" s="1142" t="s">
        <v>418</v>
      </c>
      <c r="AP9" s="1196"/>
      <c r="AQ9" s="1203" t="s">
        <v>109</v>
      </c>
      <c r="AR9" s="1195" t="s">
        <v>108</v>
      </c>
      <c r="AS9" s="1195" t="s">
        <v>108</v>
      </c>
      <c r="AT9" s="1195" t="s">
        <v>108</v>
      </c>
      <c r="AU9" s="1195" t="s">
        <v>108</v>
      </c>
      <c r="AV9" s="1195" t="s">
        <v>108</v>
      </c>
      <c r="AW9" s="1195" t="s">
        <v>108</v>
      </c>
      <c r="AX9" s="1195" t="s">
        <v>108</v>
      </c>
      <c r="AY9" s="1195" t="s">
        <v>108</v>
      </c>
      <c r="AZ9" s="1195" t="s">
        <v>108</v>
      </c>
      <c r="BA9" s="1196"/>
      <c r="BB9" s="1196"/>
      <c r="BC9" s="932"/>
    </row>
    <row r="10" spans="1:61" s="93" customFormat="1" ht="13.5" customHeight="1">
      <c r="A10" s="2459" t="s">
        <v>304</v>
      </c>
      <c r="B10" s="2459"/>
      <c r="C10" s="2459"/>
      <c r="D10" s="2459"/>
      <c r="E10" s="2459"/>
      <c r="F10" s="2459"/>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c r="AJ10" s="2459"/>
      <c r="AK10" s="2459"/>
      <c r="AL10" s="2459"/>
      <c r="AM10" s="2459"/>
      <c r="AN10" s="2459"/>
      <c r="AO10" s="1119"/>
      <c r="AP10" s="1119"/>
      <c r="AQ10" s="1194" t="s">
        <v>1309</v>
      </c>
      <c r="AR10" s="1194" t="s">
        <v>892</v>
      </c>
      <c r="AS10" s="1194" t="s">
        <v>893</v>
      </c>
      <c r="AT10" s="1194" t="s">
        <v>1295</v>
      </c>
      <c r="AU10" s="1194" t="s">
        <v>894</v>
      </c>
      <c r="AV10" s="1194" t="s">
        <v>13</v>
      </c>
      <c r="AW10" s="1194" t="s">
        <v>101</v>
      </c>
      <c r="AX10" s="1194" t="s">
        <v>265</v>
      </c>
      <c r="AY10" s="1369" t="s">
        <v>1254</v>
      </c>
      <c r="AZ10" s="1194" t="s">
        <v>110</v>
      </c>
      <c r="BA10" s="1119"/>
      <c r="BB10" s="1119"/>
      <c r="BC10" s="1263"/>
      <c r="BD10" s="92"/>
      <c r="BE10" s="92"/>
      <c r="BF10" s="92"/>
      <c r="BG10" s="92"/>
      <c r="BH10" s="92"/>
      <c r="BI10" s="92"/>
    </row>
    <row r="11" spans="1:61" s="64" customFormat="1" ht="24.75" customHeight="1">
      <c r="A11" s="2441" t="s">
        <v>1769</v>
      </c>
      <c r="B11" s="2441"/>
      <c r="C11" s="2441"/>
      <c r="D11" s="2441"/>
      <c r="E11" s="2441"/>
      <c r="F11" s="2441"/>
      <c r="G11" s="2441"/>
      <c r="H11" s="2441"/>
      <c r="I11" s="2441"/>
      <c r="J11" s="2441"/>
      <c r="K11" s="2441"/>
      <c r="L11" s="2446" t="s">
        <v>794</v>
      </c>
      <c r="M11" s="2446"/>
      <c r="N11" s="2446"/>
      <c r="O11" s="2446"/>
      <c r="P11" s="2446"/>
      <c r="Q11" s="2446"/>
      <c r="R11" s="2446"/>
      <c r="S11" s="2446"/>
      <c r="T11" s="2446"/>
      <c r="U11" s="2446"/>
      <c r="V11" s="2446"/>
      <c r="W11" s="2446"/>
      <c r="X11" s="2446"/>
      <c r="Y11" s="2441" t="s">
        <v>983</v>
      </c>
      <c r="Z11" s="2441"/>
      <c r="AA11" s="2441"/>
      <c r="AB11" s="2441"/>
      <c r="AC11" s="2441"/>
      <c r="AD11" s="2441"/>
      <c r="AE11" s="2441"/>
      <c r="AF11" s="2441"/>
      <c r="AG11" s="2441" t="s">
        <v>366</v>
      </c>
      <c r="AH11" s="2441"/>
      <c r="AI11" s="2441"/>
      <c r="AJ11" s="2441"/>
      <c r="AK11" s="2441"/>
      <c r="AL11" s="2441"/>
      <c r="AM11" s="2441"/>
      <c r="AN11" s="2441"/>
      <c r="AO11" s="1119"/>
      <c r="AP11" s="1119"/>
      <c r="AQ11" s="1111"/>
      <c r="AR11" s="1111"/>
      <c r="AS11" s="1111"/>
      <c r="AT11" s="1111"/>
      <c r="AU11" s="1111"/>
      <c r="AV11" s="1111"/>
      <c r="AW11" s="1111"/>
      <c r="AX11" s="1111"/>
      <c r="AY11" s="1111"/>
      <c r="AZ11" s="1111"/>
      <c r="BA11" s="1119"/>
      <c r="BB11" s="1119"/>
      <c r="BC11" s="1263"/>
      <c r="BD11" s="92"/>
      <c r="BE11" s="92"/>
      <c r="BF11" s="92"/>
      <c r="BG11" s="92"/>
      <c r="BH11" s="92"/>
      <c r="BI11" s="92"/>
    </row>
    <row r="12" spans="1:61" s="64" customFormat="1" ht="24.75" customHeight="1">
      <c r="A12" s="2441"/>
      <c r="B12" s="2441"/>
      <c r="C12" s="2441"/>
      <c r="D12" s="2441"/>
      <c r="E12" s="2441"/>
      <c r="F12" s="2441"/>
      <c r="G12" s="2441"/>
      <c r="H12" s="2441"/>
      <c r="I12" s="2441"/>
      <c r="J12" s="2441"/>
      <c r="K12" s="2441"/>
      <c r="L12" s="2446"/>
      <c r="M12" s="2446"/>
      <c r="N12" s="2446"/>
      <c r="O12" s="2446"/>
      <c r="P12" s="2446"/>
      <c r="Q12" s="2446"/>
      <c r="R12" s="2446"/>
      <c r="S12" s="2446"/>
      <c r="T12" s="2446"/>
      <c r="U12" s="2446"/>
      <c r="V12" s="2446"/>
      <c r="W12" s="2446"/>
      <c r="X12" s="2446"/>
      <c r="Y12" s="2446" t="s">
        <v>1764</v>
      </c>
      <c r="Z12" s="2446"/>
      <c r="AA12" s="2446"/>
      <c r="AB12" s="2446"/>
      <c r="AC12" s="2441" t="s">
        <v>364</v>
      </c>
      <c r="AD12" s="2441"/>
      <c r="AE12" s="2441"/>
      <c r="AF12" s="2441"/>
      <c r="AG12" s="2446" t="s">
        <v>1764</v>
      </c>
      <c r="AH12" s="2446"/>
      <c r="AI12" s="2446"/>
      <c r="AJ12" s="2446"/>
      <c r="AK12" s="2441" t="s">
        <v>364</v>
      </c>
      <c r="AL12" s="2441"/>
      <c r="AM12" s="2441"/>
      <c r="AN12" s="2441"/>
      <c r="AO12" s="1119"/>
      <c r="AP12" s="1119"/>
      <c r="AQ12" s="1200"/>
      <c r="AR12" s="1200"/>
      <c r="AS12" s="1200"/>
      <c r="AT12" s="1200"/>
      <c r="AU12" s="1200"/>
      <c r="AV12" s="1200"/>
      <c r="AW12" s="1200"/>
      <c r="AX12" s="1200"/>
      <c r="AY12" s="1200"/>
      <c r="AZ12" s="1200"/>
      <c r="BA12" s="1119"/>
      <c r="BB12" s="1119"/>
      <c r="BC12" s="1263"/>
      <c r="BD12" s="92"/>
      <c r="BE12" s="92"/>
      <c r="BF12" s="92"/>
      <c r="BG12" s="92"/>
      <c r="BH12" s="92"/>
      <c r="BI12" s="92"/>
    </row>
    <row r="13" spans="1:61" s="64" customFormat="1" ht="54.75" customHeight="1">
      <c r="A13" s="2460" t="s">
        <v>305</v>
      </c>
      <c r="B13" s="2460" t="s">
        <v>305</v>
      </c>
      <c r="C13" s="2460" t="s">
        <v>305</v>
      </c>
      <c r="D13" s="2461" t="s">
        <v>1576</v>
      </c>
      <c r="E13" s="2461"/>
      <c r="F13" s="2461"/>
      <c r="G13" s="2461"/>
      <c r="H13" s="2461"/>
      <c r="I13" s="2461"/>
      <c r="J13" s="2461"/>
      <c r="K13" s="2461"/>
      <c r="L13" s="2457" t="s">
        <v>1765</v>
      </c>
      <c r="M13" s="2457"/>
      <c r="N13" s="2457"/>
      <c r="O13" s="2457"/>
      <c r="P13" s="2457"/>
      <c r="Q13" s="2457"/>
      <c r="R13" s="2457"/>
      <c r="S13" s="2457"/>
      <c r="T13" s="2457"/>
      <c r="U13" s="2457"/>
      <c r="V13" s="2457"/>
      <c r="W13" s="2457"/>
      <c r="X13" s="2457"/>
      <c r="Y13" s="2348"/>
      <c r="Z13" s="2348"/>
      <c r="AA13" s="2348"/>
      <c r="AB13" s="2348"/>
      <c r="AC13" s="2444" t="s">
        <v>1223</v>
      </c>
      <c r="AD13" s="2444"/>
      <c r="AE13" s="2444"/>
      <c r="AF13" s="2444"/>
      <c r="AG13" s="2444" t="s">
        <v>1222</v>
      </c>
      <c r="AH13" s="2444"/>
      <c r="AI13" s="2444"/>
      <c r="AJ13" s="2444"/>
      <c r="AK13" s="2444" t="s">
        <v>1222</v>
      </c>
      <c r="AL13" s="2444"/>
      <c r="AM13" s="2444"/>
      <c r="AN13" s="2444"/>
      <c r="AO13" s="1119"/>
      <c r="AP13" s="1119"/>
      <c r="AQ13" s="1200"/>
      <c r="AR13" s="1200"/>
      <c r="AS13" s="1200"/>
      <c r="AT13" s="1200"/>
      <c r="AU13" s="1200"/>
      <c r="AV13" s="1200"/>
      <c r="AW13" s="1200"/>
      <c r="AX13" s="1200"/>
      <c r="AY13" s="1200"/>
      <c r="AZ13" s="1200"/>
      <c r="BA13" s="1119"/>
      <c r="BB13" s="1119"/>
      <c r="BC13" s="1263"/>
      <c r="BD13" s="92"/>
      <c r="BE13" s="92"/>
      <c r="BF13" s="92"/>
      <c r="BG13" s="92"/>
      <c r="BH13" s="92"/>
      <c r="BI13" s="92"/>
    </row>
    <row r="14" spans="1:61" s="64" customFormat="1" ht="54.75" customHeight="1">
      <c r="A14" s="2460"/>
      <c r="B14" s="2460"/>
      <c r="C14" s="2460"/>
      <c r="D14" s="2463" t="s">
        <v>1544</v>
      </c>
      <c r="E14" s="2463"/>
      <c r="F14" s="2463"/>
      <c r="G14" s="2463"/>
      <c r="H14" s="2463"/>
      <c r="I14" s="2463"/>
      <c r="J14" s="2463"/>
      <c r="K14" s="2463"/>
      <c r="L14" s="2464" t="s">
        <v>1766</v>
      </c>
      <c r="M14" s="2464"/>
      <c r="N14" s="2464"/>
      <c r="O14" s="2464"/>
      <c r="P14" s="2464"/>
      <c r="Q14" s="2464"/>
      <c r="R14" s="2464"/>
      <c r="S14" s="2464"/>
      <c r="T14" s="2464"/>
      <c r="U14" s="2464"/>
      <c r="V14" s="2464"/>
      <c r="W14" s="2464"/>
      <c r="X14" s="2464"/>
      <c r="Y14" s="2454"/>
      <c r="Z14" s="2454"/>
      <c r="AA14" s="2454"/>
      <c r="AB14" s="2454"/>
      <c r="AC14" s="2456" t="s">
        <v>1223</v>
      </c>
      <c r="AD14" s="2456"/>
      <c r="AE14" s="2456"/>
      <c r="AF14" s="2456"/>
      <c r="AG14" s="2456" t="s">
        <v>1222</v>
      </c>
      <c r="AH14" s="2456"/>
      <c r="AI14" s="2456"/>
      <c r="AJ14" s="2456"/>
      <c r="AK14" s="2456" t="s">
        <v>1222</v>
      </c>
      <c r="AL14" s="2456"/>
      <c r="AM14" s="2456"/>
      <c r="AN14" s="2456"/>
      <c r="AO14" s="1119"/>
      <c r="AP14" s="1119"/>
      <c r="AQ14" s="1200"/>
      <c r="AR14" s="1200"/>
      <c r="AS14" s="1200"/>
      <c r="AT14" s="1200"/>
      <c r="AU14" s="1200"/>
      <c r="AV14" s="1200"/>
      <c r="AW14" s="1200"/>
      <c r="AX14" s="1200"/>
      <c r="AY14" s="1200"/>
      <c r="AZ14" s="1200"/>
      <c r="BA14" s="1119"/>
      <c r="BB14" s="1119"/>
      <c r="BC14" s="1263"/>
      <c r="BD14" s="92"/>
      <c r="BE14" s="92"/>
      <c r="BF14" s="92"/>
      <c r="BG14" s="92"/>
      <c r="BH14" s="92"/>
      <c r="BI14" s="92"/>
    </row>
    <row r="15" spans="1:61" s="64" customFormat="1" ht="54.75" customHeight="1">
      <c r="A15" s="2460" t="s">
        <v>142</v>
      </c>
      <c r="B15" s="2460" t="s">
        <v>142</v>
      </c>
      <c r="C15" s="2460" t="s">
        <v>142</v>
      </c>
      <c r="D15" s="2461" t="s">
        <v>1577</v>
      </c>
      <c r="E15" s="2461"/>
      <c r="F15" s="2461"/>
      <c r="G15" s="2461"/>
      <c r="H15" s="2461"/>
      <c r="I15" s="2461"/>
      <c r="J15" s="2461"/>
      <c r="K15" s="2461"/>
      <c r="L15" s="2457" t="s">
        <v>1765</v>
      </c>
      <c r="M15" s="2457"/>
      <c r="N15" s="2457"/>
      <c r="O15" s="2457"/>
      <c r="P15" s="2457"/>
      <c r="Q15" s="2457"/>
      <c r="R15" s="2457"/>
      <c r="S15" s="2457"/>
      <c r="T15" s="2457"/>
      <c r="U15" s="2457"/>
      <c r="V15" s="2457"/>
      <c r="W15" s="2457"/>
      <c r="X15" s="2457"/>
      <c r="Y15" s="2444" t="s">
        <v>1222</v>
      </c>
      <c r="Z15" s="2444"/>
      <c r="AA15" s="2444"/>
      <c r="AB15" s="2444"/>
      <c r="AC15" s="2444" t="s">
        <v>1222</v>
      </c>
      <c r="AD15" s="2444"/>
      <c r="AE15" s="2444"/>
      <c r="AF15" s="2444"/>
      <c r="AG15" s="2348"/>
      <c r="AH15" s="2348"/>
      <c r="AI15" s="2348"/>
      <c r="AJ15" s="2348"/>
      <c r="AK15" s="2444" t="s">
        <v>1223</v>
      </c>
      <c r="AL15" s="2444"/>
      <c r="AM15" s="2444"/>
      <c r="AN15" s="2444"/>
      <c r="AO15" s="1119"/>
      <c r="AP15" s="1119"/>
      <c r="AQ15" s="1200"/>
      <c r="AR15" s="1200"/>
      <c r="AS15" s="1200"/>
      <c r="AT15" s="1200"/>
      <c r="AU15" s="1200"/>
      <c r="AV15" s="1200"/>
      <c r="AW15" s="1200"/>
      <c r="AX15" s="1200"/>
      <c r="AY15" s="1200"/>
      <c r="AZ15" s="1200"/>
      <c r="BA15" s="1119"/>
      <c r="BB15" s="1119"/>
      <c r="BC15" s="1263"/>
      <c r="BD15" s="92"/>
      <c r="BE15" s="92"/>
      <c r="BF15" s="92"/>
      <c r="BG15" s="92"/>
      <c r="BH15" s="92"/>
      <c r="BI15" s="92"/>
    </row>
    <row r="16" spans="1:61" s="64" customFormat="1" ht="81" customHeight="1">
      <c r="A16" s="2460"/>
      <c r="B16" s="2460"/>
      <c r="C16" s="2460"/>
      <c r="D16" s="2462" t="s">
        <v>1578</v>
      </c>
      <c r="E16" s="2462"/>
      <c r="F16" s="2462"/>
      <c r="G16" s="2462"/>
      <c r="H16" s="2462"/>
      <c r="I16" s="2462"/>
      <c r="J16" s="2462"/>
      <c r="K16" s="2462"/>
      <c r="L16" s="2458" t="s">
        <v>1767</v>
      </c>
      <c r="M16" s="2458"/>
      <c r="N16" s="2458"/>
      <c r="O16" s="2458"/>
      <c r="P16" s="2458"/>
      <c r="Q16" s="2458"/>
      <c r="R16" s="2458"/>
      <c r="S16" s="2458"/>
      <c r="T16" s="2458"/>
      <c r="U16" s="2458"/>
      <c r="V16" s="2458"/>
      <c r="W16" s="2458"/>
      <c r="X16" s="2458"/>
      <c r="Y16" s="2440" t="s">
        <v>1222</v>
      </c>
      <c r="Z16" s="2440"/>
      <c r="AA16" s="2440"/>
      <c r="AB16" s="2440"/>
      <c r="AC16" s="2440" t="s">
        <v>1222</v>
      </c>
      <c r="AD16" s="2440"/>
      <c r="AE16" s="2440"/>
      <c r="AF16" s="2440"/>
      <c r="AG16" s="2336"/>
      <c r="AH16" s="2336"/>
      <c r="AI16" s="2336"/>
      <c r="AJ16" s="2336"/>
      <c r="AK16" s="2726" t="s">
        <v>1223</v>
      </c>
      <c r="AL16" s="2727"/>
      <c r="AM16" s="2727"/>
      <c r="AN16" s="2728"/>
      <c r="AO16" s="1119"/>
      <c r="AP16" s="1119"/>
      <c r="AQ16" s="1200"/>
      <c r="AR16" s="1200"/>
      <c r="AS16" s="1200"/>
      <c r="AT16" s="1200"/>
      <c r="AU16" s="1200"/>
      <c r="AV16" s="1200"/>
      <c r="AW16" s="1200"/>
      <c r="AX16" s="1200"/>
      <c r="AY16" s="1200"/>
      <c r="AZ16" s="1200"/>
      <c r="BA16" s="1119"/>
      <c r="BB16" s="1119"/>
      <c r="BC16" s="1263"/>
      <c r="BD16" s="92"/>
      <c r="BE16" s="92"/>
      <c r="BF16" s="92"/>
      <c r="BG16" s="92"/>
      <c r="BH16" s="92"/>
      <c r="BI16" s="92"/>
    </row>
    <row r="17" spans="1:61" s="64" customFormat="1" ht="54.75" customHeight="1">
      <c r="A17" s="2460"/>
      <c r="B17" s="2460"/>
      <c r="C17" s="2460"/>
      <c r="D17" s="2462" t="s">
        <v>1545</v>
      </c>
      <c r="E17" s="2462"/>
      <c r="F17" s="2462"/>
      <c r="G17" s="2462"/>
      <c r="H17" s="2462"/>
      <c r="I17" s="2462"/>
      <c r="J17" s="2462"/>
      <c r="K17" s="2462"/>
      <c r="L17" s="2458" t="s">
        <v>1766</v>
      </c>
      <c r="M17" s="2458"/>
      <c r="N17" s="2458"/>
      <c r="O17" s="2458"/>
      <c r="P17" s="2458"/>
      <c r="Q17" s="2458"/>
      <c r="R17" s="2458"/>
      <c r="S17" s="2458"/>
      <c r="T17" s="2458"/>
      <c r="U17" s="2458"/>
      <c r="V17" s="2458"/>
      <c r="W17" s="2458"/>
      <c r="X17" s="2458"/>
      <c r="Y17" s="2440" t="s">
        <v>1222</v>
      </c>
      <c r="Z17" s="2440"/>
      <c r="AA17" s="2440"/>
      <c r="AB17" s="2440"/>
      <c r="AC17" s="2440" t="s">
        <v>1222</v>
      </c>
      <c r="AD17" s="2440"/>
      <c r="AE17" s="2440"/>
      <c r="AF17" s="2440"/>
      <c r="AG17" s="2336"/>
      <c r="AH17" s="2336"/>
      <c r="AI17" s="2336"/>
      <c r="AJ17" s="2336"/>
      <c r="AK17" s="2440" t="s">
        <v>1223</v>
      </c>
      <c r="AL17" s="2440"/>
      <c r="AM17" s="2440"/>
      <c r="AN17" s="2440"/>
      <c r="AO17" s="1119"/>
      <c r="AP17" s="1119"/>
      <c r="AQ17" s="1194" t="s">
        <v>1309</v>
      </c>
      <c r="AR17" s="1194" t="s">
        <v>892</v>
      </c>
      <c r="AS17" s="1194" t="s">
        <v>893</v>
      </c>
      <c r="AT17" s="1194" t="s">
        <v>1295</v>
      </c>
      <c r="AU17" s="1194" t="s">
        <v>894</v>
      </c>
      <c r="AV17" s="1194" t="s">
        <v>13</v>
      </c>
      <c r="AW17" s="1194" t="s">
        <v>101</v>
      </c>
      <c r="AX17" s="1194" t="s">
        <v>265</v>
      </c>
      <c r="AY17" s="1369" t="s">
        <v>1254</v>
      </c>
      <c r="AZ17" s="1194" t="s">
        <v>110</v>
      </c>
      <c r="BA17" s="1119"/>
      <c r="BB17" s="1119"/>
      <c r="BC17" s="1263"/>
      <c r="BD17" s="92"/>
      <c r="BE17" s="92"/>
      <c r="BF17" s="92"/>
      <c r="BG17" s="92"/>
      <c r="BH17" s="92"/>
      <c r="BI17" s="92"/>
    </row>
    <row r="18" spans="1:61" s="64" customFormat="1" ht="67.5" hidden="1" customHeight="1">
      <c r="A18" s="2460"/>
      <c r="B18" s="2460"/>
      <c r="C18" s="2460"/>
      <c r="D18" s="2448" t="s">
        <v>882</v>
      </c>
      <c r="E18" s="2448"/>
      <c r="F18" s="2448"/>
      <c r="G18" s="2448"/>
      <c r="H18" s="2448"/>
      <c r="I18" s="2448"/>
      <c r="J18" s="2448"/>
      <c r="K18" s="2448"/>
      <c r="L18" s="2455" t="s">
        <v>1219</v>
      </c>
      <c r="M18" s="2455"/>
      <c r="N18" s="2455"/>
      <c r="O18" s="2455"/>
      <c r="P18" s="2455"/>
      <c r="Q18" s="2455"/>
      <c r="R18" s="2455"/>
      <c r="S18" s="2455"/>
      <c r="T18" s="2455"/>
      <c r="U18" s="2455"/>
      <c r="V18" s="2455"/>
      <c r="W18" s="2455"/>
      <c r="X18" s="2455"/>
      <c r="Y18" s="2442" t="s">
        <v>1222</v>
      </c>
      <c r="Z18" s="2442"/>
      <c r="AA18" s="2442"/>
      <c r="AB18" s="2442"/>
      <c r="AC18" s="2442" t="s">
        <v>1222</v>
      </c>
      <c r="AD18" s="2442"/>
      <c r="AE18" s="2442"/>
      <c r="AF18" s="2442"/>
      <c r="AG18" s="2347"/>
      <c r="AH18" s="2347"/>
      <c r="AI18" s="2347"/>
      <c r="AJ18" s="2347"/>
      <c r="AK18" s="2442" t="s">
        <v>1223</v>
      </c>
      <c r="AL18" s="2442"/>
      <c r="AM18" s="2442"/>
      <c r="AN18" s="2442"/>
      <c r="AO18" s="1122" t="s">
        <v>1309</v>
      </c>
      <c r="AP18" s="1119"/>
      <c r="AQ18" s="1195" t="s">
        <v>108</v>
      </c>
      <c r="AR18" s="1203" t="s">
        <v>109</v>
      </c>
      <c r="AS18" s="1203" t="s">
        <v>109</v>
      </c>
      <c r="AT18" s="1203" t="s">
        <v>109</v>
      </c>
      <c r="AU18" s="1203" t="s">
        <v>109</v>
      </c>
      <c r="AV18" s="1203" t="s">
        <v>109</v>
      </c>
      <c r="AW18" s="1203" t="s">
        <v>109</v>
      </c>
      <c r="AX18" s="1203" t="s">
        <v>109</v>
      </c>
      <c r="AY18" s="1203" t="s">
        <v>109</v>
      </c>
      <c r="AZ18" s="1195" t="s">
        <v>108</v>
      </c>
      <c r="BA18" s="1119"/>
      <c r="BB18" s="1119"/>
      <c r="BC18" s="1263"/>
      <c r="BD18" s="92"/>
      <c r="BE18" s="92"/>
      <c r="BF18" s="92"/>
      <c r="BG18" s="92"/>
      <c r="BH18" s="92"/>
      <c r="BI18" s="92"/>
    </row>
    <row r="19" spans="1:61" s="64" customFormat="1" ht="64.5" customHeight="1">
      <c r="A19" s="2300" t="s">
        <v>1757</v>
      </c>
      <c r="B19" s="2296" t="s">
        <v>637</v>
      </c>
      <c r="C19" s="2296" t="s">
        <v>637</v>
      </c>
      <c r="D19" s="2353" t="s">
        <v>963</v>
      </c>
      <c r="E19" s="2353"/>
      <c r="F19" s="2353"/>
      <c r="G19" s="2353"/>
      <c r="H19" s="2353"/>
      <c r="I19" s="2353"/>
      <c r="J19" s="2353"/>
      <c r="K19" s="2353"/>
      <c r="L19" s="2451" t="s">
        <v>964</v>
      </c>
      <c r="M19" s="2451"/>
      <c r="N19" s="2451"/>
      <c r="O19" s="2451"/>
      <c r="P19" s="2451"/>
      <c r="Q19" s="2451"/>
      <c r="R19" s="2451"/>
      <c r="S19" s="2451"/>
      <c r="T19" s="2451"/>
      <c r="U19" s="2451"/>
      <c r="V19" s="2451"/>
      <c r="W19" s="2451"/>
      <c r="X19" s="2451"/>
      <c r="Y19" s="2466"/>
      <c r="Z19" s="2466"/>
      <c r="AA19" s="2466"/>
      <c r="AB19" s="2466"/>
      <c r="AC19" s="2450" t="s">
        <v>1223</v>
      </c>
      <c r="AD19" s="2450"/>
      <c r="AE19" s="2450"/>
      <c r="AF19" s="2450"/>
      <c r="AG19" s="2466"/>
      <c r="AH19" s="2466"/>
      <c r="AI19" s="2466"/>
      <c r="AJ19" s="2466"/>
      <c r="AK19" s="2450" t="s">
        <v>1223</v>
      </c>
      <c r="AL19" s="2450"/>
      <c r="AM19" s="2450"/>
      <c r="AN19" s="2450"/>
      <c r="AO19" s="1119"/>
      <c r="AP19" s="1119"/>
      <c r="AQ19" s="1200"/>
      <c r="AR19" s="1200"/>
      <c r="AS19" s="1200"/>
      <c r="AT19" s="1200"/>
      <c r="AU19" s="1200"/>
      <c r="AV19" s="1200"/>
      <c r="AW19" s="1200"/>
      <c r="AX19" s="1200"/>
      <c r="AY19" s="1200"/>
      <c r="AZ19" s="1200"/>
      <c r="BA19" s="1119"/>
      <c r="BB19" s="1119"/>
      <c r="BC19" s="1263"/>
      <c r="BD19" s="92"/>
      <c r="BE19" s="92"/>
      <c r="BF19" s="92"/>
      <c r="BG19" s="92"/>
      <c r="BH19" s="92"/>
      <c r="BI19" s="92"/>
    </row>
    <row r="20" spans="1:61" ht="64.5" hidden="1" customHeight="1">
      <c r="A20" s="2299"/>
      <c r="B20" s="2297"/>
      <c r="C20" s="2297"/>
      <c r="D20" s="2449" t="s">
        <v>1221</v>
      </c>
      <c r="E20" s="2449"/>
      <c r="F20" s="2449"/>
      <c r="G20" s="2449"/>
      <c r="H20" s="2449"/>
      <c r="I20" s="2449"/>
      <c r="J20" s="2449"/>
      <c r="K20" s="2449"/>
      <c r="L20" s="2453" t="s">
        <v>1281</v>
      </c>
      <c r="M20" s="2453"/>
      <c r="N20" s="2453"/>
      <c r="O20" s="2453"/>
      <c r="P20" s="2453"/>
      <c r="Q20" s="2453"/>
      <c r="R20" s="2453"/>
      <c r="S20" s="2453"/>
      <c r="T20" s="2453"/>
      <c r="U20" s="2453"/>
      <c r="V20" s="2453"/>
      <c r="W20" s="2453"/>
      <c r="X20" s="2453"/>
      <c r="Y20" s="2443" t="s">
        <v>1222</v>
      </c>
      <c r="Z20" s="2443"/>
      <c r="AA20" s="2443"/>
      <c r="AB20" s="2443"/>
      <c r="AC20" s="2452"/>
      <c r="AD20" s="2452"/>
      <c r="AE20" s="2452"/>
      <c r="AF20" s="2452"/>
      <c r="AG20" s="2443" t="s">
        <v>1222</v>
      </c>
      <c r="AH20" s="2443"/>
      <c r="AI20" s="2443"/>
      <c r="AJ20" s="2443"/>
      <c r="AK20" s="2452"/>
      <c r="AL20" s="2452"/>
      <c r="AM20" s="2452"/>
      <c r="AN20" s="2452"/>
      <c r="AO20" s="2298"/>
      <c r="AP20" s="1197"/>
      <c r="AQ20" s="1201"/>
      <c r="AR20" s="1201"/>
      <c r="AS20" s="1201"/>
      <c r="AT20" s="1201"/>
      <c r="AU20" s="1201"/>
      <c r="AV20" s="1201"/>
      <c r="AW20" s="1201"/>
      <c r="AX20" s="1201"/>
      <c r="AY20" s="1201"/>
      <c r="AZ20" s="1201"/>
      <c r="BA20" s="1197"/>
      <c r="BB20" s="1197"/>
    </row>
    <row r="21" spans="1:61">
      <c r="AO21" s="1123"/>
      <c r="AP21" s="1197"/>
      <c r="AQ21" s="1194" t="s">
        <v>1309</v>
      </c>
      <c r="AR21" s="1194" t="s">
        <v>892</v>
      </c>
      <c r="AS21" s="1194" t="s">
        <v>893</v>
      </c>
      <c r="AT21" s="1194" t="s">
        <v>1295</v>
      </c>
      <c r="AU21" s="1194" t="s">
        <v>894</v>
      </c>
      <c r="AV21" s="1194" t="s">
        <v>13</v>
      </c>
      <c r="AW21" s="1194" t="s">
        <v>101</v>
      </c>
      <c r="AX21" s="1194" t="s">
        <v>265</v>
      </c>
      <c r="AY21" s="1369" t="s">
        <v>1254</v>
      </c>
      <c r="AZ21" s="1194" t="s">
        <v>110</v>
      </c>
      <c r="BA21" s="1197"/>
      <c r="BB21" s="1197"/>
    </row>
    <row r="22" spans="1:61" s="931" customFormat="1" ht="18.75" hidden="1" customHeight="1">
      <c r="A22" s="2341" t="s">
        <v>421</v>
      </c>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2341"/>
      <c r="AM22" s="2341"/>
      <c r="AN22" s="2341"/>
      <c r="AO22" s="1122" t="s">
        <v>1309</v>
      </c>
      <c r="AP22" s="1196"/>
      <c r="AQ22" s="1195" t="s">
        <v>108</v>
      </c>
      <c r="AR22" s="1203" t="s">
        <v>109</v>
      </c>
      <c r="AS22" s="1203" t="s">
        <v>109</v>
      </c>
      <c r="AT22" s="1203" t="s">
        <v>109</v>
      </c>
      <c r="AU22" s="1203" t="s">
        <v>109</v>
      </c>
      <c r="AV22" s="1203" t="s">
        <v>109</v>
      </c>
      <c r="AW22" s="1203" t="s">
        <v>109</v>
      </c>
      <c r="AX22" s="1203" t="s">
        <v>109</v>
      </c>
      <c r="AY22" s="1203" t="s">
        <v>109</v>
      </c>
      <c r="AZ22" s="1195" t="s">
        <v>108</v>
      </c>
      <c r="BA22" s="1196"/>
      <c r="BB22" s="1196"/>
      <c r="BC22" s="932"/>
    </row>
    <row r="23" spans="1:61" s="758" customFormat="1" ht="14.25" hidden="1">
      <c r="A23" s="2352" t="s">
        <v>422</v>
      </c>
      <c r="B23" s="2352"/>
      <c r="C23" s="2352"/>
      <c r="D23" s="2352"/>
      <c r="E23" s="2352"/>
      <c r="F23" s="2352"/>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1122" t="s">
        <v>1309</v>
      </c>
      <c r="AP23" s="1198"/>
      <c r="AQ23" s="1195" t="s">
        <v>108</v>
      </c>
      <c r="AR23" s="1203" t="s">
        <v>109</v>
      </c>
      <c r="AS23" s="1203" t="s">
        <v>109</v>
      </c>
      <c r="AT23" s="1203" t="s">
        <v>109</v>
      </c>
      <c r="AU23" s="1203" t="s">
        <v>109</v>
      </c>
      <c r="AV23" s="1203" t="s">
        <v>109</v>
      </c>
      <c r="AW23" s="1203" t="s">
        <v>109</v>
      </c>
      <c r="AX23" s="1203" t="s">
        <v>109</v>
      </c>
      <c r="AY23" s="1203" t="s">
        <v>109</v>
      </c>
      <c r="AZ23" s="1195" t="s">
        <v>108</v>
      </c>
      <c r="BA23" s="1198"/>
      <c r="BB23" s="1198"/>
      <c r="BC23" s="933"/>
    </row>
    <row r="24" spans="1:61" s="931" customFormat="1" ht="18.75" customHeight="1">
      <c r="A24" s="2341" t="s">
        <v>940</v>
      </c>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1191" t="s">
        <v>418</v>
      </c>
      <c r="AP24" s="1196"/>
      <c r="AQ24" s="1203" t="s">
        <v>109</v>
      </c>
      <c r="AR24" s="1195" t="s">
        <v>108</v>
      </c>
      <c r="AS24" s="1195" t="s">
        <v>108</v>
      </c>
      <c r="AT24" s="1195" t="s">
        <v>108</v>
      </c>
      <c r="AU24" s="1195" t="s">
        <v>108</v>
      </c>
      <c r="AV24" s="1195" t="s">
        <v>108</v>
      </c>
      <c r="AW24" s="1195" t="s">
        <v>108</v>
      </c>
      <c r="AX24" s="1195" t="s">
        <v>108</v>
      </c>
      <c r="AY24" s="1195" t="s">
        <v>108</v>
      </c>
      <c r="AZ24" s="1195" t="s">
        <v>108</v>
      </c>
      <c r="BA24" s="1196"/>
      <c r="BB24" s="1196"/>
      <c r="BC24" s="932"/>
    </row>
    <row r="25" spans="1:61" s="758" customFormat="1" ht="14.25">
      <c r="A25" s="2352" t="s">
        <v>934</v>
      </c>
      <c r="B25" s="2352"/>
      <c r="C25" s="2352"/>
      <c r="D25" s="2352"/>
      <c r="E25" s="2352"/>
      <c r="F25" s="2352"/>
      <c r="G25" s="2352"/>
      <c r="H25" s="2352"/>
      <c r="I25" s="2352"/>
      <c r="J25" s="2352"/>
      <c r="K25" s="2352"/>
      <c r="L25" s="2352"/>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1191" t="s">
        <v>418</v>
      </c>
      <c r="AP25" s="1198"/>
      <c r="AQ25" s="1203" t="s">
        <v>109</v>
      </c>
      <c r="AR25" s="1195" t="s">
        <v>108</v>
      </c>
      <c r="AS25" s="1195" t="s">
        <v>108</v>
      </c>
      <c r="AT25" s="1195" t="s">
        <v>108</v>
      </c>
      <c r="AU25" s="1195" t="s">
        <v>108</v>
      </c>
      <c r="AV25" s="1195" t="s">
        <v>108</v>
      </c>
      <c r="AW25" s="1195" t="s">
        <v>108</v>
      </c>
      <c r="AX25" s="1195" t="s">
        <v>108</v>
      </c>
      <c r="AY25" s="1195" t="s">
        <v>108</v>
      </c>
      <c r="AZ25" s="1195" t="s">
        <v>108</v>
      </c>
      <c r="BA25" s="1198"/>
      <c r="BB25" s="1198"/>
      <c r="BC25" s="933"/>
    </row>
    <row r="26" spans="1:61" s="93" customFormat="1" ht="14.25">
      <c r="D26" s="882" t="s">
        <v>1225</v>
      </c>
      <c r="E26" s="882"/>
      <c r="F26" s="882"/>
      <c r="G26" s="882"/>
      <c r="H26" s="882"/>
      <c r="I26" s="893"/>
      <c r="AO26" s="1119"/>
      <c r="AP26" s="1124"/>
      <c r="AQ26" s="1200"/>
      <c r="AR26" s="1200"/>
      <c r="AS26" s="1200"/>
      <c r="AT26" s="1200"/>
      <c r="AU26" s="1200"/>
      <c r="AV26" s="1200"/>
      <c r="AW26" s="1200"/>
      <c r="AX26" s="1200"/>
      <c r="AY26" s="1200"/>
      <c r="AZ26" s="1200"/>
      <c r="BA26" s="1124"/>
      <c r="BB26" s="1124"/>
      <c r="BC26" s="332"/>
    </row>
    <row r="27" spans="1:61" s="93" customFormat="1" ht="14.25">
      <c r="D27" s="882" t="s">
        <v>1224</v>
      </c>
      <c r="E27" s="882"/>
      <c r="F27" s="882"/>
      <c r="G27" s="882"/>
      <c r="H27" s="882"/>
      <c r="I27" s="893"/>
      <c r="AO27" s="1119"/>
      <c r="AP27" s="1124"/>
      <c r="AQ27" s="1200"/>
      <c r="AR27" s="1200"/>
      <c r="AS27" s="1200"/>
      <c r="AT27" s="1200"/>
      <c r="AU27" s="1200"/>
      <c r="AV27" s="1200"/>
      <c r="AW27" s="1200"/>
      <c r="AX27" s="1200"/>
      <c r="AY27" s="1200"/>
      <c r="AZ27" s="1200"/>
      <c r="BA27" s="1124"/>
      <c r="BB27" s="1124"/>
      <c r="BC27" s="332"/>
    </row>
    <row r="28" spans="1:61" s="64" customFormat="1" ht="39.75" customHeight="1">
      <c r="A28" s="2332" t="s">
        <v>1768</v>
      </c>
      <c r="B28" s="2333"/>
      <c r="C28" s="2333"/>
      <c r="D28" s="2333"/>
      <c r="E28" s="2333"/>
      <c r="F28" s="2333"/>
      <c r="G28" s="2333"/>
      <c r="H28" s="2334"/>
      <c r="I28" s="2446" t="s">
        <v>794</v>
      </c>
      <c r="J28" s="2446"/>
      <c r="K28" s="2446"/>
      <c r="L28" s="2446"/>
      <c r="M28" s="2446"/>
      <c r="N28" s="2446"/>
      <c r="O28" s="2446"/>
      <c r="P28" s="2446"/>
      <c r="Q28" s="2446"/>
      <c r="R28" s="2446"/>
      <c r="S28" s="2446"/>
      <c r="T28" s="2446"/>
      <c r="U28" s="2446"/>
      <c r="V28" s="2446"/>
      <c r="W28" s="2446"/>
      <c r="X28" s="2446" t="s">
        <v>1186</v>
      </c>
      <c r="Y28" s="2446"/>
      <c r="Z28" s="2446"/>
      <c r="AA28" s="2446"/>
      <c r="AB28" s="2446"/>
      <c r="AC28" s="2446"/>
      <c r="AD28" s="2446"/>
      <c r="AE28" s="2446"/>
      <c r="AF28" s="2446"/>
      <c r="AG28" s="2441" t="s">
        <v>365</v>
      </c>
      <c r="AH28" s="2441"/>
      <c r="AI28" s="2441"/>
      <c r="AJ28" s="2441"/>
      <c r="AK28" s="2441" t="s">
        <v>366</v>
      </c>
      <c r="AL28" s="2441"/>
      <c r="AM28" s="2441"/>
      <c r="AN28" s="2441"/>
      <c r="AO28" s="1119"/>
      <c r="AP28" s="1111"/>
      <c r="AQ28" s="1200"/>
      <c r="AR28" s="1200"/>
      <c r="AS28" s="1200"/>
      <c r="AT28" s="1200"/>
      <c r="AU28" s="1200"/>
      <c r="AV28" s="1200"/>
      <c r="AW28" s="1200"/>
      <c r="AX28" s="1200"/>
      <c r="AY28" s="1200"/>
      <c r="AZ28" s="1200"/>
      <c r="BA28" s="1111"/>
      <c r="BB28" s="1111"/>
      <c r="BC28" s="331"/>
    </row>
    <row r="29" spans="1:61" s="64" customFormat="1" ht="42" customHeight="1">
      <c r="A29" s="2460" t="s">
        <v>1130</v>
      </c>
      <c r="B29" s="2460" t="s">
        <v>1130</v>
      </c>
      <c r="C29" s="2460" t="s">
        <v>1130</v>
      </c>
      <c r="D29" s="2467" t="s">
        <v>1576</v>
      </c>
      <c r="E29" s="2467"/>
      <c r="F29" s="2467"/>
      <c r="G29" s="2467"/>
      <c r="H29" s="2467"/>
      <c r="I29" s="2353" t="s">
        <v>654</v>
      </c>
      <c r="J29" s="2353"/>
      <c r="K29" s="2353"/>
      <c r="L29" s="2353"/>
      <c r="M29" s="2353"/>
      <c r="N29" s="2353"/>
      <c r="O29" s="2353"/>
      <c r="P29" s="2353"/>
      <c r="Q29" s="2353"/>
      <c r="R29" s="2353"/>
      <c r="S29" s="2353"/>
      <c r="T29" s="2353"/>
      <c r="U29" s="2353"/>
      <c r="V29" s="2353"/>
      <c r="W29" s="2353"/>
      <c r="X29" s="2435" t="s">
        <v>1308</v>
      </c>
      <c r="Y29" s="2435"/>
      <c r="Z29" s="2435"/>
      <c r="AA29" s="2435"/>
      <c r="AB29" s="2435"/>
      <c r="AC29" s="2435"/>
      <c r="AD29" s="2435"/>
      <c r="AE29" s="2435"/>
      <c r="AF29" s="2435"/>
      <c r="AG29" s="2348"/>
      <c r="AH29" s="2348"/>
      <c r="AI29" s="2348"/>
      <c r="AJ29" s="2348"/>
      <c r="AK29" s="2444" t="s">
        <v>1222</v>
      </c>
      <c r="AL29" s="2444"/>
      <c r="AM29" s="2444"/>
      <c r="AN29" s="2444"/>
      <c r="AO29" s="1119"/>
      <c r="AP29" s="1111"/>
      <c r="AQ29" s="1200"/>
      <c r="AR29" s="1200"/>
      <c r="AS29" s="1200"/>
      <c r="AT29" s="1200"/>
      <c r="AU29" s="1200"/>
      <c r="AV29" s="1200"/>
      <c r="AW29" s="1200"/>
      <c r="AX29" s="1200"/>
      <c r="AY29" s="1200"/>
      <c r="AZ29" s="1200"/>
      <c r="BA29" s="1111"/>
      <c r="BB29" s="1111"/>
      <c r="BC29" s="331"/>
    </row>
    <row r="30" spans="1:61" s="64" customFormat="1" ht="42" customHeight="1">
      <c r="A30" s="2460"/>
      <c r="B30" s="2460"/>
      <c r="C30" s="2460"/>
      <c r="D30" s="2467"/>
      <c r="E30" s="2467"/>
      <c r="F30" s="2467"/>
      <c r="G30" s="2467"/>
      <c r="H30" s="2467"/>
      <c r="I30" s="2353"/>
      <c r="J30" s="2353"/>
      <c r="K30" s="2353"/>
      <c r="L30" s="2353"/>
      <c r="M30" s="2353"/>
      <c r="N30" s="2353"/>
      <c r="O30" s="2353"/>
      <c r="P30" s="2353"/>
      <c r="Q30" s="2353"/>
      <c r="R30" s="2353"/>
      <c r="S30" s="2353"/>
      <c r="T30" s="2353"/>
      <c r="U30" s="2353"/>
      <c r="V30" s="2353"/>
      <c r="W30" s="2353"/>
      <c r="X30" s="2400" t="s">
        <v>600</v>
      </c>
      <c r="Y30" s="2400"/>
      <c r="Z30" s="2400"/>
      <c r="AA30" s="2400"/>
      <c r="AB30" s="2400"/>
      <c r="AC30" s="2400"/>
      <c r="AD30" s="2400"/>
      <c r="AE30" s="2400"/>
      <c r="AF30" s="2400"/>
      <c r="AG30" s="2336"/>
      <c r="AH30" s="2336"/>
      <c r="AI30" s="2336"/>
      <c r="AJ30" s="2336"/>
      <c r="AK30" s="2440" t="s">
        <v>1222</v>
      </c>
      <c r="AL30" s="2440"/>
      <c r="AM30" s="2440"/>
      <c r="AN30" s="2440"/>
      <c r="AO30" s="1119"/>
      <c r="AP30" s="1111"/>
      <c r="AQ30" s="1200"/>
      <c r="AR30" s="1200"/>
      <c r="AS30" s="1200"/>
      <c r="AT30" s="1200"/>
      <c r="AU30" s="1200"/>
      <c r="AV30" s="1200"/>
      <c r="AW30" s="1200"/>
      <c r="AX30" s="1200"/>
      <c r="AY30" s="1200"/>
      <c r="AZ30" s="1200"/>
      <c r="BA30" s="1111"/>
      <c r="BB30" s="1111"/>
      <c r="BC30" s="331"/>
    </row>
    <row r="31" spans="1:61" s="64" customFormat="1" ht="42" customHeight="1">
      <c r="A31" s="2460"/>
      <c r="B31" s="2460"/>
      <c r="C31" s="2460"/>
      <c r="D31" s="2467"/>
      <c r="E31" s="2467"/>
      <c r="F31" s="2467"/>
      <c r="G31" s="2467"/>
      <c r="H31" s="2467"/>
      <c r="I31" s="2353"/>
      <c r="J31" s="2353"/>
      <c r="K31" s="2353"/>
      <c r="L31" s="2353"/>
      <c r="M31" s="2353"/>
      <c r="N31" s="2353"/>
      <c r="O31" s="2353"/>
      <c r="P31" s="2353"/>
      <c r="Q31" s="2353"/>
      <c r="R31" s="2353"/>
      <c r="S31" s="2353"/>
      <c r="T31" s="2353"/>
      <c r="U31" s="2353"/>
      <c r="V31" s="2353"/>
      <c r="W31" s="2353"/>
      <c r="X31" s="2400" t="s">
        <v>1310</v>
      </c>
      <c r="Y31" s="2400"/>
      <c r="Z31" s="2400"/>
      <c r="AA31" s="2400"/>
      <c r="AB31" s="2400"/>
      <c r="AC31" s="2400"/>
      <c r="AD31" s="2400"/>
      <c r="AE31" s="2400"/>
      <c r="AF31" s="2400"/>
      <c r="AG31" s="2336"/>
      <c r="AH31" s="2336"/>
      <c r="AI31" s="2336"/>
      <c r="AJ31" s="2336"/>
      <c r="AK31" s="2440" t="s">
        <v>1222</v>
      </c>
      <c r="AL31" s="2440"/>
      <c r="AM31" s="2440"/>
      <c r="AN31" s="2440"/>
      <c r="AO31" s="1119"/>
      <c r="AP31" s="1111"/>
      <c r="AQ31" s="1200"/>
      <c r="AR31" s="1200"/>
      <c r="AS31" s="1200"/>
      <c r="AT31" s="1200"/>
      <c r="AU31" s="1200"/>
      <c r="AV31" s="1200"/>
      <c r="AW31" s="1200"/>
      <c r="AX31" s="1200"/>
      <c r="AY31" s="1200"/>
      <c r="AZ31" s="1200"/>
      <c r="BA31" s="1111"/>
      <c r="BB31" s="1111"/>
      <c r="BC31" s="331"/>
    </row>
    <row r="32" spans="1:61" s="64" customFormat="1" ht="42" customHeight="1">
      <c r="A32" s="2460"/>
      <c r="B32" s="2460"/>
      <c r="C32" s="2460"/>
      <c r="D32" s="2467"/>
      <c r="E32" s="2467"/>
      <c r="F32" s="2467"/>
      <c r="G32" s="2467"/>
      <c r="H32" s="2467"/>
      <c r="I32" s="2353"/>
      <c r="J32" s="2353"/>
      <c r="K32" s="2353"/>
      <c r="L32" s="2353"/>
      <c r="M32" s="2353"/>
      <c r="N32" s="2353"/>
      <c r="O32" s="2353"/>
      <c r="P32" s="2353"/>
      <c r="Q32" s="2353"/>
      <c r="R32" s="2353"/>
      <c r="S32" s="2353"/>
      <c r="T32" s="2353"/>
      <c r="U32" s="2353"/>
      <c r="V32" s="2353"/>
      <c r="W32" s="2353"/>
      <c r="X32" s="2400" t="s">
        <v>1307</v>
      </c>
      <c r="Y32" s="2400"/>
      <c r="Z32" s="2400"/>
      <c r="AA32" s="2400"/>
      <c r="AB32" s="2400"/>
      <c r="AC32" s="2400"/>
      <c r="AD32" s="2400"/>
      <c r="AE32" s="2400"/>
      <c r="AF32" s="2400"/>
      <c r="AG32" s="2336"/>
      <c r="AH32" s="2336"/>
      <c r="AI32" s="2336"/>
      <c r="AJ32" s="2336"/>
      <c r="AK32" s="2440" t="s">
        <v>1222</v>
      </c>
      <c r="AL32" s="2440"/>
      <c r="AM32" s="2440"/>
      <c r="AN32" s="2440"/>
      <c r="AO32" s="1119"/>
      <c r="AP32" s="1111"/>
      <c r="AQ32" s="1200"/>
      <c r="AR32" s="1200"/>
      <c r="AS32" s="1200"/>
      <c r="AT32" s="1200"/>
      <c r="AU32" s="1200"/>
      <c r="AV32" s="1200"/>
      <c r="AW32" s="1200"/>
      <c r="AX32" s="1200"/>
      <c r="AY32" s="1200"/>
      <c r="AZ32" s="1200"/>
      <c r="BA32" s="1111"/>
      <c r="BB32" s="1111"/>
      <c r="BC32" s="331"/>
    </row>
    <row r="33" spans="1:55" s="64" customFormat="1" ht="42" customHeight="1">
      <c r="A33" s="2460"/>
      <c r="B33" s="2460"/>
      <c r="C33" s="2460"/>
      <c r="D33" s="2467"/>
      <c r="E33" s="2467"/>
      <c r="F33" s="2467"/>
      <c r="G33" s="2467"/>
      <c r="H33" s="2467"/>
      <c r="I33" s="2353"/>
      <c r="J33" s="2353"/>
      <c r="K33" s="2353"/>
      <c r="L33" s="2353"/>
      <c r="M33" s="2353"/>
      <c r="N33" s="2353"/>
      <c r="O33" s="2353"/>
      <c r="P33" s="2353"/>
      <c r="Q33" s="2353"/>
      <c r="R33" s="2353"/>
      <c r="S33" s="2353"/>
      <c r="T33" s="2353"/>
      <c r="U33" s="2353"/>
      <c r="V33" s="2353"/>
      <c r="W33" s="2353"/>
      <c r="X33" s="2400" t="s">
        <v>1187</v>
      </c>
      <c r="Y33" s="2400"/>
      <c r="Z33" s="2400"/>
      <c r="AA33" s="2400"/>
      <c r="AB33" s="2400"/>
      <c r="AC33" s="2400"/>
      <c r="AD33" s="2400"/>
      <c r="AE33" s="2400"/>
      <c r="AF33" s="2400"/>
      <c r="AG33" s="2336"/>
      <c r="AH33" s="2336"/>
      <c r="AI33" s="2336"/>
      <c r="AJ33" s="2336"/>
      <c r="AK33" s="2440" t="s">
        <v>1222</v>
      </c>
      <c r="AL33" s="2440"/>
      <c r="AM33" s="2440"/>
      <c r="AN33" s="2440"/>
      <c r="AO33" s="1119"/>
      <c r="AP33" s="1111"/>
      <c r="AQ33" s="1200"/>
      <c r="AR33" s="1200"/>
      <c r="AS33" s="1200"/>
      <c r="AT33" s="1200"/>
      <c r="AU33" s="1200"/>
      <c r="AV33" s="1200"/>
      <c r="AW33" s="1200"/>
      <c r="AX33" s="1200"/>
      <c r="AY33" s="1200"/>
      <c r="AZ33" s="1200"/>
      <c r="BA33" s="1111"/>
      <c r="BB33" s="1111"/>
      <c r="BC33" s="331"/>
    </row>
    <row r="34" spans="1:55" s="64" customFormat="1" ht="42" customHeight="1">
      <c r="A34" s="2460"/>
      <c r="B34" s="2460"/>
      <c r="C34" s="2460"/>
      <c r="D34" s="2467"/>
      <c r="E34" s="2467"/>
      <c r="F34" s="2467"/>
      <c r="G34" s="2467"/>
      <c r="H34" s="2467"/>
      <c r="I34" s="2353"/>
      <c r="J34" s="2353"/>
      <c r="K34" s="2353"/>
      <c r="L34" s="2353"/>
      <c r="M34" s="2353"/>
      <c r="N34" s="2353"/>
      <c r="O34" s="2353"/>
      <c r="P34" s="2353"/>
      <c r="Q34" s="2353"/>
      <c r="R34" s="2353"/>
      <c r="S34" s="2353"/>
      <c r="T34" s="2353"/>
      <c r="U34" s="2353"/>
      <c r="V34" s="2353"/>
      <c r="W34" s="2353"/>
      <c r="X34" s="2400" t="s">
        <v>1188</v>
      </c>
      <c r="Y34" s="2400"/>
      <c r="Z34" s="2400"/>
      <c r="AA34" s="2400"/>
      <c r="AB34" s="2400"/>
      <c r="AC34" s="2400"/>
      <c r="AD34" s="2400"/>
      <c r="AE34" s="2400"/>
      <c r="AF34" s="2400"/>
      <c r="AG34" s="2336"/>
      <c r="AH34" s="2336"/>
      <c r="AI34" s="2336"/>
      <c r="AJ34" s="2336"/>
      <c r="AK34" s="2440" t="s">
        <v>1222</v>
      </c>
      <c r="AL34" s="2440"/>
      <c r="AM34" s="2440"/>
      <c r="AN34" s="2440"/>
      <c r="AO34" s="1119"/>
      <c r="AP34" s="1111"/>
      <c r="AQ34" s="1200"/>
      <c r="AR34" s="1200"/>
      <c r="AS34" s="1200"/>
      <c r="AT34" s="1200"/>
      <c r="AU34" s="1200"/>
      <c r="AV34" s="1200"/>
      <c r="AW34" s="1200"/>
      <c r="AX34" s="1200"/>
      <c r="AY34" s="1200"/>
      <c r="AZ34" s="1200"/>
      <c r="BA34" s="1111"/>
      <c r="BB34" s="1111"/>
      <c r="BC34" s="331"/>
    </row>
    <row r="35" spans="1:55" s="1943" customFormat="1" ht="42" customHeight="1">
      <c r="A35" s="2460"/>
      <c r="B35" s="2460"/>
      <c r="C35" s="2460"/>
      <c r="D35" s="2467"/>
      <c r="E35" s="2467"/>
      <c r="F35" s="2467"/>
      <c r="G35" s="2467"/>
      <c r="H35" s="2467"/>
      <c r="I35" s="2353"/>
      <c r="J35" s="2353"/>
      <c r="K35" s="2353"/>
      <c r="L35" s="2353"/>
      <c r="M35" s="2353"/>
      <c r="N35" s="2353"/>
      <c r="O35" s="2353"/>
      <c r="P35" s="2353"/>
      <c r="Q35" s="2353"/>
      <c r="R35" s="2353"/>
      <c r="S35" s="2353"/>
      <c r="T35" s="2353"/>
      <c r="U35" s="2353"/>
      <c r="V35" s="2353"/>
      <c r="W35" s="2353"/>
      <c r="X35" s="2400" t="s">
        <v>1189</v>
      </c>
      <c r="Y35" s="2400"/>
      <c r="Z35" s="2400"/>
      <c r="AA35" s="2400"/>
      <c r="AB35" s="2400"/>
      <c r="AC35" s="2400"/>
      <c r="AD35" s="2400"/>
      <c r="AE35" s="2400"/>
      <c r="AF35" s="2400"/>
      <c r="AG35" s="2336"/>
      <c r="AH35" s="2336"/>
      <c r="AI35" s="2336"/>
      <c r="AJ35" s="2336"/>
      <c r="AK35" s="2440" t="s">
        <v>402</v>
      </c>
      <c r="AL35" s="2440"/>
      <c r="AM35" s="2440"/>
      <c r="AN35" s="2440"/>
      <c r="AO35" s="1119"/>
      <c r="AP35" s="1111"/>
      <c r="AQ35" s="1194" t="s">
        <v>1309</v>
      </c>
      <c r="AR35" s="1194" t="s">
        <v>892</v>
      </c>
      <c r="AS35" s="1194" t="s">
        <v>893</v>
      </c>
      <c r="AT35" s="1194" t="s">
        <v>1295</v>
      </c>
      <c r="AU35" s="1194" t="s">
        <v>894</v>
      </c>
      <c r="AV35" s="1194" t="s">
        <v>13</v>
      </c>
      <c r="AW35" s="1194" t="s">
        <v>101</v>
      </c>
      <c r="AX35" s="1194" t="s">
        <v>265</v>
      </c>
      <c r="AY35" s="1369" t="s">
        <v>1254</v>
      </c>
      <c r="AZ35" s="1194" t="s">
        <v>110</v>
      </c>
      <c r="BA35" s="1111"/>
      <c r="BB35" s="1111"/>
      <c r="BC35" s="331"/>
    </row>
    <row r="36" spans="1:55" s="64" customFormat="1" ht="42" customHeight="1">
      <c r="A36" s="2460"/>
      <c r="B36" s="2460"/>
      <c r="C36" s="2460"/>
      <c r="D36" s="2467"/>
      <c r="E36" s="2467"/>
      <c r="F36" s="2467"/>
      <c r="G36" s="2467"/>
      <c r="H36" s="2467"/>
      <c r="I36" s="2353"/>
      <c r="J36" s="2353"/>
      <c r="K36" s="2353"/>
      <c r="L36" s="2353"/>
      <c r="M36" s="2353"/>
      <c r="N36" s="2353"/>
      <c r="O36" s="2353"/>
      <c r="P36" s="2353"/>
      <c r="Q36" s="2353"/>
      <c r="R36" s="2353"/>
      <c r="S36" s="2353"/>
      <c r="T36" s="2353"/>
      <c r="U36" s="2353"/>
      <c r="V36" s="2353"/>
      <c r="W36" s="2353"/>
      <c r="X36" s="2400" t="s">
        <v>1595</v>
      </c>
      <c r="Y36" s="2400"/>
      <c r="Z36" s="2400"/>
      <c r="AA36" s="2400"/>
      <c r="AB36" s="2400"/>
      <c r="AC36" s="2400"/>
      <c r="AD36" s="2400"/>
      <c r="AE36" s="2400"/>
      <c r="AF36" s="2400"/>
      <c r="AG36" s="2336"/>
      <c r="AH36" s="2336"/>
      <c r="AI36" s="2336"/>
      <c r="AJ36" s="2336"/>
      <c r="AK36" s="2440" t="s">
        <v>1222</v>
      </c>
      <c r="AL36" s="2440"/>
      <c r="AM36" s="2440"/>
      <c r="AN36" s="2440"/>
      <c r="AO36" s="1119"/>
      <c r="AP36" s="1111"/>
      <c r="AQ36" s="1194" t="s">
        <v>1309</v>
      </c>
      <c r="AR36" s="1194" t="s">
        <v>892</v>
      </c>
      <c r="AS36" s="1194" t="s">
        <v>893</v>
      </c>
      <c r="AT36" s="1194" t="s">
        <v>1295</v>
      </c>
      <c r="AU36" s="1194" t="s">
        <v>894</v>
      </c>
      <c r="AV36" s="1194" t="s">
        <v>13</v>
      </c>
      <c r="AW36" s="1194" t="s">
        <v>101</v>
      </c>
      <c r="AX36" s="1194" t="s">
        <v>265</v>
      </c>
      <c r="AY36" s="1369" t="s">
        <v>1254</v>
      </c>
      <c r="AZ36" s="1194" t="s">
        <v>110</v>
      </c>
      <c r="BA36" s="1111"/>
      <c r="BB36" s="1111"/>
      <c r="BC36" s="331"/>
    </row>
    <row r="37" spans="1:55" s="64" customFormat="1" ht="42" customHeight="1">
      <c r="A37" s="2460"/>
      <c r="B37" s="2460"/>
      <c r="C37" s="2460"/>
      <c r="D37" s="2467"/>
      <c r="E37" s="2467"/>
      <c r="F37" s="2467"/>
      <c r="G37" s="2467"/>
      <c r="H37" s="2467"/>
      <c r="I37" s="2353"/>
      <c r="J37" s="2353"/>
      <c r="K37" s="2353"/>
      <c r="L37" s="2353"/>
      <c r="M37" s="2353"/>
      <c r="N37" s="2353"/>
      <c r="O37" s="2353"/>
      <c r="P37" s="2353"/>
      <c r="Q37" s="2353"/>
      <c r="R37" s="2353"/>
      <c r="S37" s="2353"/>
      <c r="T37" s="2353"/>
      <c r="U37" s="2353"/>
      <c r="V37" s="2353"/>
      <c r="W37" s="2353"/>
      <c r="X37" s="2445" t="s">
        <v>1619</v>
      </c>
      <c r="Y37" s="2445"/>
      <c r="Z37" s="2445"/>
      <c r="AA37" s="2445"/>
      <c r="AB37" s="2445"/>
      <c r="AC37" s="2445"/>
      <c r="AD37" s="2445"/>
      <c r="AE37" s="2445"/>
      <c r="AF37" s="2445"/>
      <c r="AG37" s="2347"/>
      <c r="AH37" s="2347"/>
      <c r="AI37" s="2347"/>
      <c r="AJ37" s="2347"/>
      <c r="AK37" s="2442" t="s">
        <v>1222</v>
      </c>
      <c r="AL37" s="2442"/>
      <c r="AM37" s="2442"/>
      <c r="AN37" s="2442"/>
      <c r="AO37" s="1122" t="s">
        <v>1309</v>
      </c>
      <c r="AP37" s="1111"/>
      <c r="AQ37" s="1195" t="s">
        <v>108</v>
      </c>
      <c r="AR37" s="1203" t="s">
        <v>109</v>
      </c>
      <c r="AS37" s="1203" t="s">
        <v>109</v>
      </c>
      <c r="AT37" s="1203" t="s">
        <v>109</v>
      </c>
      <c r="AU37" s="1203" t="s">
        <v>109</v>
      </c>
      <c r="AV37" s="1203" t="s">
        <v>109</v>
      </c>
      <c r="AW37" s="1203" t="s">
        <v>109</v>
      </c>
      <c r="AX37" s="1203" t="s">
        <v>109</v>
      </c>
      <c r="AY37" s="1203" t="s">
        <v>109</v>
      </c>
      <c r="AZ37" s="1195" t="s">
        <v>108</v>
      </c>
      <c r="BA37" s="1111"/>
      <c r="BB37" s="1111"/>
      <c r="BC37" s="331"/>
    </row>
    <row r="38" spans="1:55" s="64" customFormat="1" ht="42" customHeight="1">
      <c r="A38" s="2460"/>
      <c r="B38" s="2460"/>
      <c r="C38" s="2460"/>
      <c r="D38" s="2447" t="s">
        <v>1546</v>
      </c>
      <c r="E38" s="2447"/>
      <c r="F38" s="2447"/>
      <c r="G38" s="2447"/>
      <c r="H38" s="2447"/>
      <c r="I38" s="2447" t="s">
        <v>358</v>
      </c>
      <c r="J38" s="2447"/>
      <c r="K38" s="2447"/>
      <c r="L38" s="2447"/>
      <c r="M38" s="2447"/>
      <c r="N38" s="2447"/>
      <c r="O38" s="2447"/>
      <c r="P38" s="2447"/>
      <c r="Q38" s="2447"/>
      <c r="R38" s="2447"/>
      <c r="S38" s="2447"/>
      <c r="T38" s="2447"/>
      <c r="U38" s="2447"/>
      <c r="V38" s="2447"/>
      <c r="W38" s="2447"/>
      <c r="X38" s="2435" t="s">
        <v>1308</v>
      </c>
      <c r="Y38" s="2435"/>
      <c r="Z38" s="2435"/>
      <c r="AA38" s="2435"/>
      <c r="AB38" s="2435"/>
      <c r="AC38" s="2435"/>
      <c r="AD38" s="2435"/>
      <c r="AE38" s="2435"/>
      <c r="AF38" s="2435"/>
      <c r="AG38" s="2348"/>
      <c r="AH38" s="2348"/>
      <c r="AI38" s="2348"/>
      <c r="AJ38" s="2348"/>
      <c r="AK38" s="2444" t="s">
        <v>1222</v>
      </c>
      <c r="AL38" s="2444"/>
      <c r="AM38" s="2444"/>
      <c r="AN38" s="2444"/>
      <c r="AO38" s="1119"/>
      <c r="AP38" s="1111"/>
      <c r="AQ38" s="1200"/>
      <c r="AR38" s="1200"/>
      <c r="AS38" s="1200"/>
      <c r="AT38" s="1200"/>
      <c r="AU38" s="1200"/>
      <c r="AV38" s="1200"/>
      <c r="AW38" s="1200"/>
      <c r="AX38" s="1200"/>
      <c r="AY38" s="1200"/>
      <c r="AZ38" s="1200"/>
      <c r="BA38" s="1111"/>
      <c r="BB38" s="1111"/>
      <c r="BC38" s="331"/>
    </row>
    <row r="39" spans="1:55" s="64" customFormat="1" ht="42" customHeight="1">
      <c r="A39" s="2460"/>
      <c r="B39" s="2460"/>
      <c r="C39" s="2460"/>
      <c r="D39" s="2447"/>
      <c r="E39" s="2447"/>
      <c r="F39" s="2447"/>
      <c r="G39" s="2447"/>
      <c r="H39" s="2447"/>
      <c r="I39" s="2447"/>
      <c r="J39" s="2447"/>
      <c r="K39" s="2447"/>
      <c r="L39" s="2447"/>
      <c r="M39" s="2447"/>
      <c r="N39" s="2447"/>
      <c r="O39" s="2447"/>
      <c r="P39" s="2447"/>
      <c r="Q39" s="2447"/>
      <c r="R39" s="2447"/>
      <c r="S39" s="2447"/>
      <c r="T39" s="2447"/>
      <c r="U39" s="2447"/>
      <c r="V39" s="2447"/>
      <c r="W39" s="2447"/>
      <c r="X39" s="2400" t="s">
        <v>600</v>
      </c>
      <c r="Y39" s="2400"/>
      <c r="Z39" s="2400"/>
      <c r="AA39" s="2400"/>
      <c r="AB39" s="2400"/>
      <c r="AC39" s="2400"/>
      <c r="AD39" s="2400"/>
      <c r="AE39" s="2400"/>
      <c r="AF39" s="2400"/>
      <c r="AG39" s="2336"/>
      <c r="AH39" s="2336"/>
      <c r="AI39" s="2336"/>
      <c r="AJ39" s="2336"/>
      <c r="AK39" s="2440" t="s">
        <v>1222</v>
      </c>
      <c r="AL39" s="2440"/>
      <c r="AM39" s="2440"/>
      <c r="AN39" s="2440"/>
      <c r="AO39" s="1119"/>
      <c r="AP39" s="1111"/>
      <c r="AQ39" s="1200"/>
      <c r="AR39" s="1200"/>
      <c r="AS39" s="1200"/>
      <c r="AT39" s="1200"/>
      <c r="AU39" s="1200"/>
      <c r="AV39" s="1200"/>
      <c r="AW39" s="1200"/>
      <c r="AX39" s="1200"/>
      <c r="AY39" s="1200"/>
      <c r="AZ39" s="1200"/>
      <c r="BA39" s="1111"/>
      <c r="BB39" s="1111"/>
      <c r="BC39" s="331"/>
    </row>
    <row r="40" spans="1:55" s="64" customFormat="1" ht="42" customHeight="1">
      <c r="A40" s="2460"/>
      <c r="B40" s="2460"/>
      <c r="C40" s="2460"/>
      <c r="D40" s="2447"/>
      <c r="E40" s="2447"/>
      <c r="F40" s="2447"/>
      <c r="G40" s="2447"/>
      <c r="H40" s="2447"/>
      <c r="I40" s="2447"/>
      <c r="J40" s="2447"/>
      <c r="K40" s="2447"/>
      <c r="L40" s="2447"/>
      <c r="M40" s="2447"/>
      <c r="N40" s="2447"/>
      <c r="O40" s="2447"/>
      <c r="P40" s="2447"/>
      <c r="Q40" s="2447"/>
      <c r="R40" s="2447"/>
      <c r="S40" s="2447"/>
      <c r="T40" s="2447"/>
      <c r="U40" s="2447"/>
      <c r="V40" s="2447"/>
      <c r="W40" s="2447"/>
      <c r="X40" s="2400" t="s">
        <v>497</v>
      </c>
      <c r="Y40" s="2400"/>
      <c r="Z40" s="2400"/>
      <c r="AA40" s="2400"/>
      <c r="AB40" s="2400"/>
      <c r="AC40" s="2400"/>
      <c r="AD40" s="2400"/>
      <c r="AE40" s="2400"/>
      <c r="AF40" s="2400"/>
      <c r="AG40" s="2336"/>
      <c r="AH40" s="2336"/>
      <c r="AI40" s="2336"/>
      <c r="AJ40" s="2336"/>
      <c r="AK40" s="2440" t="s">
        <v>1222</v>
      </c>
      <c r="AL40" s="2440"/>
      <c r="AM40" s="2440"/>
      <c r="AN40" s="2440"/>
      <c r="AO40" s="1119"/>
      <c r="AP40" s="1111"/>
      <c r="AQ40" s="1200"/>
      <c r="AR40" s="1200"/>
      <c r="AS40" s="1200"/>
      <c r="AT40" s="1200"/>
      <c r="AU40" s="1200"/>
      <c r="AV40" s="1200"/>
      <c r="AW40" s="1200"/>
      <c r="AX40" s="1200"/>
      <c r="AY40" s="1200"/>
      <c r="AZ40" s="1200"/>
      <c r="BA40" s="1111"/>
      <c r="BB40" s="1111"/>
      <c r="BC40" s="331"/>
    </row>
    <row r="41" spans="1:55" s="64" customFormat="1" ht="42" customHeight="1">
      <c r="A41" s="2460"/>
      <c r="B41" s="2460"/>
      <c r="C41" s="2460"/>
      <c r="D41" s="2447"/>
      <c r="E41" s="2447"/>
      <c r="F41" s="2447"/>
      <c r="G41" s="2447"/>
      <c r="H41" s="2447"/>
      <c r="I41" s="2447"/>
      <c r="J41" s="2447"/>
      <c r="K41" s="2447"/>
      <c r="L41" s="2447"/>
      <c r="M41" s="2447"/>
      <c r="N41" s="2447"/>
      <c r="O41" s="2447"/>
      <c r="P41" s="2447"/>
      <c r="Q41" s="2447"/>
      <c r="R41" s="2447"/>
      <c r="S41" s="2447"/>
      <c r="T41" s="2447"/>
      <c r="U41" s="2447"/>
      <c r="V41" s="2447"/>
      <c r="W41" s="2447"/>
      <c r="X41" s="2439" t="s">
        <v>498</v>
      </c>
      <c r="Y41" s="2439"/>
      <c r="Z41" s="2439"/>
      <c r="AA41" s="2439"/>
      <c r="AB41" s="2439"/>
      <c r="AC41" s="2439"/>
      <c r="AD41" s="2439"/>
      <c r="AE41" s="2439"/>
      <c r="AF41" s="2439"/>
      <c r="AG41" s="2347"/>
      <c r="AH41" s="2347"/>
      <c r="AI41" s="2347"/>
      <c r="AJ41" s="2347"/>
      <c r="AK41" s="2442" t="s">
        <v>1222</v>
      </c>
      <c r="AL41" s="2442"/>
      <c r="AM41" s="2442"/>
      <c r="AN41" s="2442"/>
      <c r="AO41" s="1119"/>
      <c r="AP41" s="1111"/>
      <c r="AQ41" s="1200"/>
      <c r="AR41" s="1200"/>
      <c r="AS41" s="1200"/>
      <c r="AT41" s="1200"/>
      <c r="AU41" s="1200"/>
      <c r="AV41" s="1200"/>
      <c r="AW41" s="1200"/>
      <c r="AX41" s="1200"/>
      <c r="AY41" s="1200"/>
      <c r="AZ41" s="1200"/>
      <c r="BA41" s="1111"/>
      <c r="BB41" s="1111"/>
      <c r="BC41" s="331"/>
    </row>
    <row r="42" spans="1:55">
      <c r="AO42" s="1123"/>
      <c r="AP42" s="1197"/>
      <c r="AQ42" s="1201"/>
      <c r="AR42" s="1201"/>
      <c r="AS42" s="1201"/>
      <c r="AT42" s="1201"/>
      <c r="AU42" s="1201"/>
      <c r="AV42" s="1201"/>
      <c r="AW42" s="1201"/>
      <c r="AX42" s="1201"/>
      <c r="AY42" s="1201"/>
      <c r="AZ42" s="1201"/>
      <c r="BA42" s="1197"/>
      <c r="BB42" s="1197"/>
    </row>
    <row r="43" spans="1:55" s="64" customFormat="1" ht="39.75" customHeight="1">
      <c r="A43" s="2332" t="s">
        <v>1768</v>
      </c>
      <c r="B43" s="2333"/>
      <c r="C43" s="2333"/>
      <c r="D43" s="2333"/>
      <c r="E43" s="2333"/>
      <c r="F43" s="2333"/>
      <c r="G43" s="2333"/>
      <c r="H43" s="2334"/>
      <c r="I43" s="2446" t="s">
        <v>794</v>
      </c>
      <c r="J43" s="2446"/>
      <c r="K43" s="2446"/>
      <c r="L43" s="2446"/>
      <c r="M43" s="2446"/>
      <c r="N43" s="2446"/>
      <c r="O43" s="2446"/>
      <c r="P43" s="2446"/>
      <c r="Q43" s="2446"/>
      <c r="R43" s="2446"/>
      <c r="S43" s="2446"/>
      <c r="T43" s="2446"/>
      <c r="U43" s="2446"/>
      <c r="V43" s="2446"/>
      <c r="W43" s="2446"/>
      <c r="X43" s="2446" t="s">
        <v>1186</v>
      </c>
      <c r="Y43" s="2446"/>
      <c r="Z43" s="2446"/>
      <c r="AA43" s="2446"/>
      <c r="AB43" s="2446"/>
      <c r="AC43" s="2446"/>
      <c r="AD43" s="2446"/>
      <c r="AE43" s="2446"/>
      <c r="AF43" s="2446"/>
      <c r="AG43" s="2441" t="s">
        <v>365</v>
      </c>
      <c r="AH43" s="2441"/>
      <c r="AI43" s="2441"/>
      <c r="AJ43" s="2441"/>
      <c r="AK43" s="2441" t="s">
        <v>366</v>
      </c>
      <c r="AL43" s="2441"/>
      <c r="AM43" s="2441"/>
      <c r="AN43" s="2441"/>
      <c r="AO43" s="1119"/>
      <c r="AP43" s="1111"/>
      <c r="AQ43" s="1200"/>
      <c r="AR43" s="1200"/>
      <c r="AS43" s="1200"/>
      <c r="AT43" s="1200"/>
      <c r="AU43" s="1200"/>
      <c r="AV43" s="1200"/>
      <c r="AW43" s="1200"/>
      <c r="AX43" s="1200"/>
      <c r="AY43" s="1200"/>
      <c r="AZ43" s="1200"/>
      <c r="BA43" s="1111"/>
      <c r="BB43" s="1111"/>
      <c r="BC43" s="331"/>
    </row>
    <row r="44" spans="1:55" ht="17.45" customHeight="1">
      <c r="A44" s="2349" t="s">
        <v>1105</v>
      </c>
      <c r="B44" s="2349" t="s">
        <v>1105</v>
      </c>
      <c r="C44" s="2349" t="s">
        <v>1105</v>
      </c>
      <c r="D44" s="2468" t="s">
        <v>1577</v>
      </c>
      <c r="E44" s="2469"/>
      <c r="F44" s="2469"/>
      <c r="G44" s="2469"/>
      <c r="H44" s="2470"/>
      <c r="I44" s="2477" t="s">
        <v>1547</v>
      </c>
      <c r="J44" s="2478"/>
      <c r="K44" s="2478"/>
      <c r="L44" s="2478"/>
      <c r="M44" s="2478"/>
      <c r="N44" s="2478"/>
      <c r="O44" s="2478"/>
      <c r="P44" s="2478"/>
      <c r="Q44" s="2478"/>
      <c r="R44" s="2478"/>
      <c r="S44" s="2478"/>
      <c r="T44" s="2478"/>
      <c r="U44" s="2478"/>
      <c r="V44" s="2478"/>
      <c r="W44" s="2479"/>
      <c r="X44" s="2435" t="s">
        <v>1375</v>
      </c>
      <c r="Y44" s="2435"/>
      <c r="Z44" s="2435"/>
      <c r="AA44" s="2435"/>
      <c r="AB44" s="2435"/>
      <c r="AC44" s="2435"/>
      <c r="AD44" s="2435"/>
      <c r="AE44" s="2435"/>
      <c r="AF44" s="2435"/>
      <c r="AG44" s="2348"/>
      <c r="AH44" s="2348"/>
      <c r="AI44" s="2348"/>
      <c r="AJ44" s="2348"/>
      <c r="AK44" s="2348"/>
      <c r="AL44" s="2348"/>
      <c r="AM44" s="2348"/>
      <c r="AN44" s="2348"/>
      <c r="AO44" s="1123"/>
      <c r="AP44" s="1197"/>
      <c r="AQ44" s="1201"/>
      <c r="AR44" s="1201"/>
      <c r="AS44" s="1201"/>
      <c r="AT44" s="1201"/>
      <c r="AU44" s="1201"/>
      <c r="AV44" s="1201"/>
      <c r="AW44" s="1201"/>
      <c r="AX44" s="1201"/>
      <c r="AY44" s="1201"/>
      <c r="AZ44" s="1201"/>
      <c r="BA44" s="1197"/>
      <c r="BB44" s="1197"/>
    </row>
    <row r="45" spans="1:55" ht="17.45" customHeight="1">
      <c r="A45" s="2350"/>
      <c r="B45" s="2350"/>
      <c r="C45" s="2350"/>
      <c r="D45" s="2471"/>
      <c r="E45" s="2472"/>
      <c r="F45" s="2472"/>
      <c r="G45" s="2472"/>
      <c r="H45" s="2473"/>
      <c r="I45" s="2480"/>
      <c r="J45" s="2481"/>
      <c r="K45" s="2481"/>
      <c r="L45" s="2481"/>
      <c r="M45" s="2481"/>
      <c r="N45" s="2481"/>
      <c r="O45" s="2481"/>
      <c r="P45" s="2481"/>
      <c r="Q45" s="2481"/>
      <c r="R45" s="2481"/>
      <c r="S45" s="2481"/>
      <c r="T45" s="2481"/>
      <c r="U45" s="2481"/>
      <c r="V45" s="2481"/>
      <c r="W45" s="2482"/>
      <c r="X45" s="2400" t="s">
        <v>1376</v>
      </c>
      <c r="Y45" s="2400"/>
      <c r="Z45" s="2400"/>
      <c r="AA45" s="2400"/>
      <c r="AB45" s="2400"/>
      <c r="AC45" s="2400"/>
      <c r="AD45" s="2400"/>
      <c r="AE45" s="2400"/>
      <c r="AF45" s="2400"/>
      <c r="AG45" s="2336"/>
      <c r="AH45" s="2336"/>
      <c r="AI45" s="2336"/>
      <c r="AJ45" s="2336"/>
      <c r="AK45" s="2336"/>
      <c r="AL45" s="2336"/>
      <c r="AM45" s="2336"/>
      <c r="AN45" s="2336"/>
      <c r="AO45" s="1123"/>
      <c r="AP45" s="1197"/>
      <c r="AQ45" s="1201"/>
      <c r="AR45" s="1201"/>
      <c r="AS45" s="1201"/>
      <c r="AT45" s="1201"/>
      <c r="AU45" s="1201"/>
      <c r="AV45" s="1201"/>
      <c r="AW45" s="1201"/>
      <c r="AX45" s="1201"/>
      <c r="AY45" s="1201"/>
      <c r="AZ45" s="1201"/>
      <c r="BA45" s="1197"/>
      <c r="BB45" s="1197"/>
    </row>
    <row r="46" spans="1:55" ht="17.45" customHeight="1">
      <c r="A46" s="2350"/>
      <c r="B46" s="2350"/>
      <c r="C46" s="2350"/>
      <c r="D46" s="2471"/>
      <c r="E46" s="2472"/>
      <c r="F46" s="2472"/>
      <c r="G46" s="2472"/>
      <c r="H46" s="2473"/>
      <c r="I46" s="2480"/>
      <c r="J46" s="2481"/>
      <c r="K46" s="2481"/>
      <c r="L46" s="2481"/>
      <c r="M46" s="2481"/>
      <c r="N46" s="2481"/>
      <c r="O46" s="2481"/>
      <c r="P46" s="2481"/>
      <c r="Q46" s="2481"/>
      <c r="R46" s="2481"/>
      <c r="S46" s="2481"/>
      <c r="T46" s="2481"/>
      <c r="U46" s="2481"/>
      <c r="V46" s="2481"/>
      <c r="W46" s="2482"/>
      <c r="X46" s="2400" t="s">
        <v>1377</v>
      </c>
      <c r="Y46" s="2400"/>
      <c r="Z46" s="2400"/>
      <c r="AA46" s="2400"/>
      <c r="AB46" s="2400"/>
      <c r="AC46" s="2400"/>
      <c r="AD46" s="2400"/>
      <c r="AE46" s="2400"/>
      <c r="AF46" s="2400"/>
      <c r="AG46" s="2336"/>
      <c r="AH46" s="2336"/>
      <c r="AI46" s="2336"/>
      <c r="AJ46" s="2336"/>
      <c r="AK46" s="2336"/>
      <c r="AL46" s="2336"/>
      <c r="AM46" s="2336"/>
      <c r="AN46" s="2336"/>
      <c r="AO46" s="1123"/>
      <c r="AP46" s="1197"/>
      <c r="AQ46" s="1201"/>
      <c r="AR46" s="1201"/>
      <c r="AS46" s="1201"/>
      <c r="AT46" s="1201"/>
      <c r="AU46" s="1201"/>
      <c r="AV46" s="1201"/>
      <c r="AW46" s="1201"/>
      <c r="AX46" s="1201"/>
      <c r="AY46" s="1201"/>
      <c r="AZ46" s="1201"/>
      <c r="BA46" s="1197"/>
      <c r="BB46" s="1197"/>
    </row>
    <row r="47" spans="1:55" ht="17.45" customHeight="1">
      <c r="A47" s="2350"/>
      <c r="B47" s="2350"/>
      <c r="C47" s="2350"/>
      <c r="D47" s="2471"/>
      <c r="E47" s="2472"/>
      <c r="F47" s="2472"/>
      <c r="G47" s="2472"/>
      <c r="H47" s="2473"/>
      <c r="I47" s="2480"/>
      <c r="J47" s="2481"/>
      <c r="K47" s="2481"/>
      <c r="L47" s="2481"/>
      <c r="M47" s="2481"/>
      <c r="N47" s="2481"/>
      <c r="O47" s="2481"/>
      <c r="P47" s="2481"/>
      <c r="Q47" s="2481"/>
      <c r="R47" s="2481"/>
      <c r="S47" s="2481"/>
      <c r="T47" s="2481"/>
      <c r="U47" s="2481"/>
      <c r="V47" s="2481"/>
      <c r="W47" s="2482"/>
      <c r="X47" s="2400" t="s">
        <v>1378</v>
      </c>
      <c r="Y47" s="2400"/>
      <c r="Z47" s="2400"/>
      <c r="AA47" s="2400"/>
      <c r="AB47" s="2400"/>
      <c r="AC47" s="2400"/>
      <c r="AD47" s="2400"/>
      <c r="AE47" s="2400"/>
      <c r="AF47" s="2400"/>
      <c r="AG47" s="2336"/>
      <c r="AH47" s="2336"/>
      <c r="AI47" s="2336"/>
      <c r="AJ47" s="2336"/>
      <c r="AK47" s="2336"/>
      <c r="AL47" s="2336"/>
      <c r="AM47" s="2336"/>
      <c r="AN47" s="2336"/>
      <c r="AO47" s="1123"/>
      <c r="AP47" s="1197"/>
      <c r="AQ47" s="1201"/>
      <c r="AR47" s="1201"/>
      <c r="AS47" s="1201"/>
      <c r="AT47" s="1201"/>
      <c r="AU47" s="1201"/>
      <c r="AV47" s="1201"/>
      <c r="AW47" s="1201"/>
      <c r="AX47" s="1201"/>
      <c r="AY47" s="1201"/>
      <c r="AZ47" s="1201"/>
      <c r="BA47" s="1197"/>
      <c r="BB47" s="1197"/>
    </row>
    <row r="48" spans="1:55" ht="17.45" customHeight="1">
      <c r="A48" s="2350"/>
      <c r="B48" s="2350"/>
      <c r="C48" s="2350"/>
      <c r="D48" s="2471"/>
      <c r="E48" s="2472"/>
      <c r="F48" s="2472"/>
      <c r="G48" s="2472"/>
      <c r="H48" s="2473"/>
      <c r="I48" s="2480"/>
      <c r="J48" s="2481"/>
      <c r="K48" s="2481"/>
      <c r="L48" s="2481"/>
      <c r="M48" s="2481"/>
      <c r="N48" s="2481"/>
      <c r="O48" s="2481"/>
      <c r="P48" s="2481"/>
      <c r="Q48" s="2481"/>
      <c r="R48" s="2481"/>
      <c r="S48" s="2481"/>
      <c r="T48" s="2481"/>
      <c r="U48" s="2481"/>
      <c r="V48" s="2481"/>
      <c r="W48" s="2482"/>
      <c r="X48" s="2400" t="s">
        <v>1379</v>
      </c>
      <c r="Y48" s="2400"/>
      <c r="Z48" s="2400"/>
      <c r="AA48" s="2400"/>
      <c r="AB48" s="2400"/>
      <c r="AC48" s="2400"/>
      <c r="AD48" s="2400"/>
      <c r="AE48" s="2400"/>
      <c r="AF48" s="2400"/>
      <c r="AG48" s="2336"/>
      <c r="AH48" s="2336"/>
      <c r="AI48" s="2336"/>
      <c r="AJ48" s="2336"/>
      <c r="AK48" s="2336"/>
      <c r="AL48" s="2336"/>
      <c r="AM48" s="2336"/>
      <c r="AN48" s="2336"/>
      <c r="AO48" s="1123"/>
      <c r="AP48" s="1197"/>
      <c r="AQ48" s="1201"/>
      <c r="AR48" s="1201"/>
      <c r="AS48" s="1201"/>
      <c r="AT48" s="1201"/>
      <c r="AU48" s="1201"/>
      <c r="AV48" s="1201"/>
      <c r="AW48" s="1201"/>
      <c r="AX48" s="1201"/>
      <c r="AY48" s="1201"/>
      <c r="AZ48" s="1201"/>
      <c r="BA48" s="1197"/>
      <c r="BB48" s="1197"/>
    </row>
    <row r="49" spans="1:54" ht="17.45" customHeight="1">
      <c r="A49" s="2350"/>
      <c r="B49" s="2350"/>
      <c r="C49" s="2350"/>
      <c r="D49" s="2471"/>
      <c r="E49" s="2472"/>
      <c r="F49" s="2472"/>
      <c r="G49" s="2472"/>
      <c r="H49" s="2473"/>
      <c r="I49" s="2480"/>
      <c r="J49" s="2481"/>
      <c r="K49" s="2481"/>
      <c r="L49" s="2481"/>
      <c r="M49" s="2481"/>
      <c r="N49" s="2481"/>
      <c r="O49" s="2481"/>
      <c r="P49" s="2481"/>
      <c r="Q49" s="2481"/>
      <c r="R49" s="2481"/>
      <c r="S49" s="2481"/>
      <c r="T49" s="2481"/>
      <c r="U49" s="2481"/>
      <c r="V49" s="2481"/>
      <c r="W49" s="2482"/>
      <c r="X49" s="2400" t="s">
        <v>1380</v>
      </c>
      <c r="Y49" s="2400"/>
      <c r="Z49" s="2400"/>
      <c r="AA49" s="2400"/>
      <c r="AB49" s="2400"/>
      <c r="AC49" s="2400"/>
      <c r="AD49" s="2400"/>
      <c r="AE49" s="2400"/>
      <c r="AF49" s="2400"/>
      <c r="AG49" s="2336"/>
      <c r="AH49" s="2336"/>
      <c r="AI49" s="2336"/>
      <c r="AJ49" s="2336"/>
      <c r="AK49" s="2336"/>
      <c r="AL49" s="2336"/>
      <c r="AM49" s="2336"/>
      <c r="AN49" s="2336"/>
      <c r="AO49" s="1123"/>
      <c r="AP49" s="1197"/>
      <c r="AQ49" s="1201"/>
      <c r="AR49" s="1201"/>
      <c r="AS49" s="1201"/>
      <c r="AT49" s="1201"/>
      <c r="AU49" s="1201"/>
      <c r="AV49" s="1201"/>
      <c r="AW49" s="1201"/>
      <c r="AX49" s="1201"/>
      <c r="AY49" s="1201"/>
      <c r="AZ49" s="1201"/>
      <c r="BA49" s="1197"/>
      <c r="BB49" s="1197"/>
    </row>
    <row r="50" spans="1:54" ht="17.45" customHeight="1">
      <c r="A50" s="2350"/>
      <c r="B50" s="2350"/>
      <c r="C50" s="2350"/>
      <c r="D50" s="2471"/>
      <c r="E50" s="2472"/>
      <c r="F50" s="2472"/>
      <c r="G50" s="2472"/>
      <c r="H50" s="2473"/>
      <c r="I50" s="2480"/>
      <c r="J50" s="2481"/>
      <c r="K50" s="2481"/>
      <c r="L50" s="2481"/>
      <c r="M50" s="2481"/>
      <c r="N50" s="2481"/>
      <c r="O50" s="2481"/>
      <c r="P50" s="2481"/>
      <c r="Q50" s="2481"/>
      <c r="R50" s="2481"/>
      <c r="S50" s="2481"/>
      <c r="T50" s="2481"/>
      <c r="U50" s="2481"/>
      <c r="V50" s="2481"/>
      <c r="W50" s="2482"/>
      <c r="X50" s="2400" t="s">
        <v>1381</v>
      </c>
      <c r="Y50" s="2400"/>
      <c r="Z50" s="2400"/>
      <c r="AA50" s="2400"/>
      <c r="AB50" s="2400"/>
      <c r="AC50" s="2400"/>
      <c r="AD50" s="2400"/>
      <c r="AE50" s="2400"/>
      <c r="AF50" s="2400"/>
      <c r="AG50" s="2336"/>
      <c r="AH50" s="2336"/>
      <c r="AI50" s="2336"/>
      <c r="AJ50" s="2336"/>
      <c r="AK50" s="2336"/>
      <c r="AL50" s="2336"/>
      <c r="AM50" s="2336"/>
      <c r="AN50" s="2336"/>
      <c r="AO50" s="1123"/>
      <c r="AP50" s="1197"/>
      <c r="AQ50" s="1201"/>
      <c r="AR50" s="1201"/>
      <c r="AS50" s="1201"/>
      <c r="AT50" s="1201"/>
      <c r="AU50" s="1201"/>
      <c r="AV50" s="1201"/>
      <c r="AW50" s="1201"/>
      <c r="AX50" s="1201"/>
      <c r="AY50" s="1201"/>
      <c r="AZ50" s="1201"/>
      <c r="BA50" s="1197"/>
      <c r="BB50" s="1197"/>
    </row>
    <row r="51" spans="1:54" ht="17.45" customHeight="1">
      <c r="A51" s="2350"/>
      <c r="B51" s="2350"/>
      <c r="C51" s="2350"/>
      <c r="D51" s="2471"/>
      <c r="E51" s="2472"/>
      <c r="F51" s="2472"/>
      <c r="G51" s="2472"/>
      <c r="H51" s="2473"/>
      <c r="I51" s="2480"/>
      <c r="J51" s="2481"/>
      <c r="K51" s="2481"/>
      <c r="L51" s="2481"/>
      <c r="M51" s="2481"/>
      <c r="N51" s="2481"/>
      <c r="O51" s="2481"/>
      <c r="P51" s="2481"/>
      <c r="Q51" s="2481"/>
      <c r="R51" s="2481"/>
      <c r="S51" s="2481"/>
      <c r="T51" s="2481"/>
      <c r="U51" s="2481"/>
      <c r="V51" s="2481"/>
      <c r="W51" s="2482"/>
      <c r="X51" s="2400" t="s">
        <v>1382</v>
      </c>
      <c r="Y51" s="2400"/>
      <c r="Z51" s="2400"/>
      <c r="AA51" s="2400"/>
      <c r="AB51" s="2400"/>
      <c r="AC51" s="2400"/>
      <c r="AD51" s="2400"/>
      <c r="AE51" s="2400"/>
      <c r="AF51" s="2400"/>
      <c r="AG51" s="2336"/>
      <c r="AH51" s="2336"/>
      <c r="AI51" s="2336"/>
      <c r="AJ51" s="2336"/>
      <c r="AK51" s="2336"/>
      <c r="AL51" s="2336"/>
      <c r="AM51" s="2336"/>
      <c r="AN51" s="2336"/>
      <c r="AO51" s="1123"/>
      <c r="AP51" s="1197"/>
      <c r="AQ51" s="1201"/>
      <c r="AR51" s="1201"/>
      <c r="AS51" s="1201"/>
      <c r="AT51" s="1201"/>
      <c r="AU51" s="1201"/>
      <c r="AV51" s="1201"/>
      <c r="AW51" s="1201"/>
      <c r="AX51" s="1201"/>
      <c r="AY51" s="1201"/>
      <c r="AZ51" s="1201"/>
      <c r="BA51" s="1197"/>
      <c r="BB51" s="1197"/>
    </row>
    <row r="52" spans="1:54" ht="17.45" customHeight="1">
      <c r="A52" s="2350"/>
      <c r="B52" s="2350"/>
      <c r="C52" s="2350"/>
      <c r="D52" s="2471"/>
      <c r="E52" s="2472"/>
      <c r="F52" s="2472"/>
      <c r="G52" s="2472"/>
      <c r="H52" s="2473"/>
      <c r="I52" s="2480"/>
      <c r="J52" s="2481"/>
      <c r="K52" s="2481"/>
      <c r="L52" s="2481"/>
      <c r="M52" s="2481"/>
      <c r="N52" s="2481"/>
      <c r="O52" s="2481"/>
      <c r="P52" s="2481"/>
      <c r="Q52" s="2481"/>
      <c r="R52" s="2481"/>
      <c r="S52" s="2481"/>
      <c r="T52" s="2481"/>
      <c r="U52" s="2481"/>
      <c r="V52" s="2481"/>
      <c r="W52" s="2482"/>
      <c r="X52" s="2400" t="s">
        <v>1383</v>
      </c>
      <c r="Y52" s="2400"/>
      <c r="Z52" s="2400"/>
      <c r="AA52" s="2400"/>
      <c r="AB52" s="2400"/>
      <c r="AC52" s="2400"/>
      <c r="AD52" s="2400"/>
      <c r="AE52" s="2400"/>
      <c r="AF52" s="2400"/>
      <c r="AG52" s="2336"/>
      <c r="AH52" s="2336"/>
      <c r="AI52" s="2336"/>
      <c r="AJ52" s="2336"/>
      <c r="AK52" s="2336"/>
      <c r="AL52" s="2336"/>
      <c r="AM52" s="2336"/>
      <c r="AN52" s="2336"/>
      <c r="AO52" s="1123"/>
      <c r="AP52" s="1197"/>
      <c r="AQ52" s="1201"/>
      <c r="AR52" s="1201"/>
      <c r="AS52" s="1201"/>
      <c r="AT52" s="1201"/>
      <c r="AU52" s="1201"/>
      <c r="AV52" s="1201"/>
      <c r="AW52" s="1201"/>
      <c r="AX52" s="1201"/>
      <c r="AY52" s="1201"/>
      <c r="AZ52" s="1201"/>
      <c r="BA52" s="1197"/>
      <c r="BB52" s="1197"/>
    </row>
    <row r="53" spans="1:54" ht="17.45" customHeight="1">
      <c r="A53" s="2350"/>
      <c r="B53" s="2350"/>
      <c r="C53" s="2350"/>
      <c r="D53" s="2471"/>
      <c r="E53" s="2472"/>
      <c r="F53" s="2472"/>
      <c r="G53" s="2472"/>
      <c r="H53" s="2473"/>
      <c r="I53" s="2480"/>
      <c r="J53" s="2481"/>
      <c r="K53" s="2481"/>
      <c r="L53" s="2481"/>
      <c r="M53" s="2481"/>
      <c r="N53" s="2481"/>
      <c r="O53" s="2481"/>
      <c r="P53" s="2481"/>
      <c r="Q53" s="2481"/>
      <c r="R53" s="2481"/>
      <c r="S53" s="2481"/>
      <c r="T53" s="2481"/>
      <c r="U53" s="2481"/>
      <c r="V53" s="2481"/>
      <c r="W53" s="2482"/>
      <c r="X53" s="2400" t="s">
        <v>1384</v>
      </c>
      <c r="Y53" s="2400"/>
      <c r="Z53" s="2400"/>
      <c r="AA53" s="2400"/>
      <c r="AB53" s="2400"/>
      <c r="AC53" s="2400"/>
      <c r="AD53" s="2400"/>
      <c r="AE53" s="2400"/>
      <c r="AF53" s="2400"/>
      <c r="AG53" s="2336"/>
      <c r="AH53" s="2336"/>
      <c r="AI53" s="2336"/>
      <c r="AJ53" s="2336"/>
      <c r="AK53" s="2336"/>
      <c r="AL53" s="2336"/>
      <c r="AM53" s="2336"/>
      <c r="AN53" s="2336"/>
      <c r="AO53" s="1123"/>
      <c r="AP53" s="1197"/>
      <c r="AQ53" s="1201"/>
      <c r="AR53" s="1201"/>
      <c r="AS53" s="1201"/>
      <c r="AT53" s="1201"/>
      <c r="AU53" s="1201"/>
      <c r="AV53" s="1201"/>
      <c r="AW53" s="1201"/>
      <c r="AX53" s="1201"/>
      <c r="AY53" s="1201"/>
      <c r="AZ53" s="1201"/>
      <c r="BA53" s="1197"/>
      <c r="BB53" s="1197"/>
    </row>
    <row r="54" spans="1:54" ht="17.45" customHeight="1">
      <c r="A54" s="2350"/>
      <c r="B54" s="2350"/>
      <c r="C54" s="2350"/>
      <c r="D54" s="2471"/>
      <c r="E54" s="2472"/>
      <c r="F54" s="2472"/>
      <c r="G54" s="2472"/>
      <c r="H54" s="2473"/>
      <c r="I54" s="2480"/>
      <c r="J54" s="2481"/>
      <c r="K54" s="2481"/>
      <c r="L54" s="2481"/>
      <c r="M54" s="2481"/>
      <c r="N54" s="2481"/>
      <c r="O54" s="2481"/>
      <c r="P54" s="2481"/>
      <c r="Q54" s="2481"/>
      <c r="R54" s="2481"/>
      <c r="S54" s="2481"/>
      <c r="T54" s="2481"/>
      <c r="U54" s="2481"/>
      <c r="V54" s="2481"/>
      <c r="W54" s="2482"/>
      <c r="X54" s="2400" t="s">
        <v>1385</v>
      </c>
      <c r="Y54" s="2400"/>
      <c r="Z54" s="2400"/>
      <c r="AA54" s="2400"/>
      <c r="AB54" s="2400"/>
      <c r="AC54" s="2400"/>
      <c r="AD54" s="2400"/>
      <c r="AE54" s="2400"/>
      <c r="AF54" s="2400"/>
      <c r="AG54" s="2336"/>
      <c r="AH54" s="2336"/>
      <c r="AI54" s="2336"/>
      <c r="AJ54" s="2336"/>
      <c r="AK54" s="2336"/>
      <c r="AL54" s="2336"/>
      <c r="AM54" s="2336"/>
      <c r="AN54" s="2336"/>
      <c r="AO54" s="1123"/>
      <c r="AP54" s="1197"/>
      <c r="AQ54" s="1201"/>
      <c r="AR54" s="1201"/>
      <c r="AS54" s="1201"/>
      <c r="AT54" s="1201"/>
      <c r="AU54" s="1201"/>
      <c r="AV54" s="1201"/>
      <c r="AW54" s="1201"/>
      <c r="AX54" s="1201"/>
      <c r="AY54" s="1201"/>
      <c r="AZ54" s="1201"/>
      <c r="BA54" s="1197"/>
      <c r="BB54" s="1197"/>
    </row>
    <row r="55" spans="1:54" ht="17.45" customHeight="1">
      <c r="A55" s="2350"/>
      <c r="B55" s="2350"/>
      <c r="C55" s="2350"/>
      <c r="D55" s="2471"/>
      <c r="E55" s="2472"/>
      <c r="F55" s="2472"/>
      <c r="G55" s="2472"/>
      <c r="H55" s="2473"/>
      <c r="I55" s="2480"/>
      <c r="J55" s="2481"/>
      <c r="K55" s="2481"/>
      <c r="L55" s="2481"/>
      <c r="M55" s="2481"/>
      <c r="N55" s="2481"/>
      <c r="O55" s="2481"/>
      <c r="P55" s="2481"/>
      <c r="Q55" s="2481"/>
      <c r="R55" s="2481"/>
      <c r="S55" s="2481"/>
      <c r="T55" s="2481"/>
      <c r="U55" s="2481"/>
      <c r="V55" s="2481"/>
      <c r="W55" s="2482"/>
      <c r="X55" s="2400" t="s">
        <v>1386</v>
      </c>
      <c r="Y55" s="2400"/>
      <c r="Z55" s="2400"/>
      <c r="AA55" s="2400"/>
      <c r="AB55" s="2400"/>
      <c r="AC55" s="2400"/>
      <c r="AD55" s="2400"/>
      <c r="AE55" s="2400"/>
      <c r="AF55" s="2400"/>
      <c r="AG55" s="2336"/>
      <c r="AH55" s="2336"/>
      <c r="AI55" s="2336"/>
      <c r="AJ55" s="2336"/>
      <c r="AK55" s="2336"/>
      <c r="AL55" s="2336"/>
      <c r="AM55" s="2336"/>
      <c r="AN55" s="2336"/>
      <c r="AO55" s="1123"/>
      <c r="AP55" s="1197"/>
      <c r="AQ55" s="1201"/>
      <c r="AR55" s="1201"/>
      <c r="AS55" s="1201"/>
      <c r="AT55" s="1201"/>
      <c r="AU55" s="1201"/>
      <c r="AV55" s="1201"/>
      <c r="AW55" s="1201"/>
      <c r="AX55" s="1201"/>
      <c r="AY55" s="1201"/>
      <c r="AZ55" s="1201"/>
      <c r="BA55" s="1197"/>
      <c r="BB55" s="1197"/>
    </row>
    <row r="56" spans="1:54" ht="17.45" customHeight="1">
      <c r="A56" s="2350"/>
      <c r="B56" s="2350"/>
      <c r="C56" s="2350"/>
      <c r="D56" s="2471"/>
      <c r="E56" s="2472"/>
      <c r="F56" s="2472"/>
      <c r="G56" s="2472"/>
      <c r="H56" s="2473"/>
      <c r="I56" s="2480"/>
      <c r="J56" s="2481"/>
      <c r="K56" s="2481"/>
      <c r="L56" s="2481"/>
      <c r="M56" s="2481"/>
      <c r="N56" s="2481"/>
      <c r="O56" s="2481"/>
      <c r="P56" s="2481"/>
      <c r="Q56" s="2481"/>
      <c r="R56" s="2481"/>
      <c r="S56" s="2481"/>
      <c r="T56" s="2481"/>
      <c r="U56" s="2481"/>
      <c r="V56" s="2481"/>
      <c r="W56" s="2482"/>
      <c r="X56" s="2400" t="s">
        <v>1387</v>
      </c>
      <c r="Y56" s="2400"/>
      <c r="Z56" s="2400"/>
      <c r="AA56" s="2400"/>
      <c r="AB56" s="2400"/>
      <c r="AC56" s="2400"/>
      <c r="AD56" s="2400"/>
      <c r="AE56" s="2400"/>
      <c r="AF56" s="2400"/>
      <c r="AG56" s="2336"/>
      <c r="AH56" s="2336"/>
      <c r="AI56" s="2336"/>
      <c r="AJ56" s="2336"/>
      <c r="AK56" s="2336"/>
      <c r="AL56" s="2336"/>
      <c r="AM56" s="2336"/>
      <c r="AN56" s="2336"/>
      <c r="AO56" s="1123"/>
      <c r="AP56" s="1197"/>
      <c r="AQ56" s="1201"/>
      <c r="AR56" s="1201"/>
      <c r="AS56" s="1201"/>
      <c r="AT56" s="1201"/>
      <c r="AU56" s="1201"/>
      <c r="AV56" s="1201"/>
      <c r="AW56" s="1201"/>
      <c r="AX56" s="1201"/>
      <c r="AY56" s="1201"/>
      <c r="AZ56" s="1201"/>
      <c r="BA56" s="1197"/>
      <c r="BB56" s="1197"/>
    </row>
    <row r="57" spans="1:54" ht="17.45" customHeight="1">
      <c r="A57" s="2350"/>
      <c r="B57" s="2350"/>
      <c r="C57" s="2350"/>
      <c r="D57" s="2471"/>
      <c r="E57" s="2472"/>
      <c r="F57" s="2472"/>
      <c r="G57" s="2472"/>
      <c r="H57" s="2473"/>
      <c r="I57" s="2480"/>
      <c r="J57" s="2481"/>
      <c r="K57" s="2481"/>
      <c r="L57" s="2481"/>
      <c r="M57" s="2481"/>
      <c r="N57" s="2481"/>
      <c r="O57" s="2481"/>
      <c r="P57" s="2481"/>
      <c r="Q57" s="2481"/>
      <c r="R57" s="2481"/>
      <c r="S57" s="2481"/>
      <c r="T57" s="2481"/>
      <c r="U57" s="2481"/>
      <c r="V57" s="2481"/>
      <c r="W57" s="2482"/>
      <c r="X57" s="2400" t="s">
        <v>1388</v>
      </c>
      <c r="Y57" s="2400"/>
      <c r="Z57" s="2400"/>
      <c r="AA57" s="2400"/>
      <c r="AB57" s="2400"/>
      <c r="AC57" s="2400"/>
      <c r="AD57" s="2400"/>
      <c r="AE57" s="2400"/>
      <c r="AF57" s="2400"/>
      <c r="AG57" s="2336"/>
      <c r="AH57" s="2336"/>
      <c r="AI57" s="2336"/>
      <c r="AJ57" s="2336"/>
      <c r="AK57" s="2336"/>
      <c r="AL57" s="2336"/>
      <c r="AM57" s="2336"/>
      <c r="AN57" s="2336"/>
      <c r="AO57" s="1123"/>
      <c r="AP57" s="1197"/>
      <c r="AQ57" s="1201"/>
      <c r="AR57" s="1201"/>
      <c r="AS57" s="1201"/>
      <c r="AT57" s="1201"/>
      <c r="AU57" s="1201"/>
      <c r="AV57" s="1201"/>
      <c r="AW57" s="1201"/>
      <c r="AX57" s="1201"/>
      <c r="AY57" s="1201"/>
      <c r="AZ57" s="1201"/>
      <c r="BA57" s="1197"/>
      <c r="BB57" s="1197"/>
    </row>
    <row r="58" spans="1:54" ht="17.45" customHeight="1">
      <c r="A58" s="2350"/>
      <c r="B58" s="2350"/>
      <c r="C58" s="2350"/>
      <c r="D58" s="2471"/>
      <c r="E58" s="2472"/>
      <c r="F58" s="2472"/>
      <c r="G58" s="2472"/>
      <c r="H58" s="2473"/>
      <c r="I58" s="2480"/>
      <c r="J58" s="2481"/>
      <c r="K58" s="2481"/>
      <c r="L58" s="2481"/>
      <c r="M58" s="2481"/>
      <c r="N58" s="2481"/>
      <c r="O58" s="2481"/>
      <c r="P58" s="2481"/>
      <c r="Q58" s="2481"/>
      <c r="R58" s="2481"/>
      <c r="S58" s="2481"/>
      <c r="T58" s="2481"/>
      <c r="U58" s="2481"/>
      <c r="V58" s="2481"/>
      <c r="W58" s="2482"/>
      <c r="X58" s="2400" t="s">
        <v>1389</v>
      </c>
      <c r="Y58" s="2400"/>
      <c r="Z58" s="2400"/>
      <c r="AA58" s="2400"/>
      <c r="AB58" s="2400"/>
      <c r="AC58" s="2400"/>
      <c r="AD58" s="2400"/>
      <c r="AE58" s="2400"/>
      <c r="AF58" s="2400"/>
      <c r="AG58" s="2336"/>
      <c r="AH58" s="2336"/>
      <c r="AI58" s="2336"/>
      <c r="AJ58" s="2336"/>
      <c r="AK58" s="2336"/>
      <c r="AL58" s="2336"/>
      <c r="AM58" s="2336"/>
      <c r="AN58" s="2336"/>
      <c r="AO58" s="1123"/>
      <c r="AP58" s="1197"/>
      <c r="AQ58" s="1201"/>
      <c r="AR58" s="1201"/>
      <c r="AS58" s="1201"/>
      <c r="AT58" s="1201"/>
      <c r="AU58" s="1201"/>
      <c r="AV58" s="1201"/>
      <c r="AW58" s="1201"/>
      <c r="AX58" s="1201"/>
      <c r="AY58" s="1201"/>
      <c r="AZ58" s="1201"/>
      <c r="BA58" s="1197"/>
      <c r="BB58" s="1197"/>
    </row>
    <row r="59" spans="1:54" ht="17.45" customHeight="1">
      <c r="A59" s="2350"/>
      <c r="B59" s="2350"/>
      <c r="C59" s="2350"/>
      <c r="D59" s="2471"/>
      <c r="E59" s="2472"/>
      <c r="F59" s="2472"/>
      <c r="G59" s="2472"/>
      <c r="H59" s="2473"/>
      <c r="I59" s="2480"/>
      <c r="J59" s="2481"/>
      <c r="K59" s="2481"/>
      <c r="L59" s="2481"/>
      <c r="M59" s="2481"/>
      <c r="N59" s="2481"/>
      <c r="O59" s="2481"/>
      <c r="P59" s="2481"/>
      <c r="Q59" s="2481"/>
      <c r="R59" s="2481"/>
      <c r="S59" s="2481"/>
      <c r="T59" s="2481"/>
      <c r="U59" s="2481"/>
      <c r="V59" s="2481"/>
      <c r="W59" s="2482"/>
      <c r="X59" s="2400" t="s">
        <v>1390</v>
      </c>
      <c r="Y59" s="2400"/>
      <c r="Z59" s="2400"/>
      <c r="AA59" s="2400"/>
      <c r="AB59" s="2400"/>
      <c r="AC59" s="2400"/>
      <c r="AD59" s="2400"/>
      <c r="AE59" s="2400"/>
      <c r="AF59" s="2400"/>
      <c r="AG59" s="2336"/>
      <c r="AH59" s="2336"/>
      <c r="AI59" s="2336"/>
      <c r="AJ59" s="2336"/>
      <c r="AK59" s="2336"/>
      <c r="AL59" s="2336"/>
      <c r="AM59" s="2336"/>
      <c r="AN59" s="2336"/>
      <c r="AO59" s="1123"/>
      <c r="AP59" s="1197"/>
      <c r="AQ59" s="1201"/>
      <c r="AR59" s="1201"/>
      <c r="AS59" s="1201"/>
      <c r="AT59" s="1201"/>
      <c r="AU59" s="1201"/>
      <c r="AV59" s="1201"/>
      <c r="AW59" s="1201"/>
      <c r="AX59" s="1201"/>
      <c r="AY59" s="1201"/>
      <c r="AZ59" s="1201"/>
      <c r="BA59" s="1197"/>
      <c r="BB59" s="1197"/>
    </row>
    <row r="60" spans="1:54" ht="17.45" customHeight="1">
      <c r="A60" s="2350"/>
      <c r="B60" s="2350"/>
      <c r="C60" s="2350"/>
      <c r="D60" s="2471"/>
      <c r="E60" s="2472"/>
      <c r="F60" s="2472"/>
      <c r="G60" s="2472"/>
      <c r="H60" s="2473"/>
      <c r="I60" s="2480"/>
      <c r="J60" s="2481"/>
      <c r="K60" s="2481"/>
      <c r="L60" s="2481"/>
      <c r="M60" s="2481"/>
      <c r="N60" s="2481"/>
      <c r="O60" s="2481"/>
      <c r="P60" s="2481"/>
      <c r="Q60" s="2481"/>
      <c r="R60" s="2481"/>
      <c r="S60" s="2481"/>
      <c r="T60" s="2481"/>
      <c r="U60" s="2481"/>
      <c r="V60" s="2481"/>
      <c r="W60" s="2482"/>
      <c r="X60" s="2400" t="s">
        <v>1391</v>
      </c>
      <c r="Y60" s="2400"/>
      <c r="Z60" s="2400"/>
      <c r="AA60" s="2400"/>
      <c r="AB60" s="2400"/>
      <c r="AC60" s="2400"/>
      <c r="AD60" s="2400"/>
      <c r="AE60" s="2400"/>
      <c r="AF60" s="2400"/>
      <c r="AG60" s="2336"/>
      <c r="AH60" s="2336"/>
      <c r="AI60" s="2336"/>
      <c r="AJ60" s="2336"/>
      <c r="AK60" s="2336"/>
      <c r="AL60" s="2336"/>
      <c r="AM60" s="2336"/>
      <c r="AN60" s="2336"/>
      <c r="AO60" s="1123"/>
      <c r="AP60" s="1197"/>
      <c r="AQ60" s="1201"/>
      <c r="AR60" s="1201"/>
      <c r="AS60" s="1201"/>
      <c r="AT60" s="1201"/>
      <c r="AU60" s="1201"/>
      <c r="AV60" s="1201"/>
      <c r="AW60" s="1201"/>
      <c r="AX60" s="1201"/>
      <c r="AY60" s="1201"/>
      <c r="AZ60" s="1201"/>
      <c r="BA60" s="1197"/>
      <c r="BB60" s="1197"/>
    </row>
    <row r="61" spans="1:54" ht="17.45" customHeight="1">
      <c r="A61" s="2350"/>
      <c r="B61" s="2350"/>
      <c r="C61" s="2350"/>
      <c r="D61" s="2471"/>
      <c r="E61" s="2472"/>
      <c r="F61" s="2472"/>
      <c r="G61" s="2472"/>
      <c r="H61" s="2473"/>
      <c r="I61" s="2480"/>
      <c r="J61" s="2481"/>
      <c r="K61" s="2481"/>
      <c r="L61" s="2481"/>
      <c r="M61" s="2481"/>
      <c r="N61" s="2481"/>
      <c r="O61" s="2481"/>
      <c r="P61" s="2481"/>
      <c r="Q61" s="2481"/>
      <c r="R61" s="2481"/>
      <c r="S61" s="2481"/>
      <c r="T61" s="2481"/>
      <c r="U61" s="2481"/>
      <c r="V61" s="2481"/>
      <c r="W61" s="2482"/>
      <c r="X61" s="2400" t="s">
        <v>1392</v>
      </c>
      <c r="Y61" s="2400"/>
      <c r="Z61" s="2400"/>
      <c r="AA61" s="2400"/>
      <c r="AB61" s="2400"/>
      <c r="AC61" s="2400"/>
      <c r="AD61" s="2400"/>
      <c r="AE61" s="2400"/>
      <c r="AF61" s="2400"/>
      <c r="AG61" s="2336"/>
      <c r="AH61" s="2336"/>
      <c r="AI61" s="2336"/>
      <c r="AJ61" s="2336"/>
      <c r="AK61" s="2336"/>
      <c r="AL61" s="2336"/>
      <c r="AM61" s="2336"/>
      <c r="AN61" s="2336"/>
      <c r="AO61" s="1123"/>
      <c r="AP61" s="1197"/>
      <c r="AQ61" s="1201"/>
      <c r="AR61" s="1201"/>
      <c r="AS61" s="1201"/>
      <c r="AT61" s="1201"/>
      <c r="AU61" s="1201"/>
      <c r="AV61" s="1201"/>
      <c r="AW61" s="1201"/>
      <c r="AX61" s="1201"/>
      <c r="AY61" s="1201"/>
      <c r="AZ61" s="1201"/>
      <c r="BA61" s="1197"/>
      <c r="BB61" s="1197"/>
    </row>
    <row r="62" spans="1:54" ht="17.45" customHeight="1">
      <c r="A62" s="2350"/>
      <c r="B62" s="2350"/>
      <c r="C62" s="2350"/>
      <c r="D62" s="2471"/>
      <c r="E62" s="2472"/>
      <c r="F62" s="2472"/>
      <c r="G62" s="2472"/>
      <c r="H62" s="2473"/>
      <c r="I62" s="2480"/>
      <c r="J62" s="2481"/>
      <c r="K62" s="2481"/>
      <c r="L62" s="2481"/>
      <c r="M62" s="2481"/>
      <c r="N62" s="2481"/>
      <c r="O62" s="2481"/>
      <c r="P62" s="2481"/>
      <c r="Q62" s="2481"/>
      <c r="R62" s="2481"/>
      <c r="S62" s="2481"/>
      <c r="T62" s="2481"/>
      <c r="U62" s="2481"/>
      <c r="V62" s="2481"/>
      <c r="W62" s="2482"/>
      <c r="X62" s="2400" t="s">
        <v>1393</v>
      </c>
      <c r="Y62" s="2400"/>
      <c r="Z62" s="2400"/>
      <c r="AA62" s="2400"/>
      <c r="AB62" s="2400"/>
      <c r="AC62" s="2400"/>
      <c r="AD62" s="2400"/>
      <c r="AE62" s="2400"/>
      <c r="AF62" s="2400"/>
      <c r="AG62" s="2336"/>
      <c r="AH62" s="2336"/>
      <c r="AI62" s="2336"/>
      <c r="AJ62" s="2336"/>
      <c r="AK62" s="2336"/>
      <c r="AL62" s="2336"/>
      <c r="AM62" s="2336"/>
      <c r="AN62" s="2336"/>
      <c r="AO62" s="1123"/>
      <c r="AP62" s="1197"/>
      <c r="AQ62" s="1201"/>
      <c r="AR62" s="1201"/>
      <c r="AS62" s="1201"/>
      <c r="AT62" s="1201"/>
      <c r="AU62" s="1201"/>
      <c r="AV62" s="1201"/>
      <c r="AW62" s="1201"/>
      <c r="AX62" s="1201"/>
      <c r="AY62" s="1201"/>
      <c r="AZ62" s="1201"/>
      <c r="BA62" s="1197"/>
      <c r="BB62" s="1197"/>
    </row>
    <row r="63" spans="1:54" ht="17.45" customHeight="1">
      <c r="A63" s="2350"/>
      <c r="B63" s="2350"/>
      <c r="C63" s="2350"/>
      <c r="D63" s="2471"/>
      <c r="E63" s="2472"/>
      <c r="F63" s="2472"/>
      <c r="G63" s="2472"/>
      <c r="H63" s="2473"/>
      <c r="I63" s="2480"/>
      <c r="J63" s="2481"/>
      <c r="K63" s="2481"/>
      <c r="L63" s="2481"/>
      <c r="M63" s="2481"/>
      <c r="N63" s="2481"/>
      <c r="O63" s="2481"/>
      <c r="P63" s="2481"/>
      <c r="Q63" s="2481"/>
      <c r="R63" s="2481"/>
      <c r="S63" s="2481"/>
      <c r="T63" s="2481"/>
      <c r="U63" s="2481"/>
      <c r="V63" s="2481"/>
      <c r="W63" s="2482"/>
      <c r="X63" s="2400" t="s">
        <v>1394</v>
      </c>
      <c r="Y63" s="2400"/>
      <c r="Z63" s="2400"/>
      <c r="AA63" s="2400"/>
      <c r="AB63" s="2400"/>
      <c r="AC63" s="2400"/>
      <c r="AD63" s="2400"/>
      <c r="AE63" s="2400"/>
      <c r="AF63" s="2400"/>
      <c r="AG63" s="2336"/>
      <c r="AH63" s="2336"/>
      <c r="AI63" s="2336"/>
      <c r="AJ63" s="2336"/>
      <c r="AK63" s="2336"/>
      <c r="AL63" s="2336"/>
      <c r="AM63" s="2336"/>
      <c r="AN63" s="2336"/>
      <c r="AO63" s="1123"/>
      <c r="AP63" s="1197"/>
      <c r="AQ63" s="1201"/>
      <c r="AR63" s="1201"/>
      <c r="AS63" s="1201"/>
      <c r="AT63" s="1201"/>
      <c r="AU63" s="1201"/>
      <c r="AV63" s="1201"/>
      <c r="AW63" s="1201"/>
      <c r="AX63" s="1201"/>
      <c r="AY63" s="1201"/>
      <c r="AZ63" s="1201"/>
      <c r="BA63" s="1197"/>
      <c r="BB63" s="1197"/>
    </row>
    <row r="64" spans="1:54" ht="17.45" customHeight="1">
      <c r="A64" s="2350"/>
      <c r="B64" s="2350"/>
      <c r="C64" s="2350"/>
      <c r="D64" s="2471"/>
      <c r="E64" s="2472"/>
      <c r="F64" s="2472"/>
      <c r="G64" s="2472"/>
      <c r="H64" s="2473"/>
      <c r="I64" s="2480"/>
      <c r="J64" s="2481"/>
      <c r="K64" s="2481"/>
      <c r="L64" s="2481"/>
      <c r="M64" s="2481"/>
      <c r="N64" s="2481"/>
      <c r="O64" s="2481"/>
      <c r="P64" s="2481"/>
      <c r="Q64" s="2481"/>
      <c r="R64" s="2481"/>
      <c r="S64" s="2481"/>
      <c r="T64" s="2481"/>
      <c r="U64" s="2481"/>
      <c r="V64" s="2481"/>
      <c r="W64" s="2482"/>
      <c r="X64" s="2400" t="s">
        <v>1395</v>
      </c>
      <c r="Y64" s="2400"/>
      <c r="Z64" s="2400"/>
      <c r="AA64" s="2400"/>
      <c r="AB64" s="2400"/>
      <c r="AC64" s="2400"/>
      <c r="AD64" s="2400"/>
      <c r="AE64" s="2400"/>
      <c r="AF64" s="2400"/>
      <c r="AG64" s="2336"/>
      <c r="AH64" s="2336"/>
      <c r="AI64" s="2336"/>
      <c r="AJ64" s="2336"/>
      <c r="AK64" s="2336"/>
      <c r="AL64" s="2336"/>
      <c r="AM64" s="2336"/>
      <c r="AN64" s="2336"/>
      <c r="AO64" s="1123"/>
      <c r="AP64" s="1197"/>
      <c r="AQ64" s="1201"/>
      <c r="AR64" s="1201"/>
      <c r="AS64" s="1201"/>
      <c r="AT64" s="1201"/>
      <c r="AU64" s="1201"/>
      <c r="AV64" s="1201"/>
      <c r="AW64" s="1201"/>
      <c r="AX64" s="1201"/>
      <c r="AY64" s="1201"/>
      <c r="AZ64" s="1201"/>
      <c r="BA64" s="1197"/>
      <c r="BB64" s="1197"/>
    </row>
    <row r="65" spans="1:54" ht="17.45" customHeight="1">
      <c r="A65" s="2350"/>
      <c r="B65" s="2350"/>
      <c r="C65" s="2350"/>
      <c r="D65" s="2471"/>
      <c r="E65" s="2472"/>
      <c r="F65" s="2472"/>
      <c r="G65" s="2472"/>
      <c r="H65" s="2473"/>
      <c r="I65" s="2480"/>
      <c r="J65" s="2481"/>
      <c r="K65" s="2481"/>
      <c r="L65" s="2481"/>
      <c r="M65" s="2481"/>
      <c r="N65" s="2481"/>
      <c r="O65" s="2481"/>
      <c r="P65" s="2481"/>
      <c r="Q65" s="2481"/>
      <c r="R65" s="2481"/>
      <c r="S65" s="2481"/>
      <c r="T65" s="2481"/>
      <c r="U65" s="2481"/>
      <c r="V65" s="2481"/>
      <c r="W65" s="2482"/>
      <c r="X65" s="2400" t="s">
        <v>1396</v>
      </c>
      <c r="Y65" s="2400"/>
      <c r="Z65" s="2400"/>
      <c r="AA65" s="2400"/>
      <c r="AB65" s="2400"/>
      <c r="AC65" s="2400"/>
      <c r="AD65" s="2400"/>
      <c r="AE65" s="2400"/>
      <c r="AF65" s="2400"/>
      <c r="AG65" s="2336"/>
      <c r="AH65" s="2336"/>
      <c r="AI65" s="2336"/>
      <c r="AJ65" s="2336"/>
      <c r="AK65" s="2336"/>
      <c r="AL65" s="2336"/>
      <c r="AM65" s="2336"/>
      <c r="AN65" s="2336"/>
      <c r="AO65" s="1123"/>
      <c r="AP65" s="1197"/>
      <c r="AQ65" s="1201"/>
      <c r="AR65" s="1201"/>
      <c r="AS65" s="1201"/>
      <c r="AT65" s="1201"/>
      <c r="AU65" s="1201"/>
      <c r="AV65" s="1201"/>
      <c r="AW65" s="1201"/>
      <c r="AX65" s="1201"/>
      <c r="AY65" s="1201"/>
      <c r="AZ65" s="1201"/>
      <c r="BA65" s="1197"/>
      <c r="BB65" s="1197"/>
    </row>
    <row r="66" spans="1:54" ht="17.45" customHeight="1">
      <c r="A66" s="2350"/>
      <c r="B66" s="2350"/>
      <c r="C66" s="2350"/>
      <c r="D66" s="2471"/>
      <c r="E66" s="2472"/>
      <c r="F66" s="2472"/>
      <c r="G66" s="2472"/>
      <c r="H66" s="2473"/>
      <c r="I66" s="2480"/>
      <c r="J66" s="2481"/>
      <c r="K66" s="2481"/>
      <c r="L66" s="2481"/>
      <c r="M66" s="2481"/>
      <c r="N66" s="2481"/>
      <c r="O66" s="2481"/>
      <c r="P66" s="2481"/>
      <c r="Q66" s="2481"/>
      <c r="R66" s="2481"/>
      <c r="S66" s="2481"/>
      <c r="T66" s="2481"/>
      <c r="U66" s="2481"/>
      <c r="V66" s="2481"/>
      <c r="W66" s="2482"/>
      <c r="X66" s="2400" t="s">
        <v>1397</v>
      </c>
      <c r="Y66" s="2400"/>
      <c r="Z66" s="2400"/>
      <c r="AA66" s="2400"/>
      <c r="AB66" s="2400"/>
      <c r="AC66" s="2400"/>
      <c r="AD66" s="2400"/>
      <c r="AE66" s="2400"/>
      <c r="AF66" s="2400"/>
      <c r="AG66" s="2336"/>
      <c r="AH66" s="2336"/>
      <c r="AI66" s="2336"/>
      <c r="AJ66" s="2336"/>
      <c r="AK66" s="2336"/>
      <c r="AL66" s="2336"/>
      <c r="AM66" s="2336"/>
      <c r="AN66" s="2336"/>
      <c r="AO66" s="1123"/>
      <c r="AP66" s="1197"/>
      <c r="AQ66" s="1201"/>
      <c r="AR66" s="1201"/>
      <c r="AS66" s="1201"/>
      <c r="AT66" s="1201"/>
      <c r="AU66" s="1201"/>
      <c r="AV66" s="1201"/>
      <c r="AW66" s="1201"/>
      <c r="AX66" s="1201"/>
      <c r="AY66" s="1201"/>
      <c r="AZ66" s="1201"/>
      <c r="BA66" s="1197"/>
      <c r="BB66" s="1197"/>
    </row>
    <row r="67" spans="1:54" ht="17.45" customHeight="1">
      <c r="A67" s="2350"/>
      <c r="B67" s="2350"/>
      <c r="C67" s="2350"/>
      <c r="D67" s="2471"/>
      <c r="E67" s="2472"/>
      <c r="F67" s="2472"/>
      <c r="G67" s="2472"/>
      <c r="H67" s="2473"/>
      <c r="I67" s="2480"/>
      <c r="J67" s="2481"/>
      <c r="K67" s="2481"/>
      <c r="L67" s="2481"/>
      <c r="M67" s="2481"/>
      <c r="N67" s="2481"/>
      <c r="O67" s="2481"/>
      <c r="P67" s="2481"/>
      <c r="Q67" s="2481"/>
      <c r="R67" s="2481"/>
      <c r="S67" s="2481"/>
      <c r="T67" s="2481"/>
      <c r="U67" s="2481"/>
      <c r="V67" s="2481"/>
      <c r="W67" s="2482"/>
      <c r="X67" s="2400" t="s">
        <v>1596</v>
      </c>
      <c r="Y67" s="2400"/>
      <c r="Z67" s="2400"/>
      <c r="AA67" s="2400"/>
      <c r="AB67" s="2400"/>
      <c r="AC67" s="2400"/>
      <c r="AD67" s="2400"/>
      <c r="AE67" s="2400"/>
      <c r="AF67" s="2400"/>
      <c r="AG67" s="2336"/>
      <c r="AH67" s="2336"/>
      <c r="AI67" s="2336"/>
      <c r="AJ67" s="2336"/>
      <c r="AK67" s="2336"/>
      <c r="AL67" s="2336"/>
      <c r="AM67" s="2336"/>
      <c r="AN67" s="2336"/>
      <c r="AO67" s="1123"/>
      <c r="AP67" s="1197"/>
      <c r="AQ67" s="1201"/>
      <c r="AR67" s="1201"/>
      <c r="AS67" s="1201"/>
      <c r="AT67" s="1201"/>
      <c r="AU67" s="1201"/>
      <c r="AV67" s="1201"/>
      <c r="AW67" s="1201"/>
      <c r="AX67" s="1201"/>
      <c r="AY67" s="1201"/>
      <c r="AZ67" s="1201"/>
      <c r="BA67" s="1197"/>
      <c r="BB67" s="1197"/>
    </row>
    <row r="68" spans="1:54" ht="17.45" customHeight="1">
      <c r="A68" s="2350"/>
      <c r="B68" s="2350"/>
      <c r="C68" s="2350"/>
      <c r="D68" s="2471"/>
      <c r="E68" s="2472"/>
      <c r="F68" s="2472"/>
      <c r="G68" s="2472"/>
      <c r="H68" s="2473"/>
      <c r="I68" s="2480"/>
      <c r="J68" s="2481"/>
      <c r="K68" s="2481"/>
      <c r="L68" s="2481"/>
      <c r="M68" s="2481"/>
      <c r="N68" s="2481"/>
      <c r="O68" s="2481"/>
      <c r="P68" s="2481"/>
      <c r="Q68" s="2481"/>
      <c r="R68" s="2481"/>
      <c r="S68" s="2481"/>
      <c r="T68" s="2481"/>
      <c r="U68" s="2481"/>
      <c r="V68" s="2481"/>
      <c r="W68" s="2482"/>
      <c r="X68" s="2400" t="s">
        <v>1597</v>
      </c>
      <c r="Y68" s="2400"/>
      <c r="Z68" s="2400"/>
      <c r="AA68" s="2400"/>
      <c r="AB68" s="2400"/>
      <c r="AC68" s="2400"/>
      <c r="AD68" s="2400"/>
      <c r="AE68" s="2400"/>
      <c r="AF68" s="2400"/>
      <c r="AG68" s="2336"/>
      <c r="AH68" s="2336"/>
      <c r="AI68" s="2336"/>
      <c r="AJ68" s="2336"/>
      <c r="AK68" s="2336"/>
      <c r="AL68" s="2336"/>
      <c r="AM68" s="2336"/>
      <c r="AN68" s="2336"/>
      <c r="AO68" s="1123"/>
      <c r="AP68" s="1197"/>
      <c r="AQ68" s="1201"/>
      <c r="AR68" s="1201"/>
      <c r="AS68" s="1201"/>
      <c r="AT68" s="1201"/>
      <c r="AU68" s="1201"/>
      <c r="AV68" s="1201"/>
      <c r="AW68" s="1201"/>
      <c r="AX68" s="1201"/>
      <c r="AY68" s="1201"/>
      <c r="AZ68" s="1201"/>
      <c r="BA68" s="1197"/>
      <c r="BB68" s="1197"/>
    </row>
    <row r="69" spans="1:54" ht="17.45" customHeight="1">
      <c r="A69" s="2350"/>
      <c r="B69" s="2350"/>
      <c r="C69" s="2350"/>
      <c r="D69" s="2471"/>
      <c r="E69" s="2472"/>
      <c r="F69" s="2472"/>
      <c r="G69" s="2472"/>
      <c r="H69" s="2473"/>
      <c r="I69" s="2480"/>
      <c r="J69" s="2481"/>
      <c r="K69" s="2481"/>
      <c r="L69" s="2481"/>
      <c r="M69" s="2481"/>
      <c r="N69" s="2481"/>
      <c r="O69" s="2481"/>
      <c r="P69" s="2481"/>
      <c r="Q69" s="2481"/>
      <c r="R69" s="2481"/>
      <c r="S69" s="2481"/>
      <c r="T69" s="2481"/>
      <c r="U69" s="2481"/>
      <c r="V69" s="2481"/>
      <c r="W69" s="2482"/>
      <c r="X69" s="2400" t="s">
        <v>1398</v>
      </c>
      <c r="Y69" s="2400"/>
      <c r="Z69" s="2400"/>
      <c r="AA69" s="2400"/>
      <c r="AB69" s="2400"/>
      <c r="AC69" s="2400"/>
      <c r="AD69" s="2400"/>
      <c r="AE69" s="2400"/>
      <c r="AF69" s="2400"/>
      <c r="AG69" s="2336"/>
      <c r="AH69" s="2336"/>
      <c r="AI69" s="2336"/>
      <c r="AJ69" s="2336"/>
      <c r="AK69" s="2336"/>
      <c r="AL69" s="2336"/>
      <c r="AM69" s="2336"/>
      <c r="AN69" s="2336"/>
      <c r="AO69" s="1123"/>
      <c r="AP69" s="1197"/>
      <c r="AQ69" s="1201"/>
      <c r="AR69" s="1201"/>
      <c r="AS69" s="1201"/>
      <c r="AT69" s="1201"/>
      <c r="AU69" s="1201"/>
      <c r="AV69" s="1201"/>
      <c r="AW69" s="1201"/>
      <c r="AX69" s="1201"/>
      <c r="AY69" s="1201"/>
      <c r="AZ69" s="1201"/>
      <c r="BA69" s="1197"/>
      <c r="BB69" s="1197"/>
    </row>
    <row r="70" spans="1:54" ht="17.45" customHeight="1">
      <c r="A70" s="2350"/>
      <c r="B70" s="2350"/>
      <c r="C70" s="2350"/>
      <c r="D70" s="2471"/>
      <c r="E70" s="2472"/>
      <c r="F70" s="2472"/>
      <c r="G70" s="2472"/>
      <c r="H70" s="2473"/>
      <c r="I70" s="2480"/>
      <c r="J70" s="2481"/>
      <c r="K70" s="2481"/>
      <c r="L70" s="2481"/>
      <c r="M70" s="2481"/>
      <c r="N70" s="2481"/>
      <c r="O70" s="2481"/>
      <c r="P70" s="2481"/>
      <c r="Q70" s="2481"/>
      <c r="R70" s="2481"/>
      <c r="S70" s="2481"/>
      <c r="T70" s="2481"/>
      <c r="U70" s="2481"/>
      <c r="V70" s="2481"/>
      <c r="W70" s="2482"/>
      <c r="X70" s="2400" t="s">
        <v>1399</v>
      </c>
      <c r="Y70" s="2400"/>
      <c r="Z70" s="2400"/>
      <c r="AA70" s="2400"/>
      <c r="AB70" s="2400"/>
      <c r="AC70" s="2400"/>
      <c r="AD70" s="2400"/>
      <c r="AE70" s="2400"/>
      <c r="AF70" s="2400"/>
      <c r="AG70" s="2336"/>
      <c r="AH70" s="2336"/>
      <c r="AI70" s="2336"/>
      <c r="AJ70" s="2336"/>
      <c r="AK70" s="2336"/>
      <c r="AL70" s="2336"/>
      <c r="AM70" s="2336"/>
      <c r="AN70" s="2336"/>
      <c r="AO70" s="1123"/>
      <c r="AP70" s="1197"/>
      <c r="AQ70" s="1194" t="s">
        <v>1309</v>
      </c>
      <c r="AR70" s="1194" t="s">
        <v>892</v>
      </c>
      <c r="AS70" s="1194" t="s">
        <v>893</v>
      </c>
      <c r="AT70" s="1194" t="s">
        <v>1295</v>
      </c>
      <c r="AU70" s="1194" t="s">
        <v>894</v>
      </c>
      <c r="AV70" s="1194" t="s">
        <v>13</v>
      </c>
      <c r="AW70" s="1194" t="s">
        <v>101</v>
      </c>
      <c r="AX70" s="1194" t="s">
        <v>265</v>
      </c>
      <c r="AY70" s="1369" t="s">
        <v>1254</v>
      </c>
      <c r="AZ70" s="1194" t="s">
        <v>110</v>
      </c>
      <c r="BA70" s="1197"/>
      <c r="BB70" s="1197"/>
    </row>
    <row r="71" spans="1:54" ht="17.45" customHeight="1">
      <c r="A71" s="2350"/>
      <c r="B71" s="2350"/>
      <c r="C71" s="2350"/>
      <c r="D71" s="2471"/>
      <c r="E71" s="2472"/>
      <c r="F71" s="2472"/>
      <c r="G71" s="2472"/>
      <c r="H71" s="2473"/>
      <c r="I71" s="2480"/>
      <c r="J71" s="2481"/>
      <c r="K71" s="2481"/>
      <c r="L71" s="2481"/>
      <c r="M71" s="2481"/>
      <c r="N71" s="2481"/>
      <c r="O71" s="2481"/>
      <c r="P71" s="2481"/>
      <c r="Q71" s="2481"/>
      <c r="R71" s="2481"/>
      <c r="S71" s="2481"/>
      <c r="T71" s="2481"/>
      <c r="U71" s="2481"/>
      <c r="V71" s="2481"/>
      <c r="W71" s="2482"/>
      <c r="X71" s="2400" t="s">
        <v>1548</v>
      </c>
      <c r="Y71" s="2400"/>
      <c r="Z71" s="2400"/>
      <c r="AA71" s="2400"/>
      <c r="AB71" s="2400"/>
      <c r="AC71" s="2400"/>
      <c r="AD71" s="2400"/>
      <c r="AE71" s="2400"/>
      <c r="AF71" s="2400"/>
      <c r="AG71" s="2336"/>
      <c r="AH71" s="2336"/>
      <c r="AI71" s="2336"/>
      <c r="AJ71" s="2336"/>
      <c r="AK71" s="2336"/>
      <c r="AL71" s="2336"/>
      <c r="AM71" s="2336"/>
      <c r="AN71" s="2336"/>
      <c r="AO71" s="1370" t="s">
        <v>1073</v>
      </c>
      <c r="AP71" s="1197"/>
      <c r="AQ71" s="1195" t="s">
        <v>108</v>
      </c>
      <c r="AR71" s="1195" t="s">
        <v>108</v>
      </c>
      <c r="AS71" s="1195" t="s">
        <v>108</v>
      </c>
      <c r="AT71" s="1203" t="s">
        <v>109</v>
      </c>
      <c r="AU71" s="1195" t="s">
        <v>108</v>
      </c>
      <c r="AV71" s="1195" t="s">
        <v>108</v>
      </c>
      <c r="AW71" s="1195" t="s">
        <v>108</v>
      </c>
      <c r="AX71" s="1195" t="s">
        <v>108</v>
      </c>
      <c r="AY71" s="1195" t="s">
        <v>108</v>
      </c>
      <c r="AZ71" s="1195" t="s">
        <v>108</v>
      </c>
      <c r="BA71" s="1197"/>
      <c r="BB71" s="1197"/>
    </row>
    <row r="72" spans="1:54" ht="17.45" customHeight="1">
      <c r="A72" s="2350"/>
      <c r="B72" s="2350"/>
      <c r="C72" s="2350"/>
      <c r="D72" s="2471"/>
      <c r="E72" s="2472"/>
      <c r="F72" s="2472"/>
      <c r="G72" s="2472"/>
      <c r="H72" s="2473"/>
      <c r="I72" s="2480"/>
      <c r="J72" s="2481"/>
      <c r="K72" s="2481"/>
      <c r="L72" s="2481"/>
      <c r="M72" s="2481"/>
      <c r="N72" s="2481"/>
      <c r="O72" s="2481"/>
      <c r="P72" s="2481"/>
      <c r="Q72" s="2481"/>
      <c r="R72" s="2481"/>
      <c r="S72" s="2481"/>
      <c r="T72" s="2481"/>
      <c r="U72" s="2481"/>
      <c r="V72" s="2481"/>
      <c r="W72" s="2482"/>
      <c r="X72" s="2400" t="s">
        <v>1549</v>
      </c>
      <c r="Y72" s="2400"/>
      <c r="Z72" s="2400"/>
      <c r="AA72" s="2400"/>
      <c r="AB72" s="2400"/>
      <c r="AC72" s="2400"/>
      <c r="AD72" s="2400"/>
      <c r="AE72" s="2400"/>
      <c r="AF72" s="2400"/>
      <c r="AG72" s="2336"/>
      <c r="AH72" s="2336"/>
      <c r="AI72" s="2336"/>
      <c r="AJ72" s="2336"/>
      <c r="AK72" s="2336"/>
      <c r="AL72" s="2336"/>
      <c r="AM72" s="2336"/>
      <c r="AN72" s="2336"/>
      <c r="AO72" s="1370" t="s">
        <v>1074</v>
      </c>
      <c r="AP72" s="1197"/>
      <c r="AQ72" s="1195" t="s">
        <v>108</v>
      </c>
      <c r="AR72" s="1195" t="s">
        <v>108</v>
      </c>
      <c r="AS72" s="1195" t="s">
        <v>108</v>
      </c>
      <c r="AT72" s="1203" t="s">
        <v>109</v>
      </c>
      <c r="AU72" s="1195" t="s">
        <v>108</v>
      </c>
      <c r="AV72" s="1195" t="s">
        <v>108</v>
      </c>
      <c r="AW72" s="1195" t="s">
        <v>108</v>
      </c>
      <c r="AX72" s="1195" t="s">
        <v>108</v>
      </c>
      <c r="AY72" s="1195" t="s">
        <v>108</v>
      </c>
      <c r="AZ72" s="1195" t="s">
        <v>108</v>
      </c>
      <c r="BA72" s="1197"/>
      <c r="BB72" s="1197"/>
    </row>
    <row r="73" spans="1:54" ht="17.45" customHeight="1">
      <c r="A73" s="2350"/>
      <c r="B73" s="2350"/>
      <c r="C73" s="2350"/>
      <c r="D73" s="2471"/>
      <c r="E73" s="2472"/>
      <c r="F73" s="2472"/>
      <c r="G73" s="2472"/>
      <c r="H73" s="2473"/>
      <c r="I73" s="2480"/>
      <c r="J73" s="2481"/>
      <c r="K73" s="2481"/>
      <c r="L73" s="2481"/>
      <c r="M73" s="2481"/>
      <c r="N73" s="2481"/>
      <c r="O73" s="2481"/>
      <c r="P73" s="2481"/>
      <c r="Q73" s="2481"/>
      <c r="R73" s="2481"/>
      <c r="S73" s="2481"/>
      <c r="T73" s="2481"/>
      <c r="U73" s="2481"/>
      <c r="V73" s="2481"/>
      <c r="W73" s="2482"/>
      <c r="X73" s="2400" t="s">
        <v>1550</v>
      </c>
      <c r="Y73" s="2400"/>
      <c r="Z73" s="2400"/>
      <c r="AA73" s="2400"/>
      <c r="AB73" s="2400"/>
      <c r="AC73" s="2400"/>
      <c r="AD73" s="2400"/>
      <c r="AE73" s="2400"/>
      <c r="AF73" s="2400"/>
      <c r="AG73" s="2336"/>
      <c r="AH73" s="2336"/>
      <c r="AI73" s="2336"/>
      <c r="AJ73" s="2336"/>
      <c r="AK73" s="2336"/>
      <c r="AL73" s="2336"/>
      <c r="AM73" s="2336"/>
      <c r="AN73" s="2336"/>
      <c r="AO73" s="1370" t="s">
        <v>1075</v>
      </c>
      <c r="AP73" s="1197"/>
      <c r="AQ73" s="1195" t="s">
        <v>108</v>
      </c>
      <c r="AR73" s="1195" t="s">
        <v>108</v>
      </c>
      <c r="AS73" s="1195" t="s">
        <v>108</v>
      </c>
      <c r="AT73" s="1203" t="s">
        <v>109</v>
      </c>
      <c r="AU73" s="1195" t="s">
        <v>108</v>
      </c>
      <c r="AV73" s="1195" t="s">
        <v>108</v>
      </c>
      <c r="AW73" s="1195" t="s">
        <v>108</v>
      </c>
      <c r="AX73" s="1195" t="s">
        <v>108</v>
      </c>
      <c r="AY73" s="1195" t="s">
        <v>108</v>
      </c>
      <c r="AZ73" s="1195" t="s">
        <v>108</v>
      </c>
      <c r="BA73" s="1197"/>
      <c r="BB73" s="1197"/>
    </row>
    <row r="74" spans="1:54" ht="17.45" customHeight="1">
      <c r="A74" s="2350"/>
      <c r="B74" s="2350"/>
      <c r="C74" s="2350"/>
      <c r="D74" s="2471"/>
      <c r="E74" s="2472"/>
      <c r="F74" s="2472"/>
      <c r="G74" s="2472"/>
      <c r="H74" s="2473"/>
      <c r="I74" s="2480"/>
      <c r="J74" s="2481"/>
      <c r="K74" s="2481"/>
      <c r="L74" s="2481"/>
      <c r="M74" s="2481"/>
      <c r="N74" s="2481"/>
      <c r="O74" s="2481"/>
      <c r="P74" s="2481"/>
      <c r="Q74" s="2481"/>
      <c r="R74" s="2481"/>
      <c r="S74" s="2481"/>
      <c r="T74" s="2481"/>
      <c r="U74" s="2481"/>
      <c r="V74" s="2481"/>
      <c r="W74" s="2482"/>
      <c r="X74" s="2400" t="s">
        <v>1541</v>
      </c>
      <c r="Y74" s="2400"/>
      <c r="Z74" s="2400"/>
      <c r="AA74" s="2400"/>
      <c r="AB74" s="2400"/>
      <c r="AC74" s="2400"/>
      <c r="AD74" s="2400"/>
      <c r="AE74" s="2400"/>
      <c r="AF74" s="2400"/>
      <c r="AG74" s="2336"/>
      <c r="AH74" s="2336"/>
      <c r="AI74" s="2336"/>
      <c r="AJ74" s="2336"/>
      <c r="AK74" s="2336"/>
      <c r="AL74" s="2336"/>
      <c r="AM74" s="2336"/>
      <c r="AN74" s="2336"/>
      <c r="AO74" s="1370" t="s">
        <v>1076</v>
      </c>
      <c r="AP74" s="1197"/>
      <c r="AQ74" s="1195" t="s">
        <v>108</v>
      </c>
      <c r="AR74" s="1203" t="s">
        <v>109</v>
      </c>
      <c r="AS74" s="1203" t="s">
        <v>109</v>
      </c>
      <c r="AT74" s="1203" t="s">
        <v>109</v>
      </c>
      <c r="AU74" s="1195" t="s">
        <v>108</v>
      </c>
      <c r="AV74" s="1195" t="s">
        <v>108</v>
      </c>
      <c r="AW74" s="1195" t="s">
        <v>108</v>
      </c>
      <c r="AX74" s="1195" t="s">
        <v>108</v>
      </c>
      <c r="AY74" s="1195" t="s">
        <v>108</v>
      </c>
      <c r="AZ74" s="1195" t="s">
        <v>108</v>
      </c>
      <c r="BA74" s="1197"/>
      <c r="BB74" s="1197"/>
    </row>
    <row r="75" spans="1:54" ht="17.25" customHeight="1">
      <c r="A75" s="2350"/>
      <c r="B75" s="2350"/>
      <c r="C75" s="2350"/>
      <c r="D75" s="2471"/>
      <c r="E75" s="2472"/>
      <c r="F75" s="2472"/>
      <c r="G75" s="2472"/>
      <c r="H75" s="2473"/>
      <c r="I75" s="2480"/>
      <c r="J75" s="2481"/>
      <c r="K75" s="2481"/>
      <c r="L75" s="2481"/>
      <c r="M75" s="2481"/>
      <c r="N75" s="2481"/>
      <c r="O75" s="2481"/>
      <c r="P75" s="2481"/>
      <c r="Q75" s="2481"/>
      <c r="R75" s="2481"/>
      <c r="S75" s="2481"/>
      <c r="T75" s="2481"/>
      <c r="U75" s="2481"/>
      <c r="V75" s="2481"/>
      <c r="W75" s="2482"/>
      <c r="X75" s="2400" t="s">
        <v>1551</v>
      </c>
      <c r="Y75" s="2400"/>
      <c r="Z75" s="2400"/>
      <c r="AA75" s="2400"/>
      <c r="AB75" s="2400"/>
      <c r="AC75" s="2400"/>
      <c r="AD75" s="2400"/>
      <c r="AE75" s="2400"/>
      <c r="AF75" s="2400"/>
      <c r="AG75" s="2336"/>
      <c r="AH75" s="2336"/>
      <c r="AI75" s="2336"/>
      <c r="AJ75" s="2336"/>
      <c r="AK75" s="2336"/>
      <c r="AL75" s="2336"/>
      <c r="AM75" s="2336"/>
      <c r="AN75" s="2336"/>
      <c r="AO75" s="1370" t="s">
        <v>1075</v>
      </c>
      <c r="AP75" s="1197"/>
      <c r="AQ75" s="1195" t="s">
        <v>108</v>
      </c>
      <c r="AR75" s="1195" t="s">
        <v>108</v>
      </c>
      <c r="AS75" s="1195" t="s">
        <v>108</v>
      </c>
      <c r="AT75" s="1203" t="s">
        <v>109</v>
      </c>
      <c r="AU75" s="1195" t="s">
        <v>108</v>
      </c>
      <c r="AV75" s="1195" t="s">
        <v>108</v>
      </c>
      <c r="AW75" s="1195" t="s">
        <v>108</v>
      </c>
      <c r="AX75" s="1195" t="s">
        <v>108</v>
      </c>
      <c r="AY75" s="1195" t="s">
        <v>108</v>
      </c>
      <c r="AZ75" s="1195" t="s">
        <v>108</v>
      </c>
      <c r="BA75" s="1197"/>
      <c r="BB75" s="1197"/>
    </row>
    <row r="76" spans="1:54" ht="17.45" customHeight="1">
      <c r="A76" s="2350"/>
      <c r="B76" s="2350"/>
      <c r="C76" s="2350"/>
      <c r="D76" s="2471"/>
      <c r="E76" s="2472"/>
      <c r="F76" s="2472"/>
      <c r="G76" s="2472"/>
      <c r="H76" s="2473"/>
      <c r="I76" s="2480"/>
      <c r="J76" s="2481"/>
      <c r="K76" s="2481"/>
      <c r="L76" s="2481"/>
      <c r="M76" s="2481"/>
      <c r="N76" s="2481"/>
      <c r="O76" s="2481"/>
      <c r="P76" s="2481"/>
      <c r="Q76" s="2481"/>
      <c r="R76" s="2481"/>
      <c r="S76" s="2481"/>
      <c r="T76" s="2481"/>
      <c r="U76" s="2481"/>
      <c r="V76" s="2481"/>
      <c r="W76" s="2482"/>
      <c r="X76" s="2400" t="s">
        <v>1598</v>
      </c>
      <c r="Y76" s="2400"/>
      <c r="Z76" s="2400"/>
      <c r="AA76" s="2400"/>
      <c r="AB76" s="2400"/>
      <c r="AC76" s="2400"/>
      <c r="AD76" s="2400"/>
      <c r="AE76" s="2400"/>
      <c r="AF76" s="2400"/>
      <c r="AG76" s="2336"/>
      <c r="AH76" s="2336"/>
      <c r="AI76" s="2336"/>
      <c r="AJ76" s="2336"/>
      <c r="AK76" s="2336"/>
      <c r="AL76" s="2336"/>
      <c r="AM76" s="2336"/>
      <c r="AN76" s="2336"/>
      <c r="AO76" s="1121" t="s">
        <v>892</v>
      </c>
      <c r="AP76" s="1197"/>
      <c r="AQ76" s="1203" t="s">
        <v>109</v>
      </c>
      <c r="AR76" s="1195" t="s">
        <v>108</v>
      </c>
      <c r="AS76" s="1203" t="s">
        <v>109</v>
      </c>
      <c r="AT76" s="1203" t="s">
        <v>109</v>
      </c>
      <c r="AU76" s="1203" t="s">
        <v>109</v>
      </c>
      <c r="AV76" s="1203" t="s">
        <v>109</v>
      </c>
      <c r="AW76" s="1203" t="s">
        <v>109</v>
      </c>
      <c r="AX76" s="1203" t="s">
        <v>109</v>
      </c>
      <c r="AY76" s="1203" t="s">
        <v>109</v>
      </c>
      <c r="AZ76" s="1195" t="s">
        <v>108</v>
      </c>
      <c r="BA76" s="1197"/>
      <c r="BB76" s="1197"/>
    </row>
    <row r="77" spans="1:54" ht="17.45" customHeight="1">
      <c r="A77" s="2350"/>
      <c r="B77" s="2350"/>
      <c r="C77" s="2350"/>
      <c r="D77" s="2471"/>
      <c r="E77" s="2472"/>
      <c r="F77" s="2472"/>
      <c r="G77" s="2472"/>
      <c r="H77" s="2473"/>
      <c r="I77" s="2480"/>
      <c r="J77" s="2481"/>
      <c r="K77" s="2481"/>
      <c r="L77" s="2481"/>
      <c r="M77" s="2481"/>
      <c r="N77" s="2481"/>
      <c r="O77" s="2481"/>
      <c r="P77" s="2481"/>
      <c r="Q77" s="2481"/>
      <c r="R77" s="2481"/>
      <c r="S77" s="2481"/>
      <c r="T77" s="2481"/>
      <c r="U77" s="2481"/>
      <c r="V77" s="2481"/>
      <c r="W77" s="2482"/>
      <c r="X77" s="2437" t="s">
        <v>1599</v>
      </c>
      <c r="Y77" s="2400"/>
      <c r="Z77" s="2400"/>
      <c r="AA77" s="2400"/>
      <c r="AB77" s="2400"/>
      <c r="AC77" s="2400"/>
      <c r="AD77" s="2400"/>
      <c r="AE77" s="2400"/>
      <c r="AF77" s="2400"/>
      <c r="AG77" s="2336"/>
      <c r="AH77" s="2336"/>
      <c r="AI77" s="2336"/>
      <c r="AJ77" s="2336"/>
      <c r="AK77" s="2336"/>
      <c r="AL77" s="2336"/>
      <c r="AM77" s="2336"/>
      <c r="AN77" s="2336"/>
      <c r="AO77" s="1121" t="s">
        <v>892</v>
      </c>
      <c r="AP77" s="1197"/>
      <c r="AQ77" s="1203" t="s">
        <v>109</v>
      </c>
      <c r="AR77" s="1195" t="s">
        <v>108</v>
      </c>
      <c r="AS77" s="1203" t="s">
        <v>109</v>
      </c>
      <c r="AT77" s="1203" t="s">
        <v>109</v>
      </c>
      <c r="AU77" s="1203" t="s">
        <v>109</v>
      </c>
      <c r="AV77" s="1203" t="s">
        <v>109</v>
      </c>
      <c r="AW77" s="1203" t="s">
        <v>109</v>
      </c>
      <c r="AX77" s="1203" t="s">
        <v>109</v>
      </c>
      <c r="AY77" s="1203" t="s">
        <v>109</v>
      </c>
      <c r="AZ77" s="1195" t="s">
        <v>108</v>
      </c>
      <c r="BA77" s="1197"/>
      <c r="BB77" s="1197"/>
    </row>
    <row r="78" spans="1:54" ht="17.45" customHeight="1">
      <c r="A78" s="2350"/>
      <c r="B78" s="2350"/>
      <c r="C78" s="2350"/>
      <c r="D78" s="2471"/>
      <c r="E78" s="2472"/>
      <c r="F78" s="2472"/>
      <c r="G78" s="2472"/>
      <c r="H78" s="2473"/>
      <c r="I78" s="2480"/>
      <c r="J78" s="2481"/>
      <c r="K78" s="2481"/>
      <c r="L78" s="2481"/>
      <c r="M78" s="2481"/>
      <c r="N78" s="2481"/>
      <c r="O78" s="2481"/>
      <c r="P78" s="2481"/>
      <c r="Q78" s="2481"/>
      <c r="R78" s="2481"/>
      <c r="S78" s="2481"/>
      <c r="T78" s="2481"/>
      <c r="U78" s="2481"/>
      <c r="V78" s="2481"/>
      <c r="W78" s="2482"/>
      <c r="X78" s="2400" t="s">
        <v>1600</v>
      </c>
      <c r="Y78" s="2400"/>
      <c r="Z78" s="2400"/>
      <c r="AA78" s="2400"/>
      <c r="AB78" s="2400"/>
      <c r="AC78" s="2400"/>
      <c r="AD78" s="2400"/>
      <c r="AE78" s="2400"/>
      <c r="AF78" s="2400"/>
      <c r="AG78" s="2336"/>
      <c r="AH78" s="2336"/>
      <c r="AI78" s="2336"/>
      <c r="AJ78" s="2336"/>
      <c r="AK78" s="2336"/>
      <c r="AL78" s="2336"/>
      <c r="AM78" s="2336"/>
      <c r="AN78" s="2336"/>
      <c r="AO78" s="1121" t="s">
        <v>892</v>
      </c>
      <c r="AP78" s="1197"/>
      <c r="AQ78" s="1203" t="s">
        <v>109</v>
      </c>
      <c r="AR78" s="1195" t="s">
        <v>108</v>
      </c>
      <c r="AS78" s="1203" t="s">
        <v>109</v>
      </c>
      <c r="AT78" s="1203" t="s">
        <v>109</v>
      </c>
      <c r="AU78" s="1203" t="s">
        <v>109</v>
      </c>
      <c r="AV78" s="1203" t="s">
        <v>109</v>
      </c>
      <c r="AW78" s="1203" t="s">
        <v>109</v>
      </c>
      <c r="AX78" s="1203" t="s">
        <v>109</v>
      </c>
      <c r="AY78" s="1203" t="s">
        <v>109</v>
      </c>
      <c r="AZ78" s="1195" t="s">
        <v>108</v>
      </c>
      <c r="BA78" s="1197"/>
      <c r="BB78" s="1197"/>
    </row>
    <row r="79" spans="1:54" ht="17.45" customHeight="1">
      <c r="A79" s="2350"/>
      <c r="B79" s="2350"/>
      <c r="C79" s="2350"/>
      <c r="D79" s="2471"/>
      <c r="E79" s="2472"/>
      <c r="F79" s="2472"/>
      <c r="G79" s="2472"/>
      <c r="H79" s="2473"/>
      <c r="I79" s="2480"/>
      <c r="J79" s="2481"/>
      <c r="K79" s="2481"/>
      <c r="L79" s="2481"/>
      <c r="M79" s="2481"/>
      <c r="N79" s="2481"/>
      <c r="O79" s="2481"/>
      <c r="P79" s="2481"/>
      <c r="Q79" s="2481"/>
      <c r="R79" s="2481"/>
      <c r="S79" s="2481"/>
      <c r="T79" s="2481"/>
      <c r="U79" s="2481"/>
      <c r="V79" s="2481"/>
      <c r="W79" s="2482"/>
      <c r="X79" s="2400" t="s">
        <v>1601</v>
      </c>
      <c r="Y79" s="2400"/>
      <c r="Z79" s="2400"/>
      <c r="AA79" s="2400"/>
      <c r="AB79" s="2400"/>
      <c r="AC79" s="2400"/>
      <c r="AD79" s="2400"/>
      <c r="AE79" s="2400"/>
      <c r="AF79" s="2400"/>
      <c r="AG79" s="2336"/>
      <c r="AH79" s="2336"/>
      <c r="AI79" s="2336"/>
      <c r="AJ79" s="2336"/>
      <c r="AK79" s="2336"/>
      <c r="AL79" s="2336"/>
      <c r="AM79" s="2336"/>
      <c r="AN79" s="2336"/>
      <c r="AO79" s="1121" t="s">
        <v>892</v>
      </c>
      <c r="AP79" s="1197"/>
      <c r="AQ79" s="1203" t="s">
        <v>109</v>
      </c>
      <c r="AR79" s="1195" t="s">
        <v>108</v>
      </c>
      <c r="AS79" s="1203" t="s">
        <v>109</v>
      </c>
      <c r="AT79" s="1203" t="s">
        <v>109</v>
      </c>
      <c r="AU79" s="1203" t="s">
        <v>109</v>
      </c>
      <c r="AV79" s="1203" t="s">
        <v>109</v>
      </c>
      <c r="AW79" s="1203" t="s">
        <v>109</v>
      </c>
      <c r="AX79" s="1203" t="s">
        <v>109</v>
      </c>
      <c r="AY79" s="1203" t="s">
        <v>109</v>
      </c>
      <c r="AZ79" s="1195" t="s">
        <v>108</v>
      </c>
      <c r="BA79" s="1197"/>
      <c r="BB79" s="1197"/>
    </row>
    <row r="80" spans="1:54" ht="17.45" customHeight="1">
      <c r="A80" s="2350"/>
      <c r="B80" s="2350"/>
      <c r="C80" s="2350"/>
      <c r="D80" s="2471"/>
      <c r="E80" s="2472"/>
      <c r="F80" s="2472"/>
      <c r="G80" s="2472"/>
      <c r="H80" s="2473"/>
      <c r="I80" s="2480"/>
      <c r="J80" s="2481"/>
      <c r="K80" s="2481"/>
      <c r="L80" s="2481"/>
      <c r="M80" s="2481"/>
      <c r="N80" s="2481"/>
      <c r="O80" s="2481"/>
      <c r="P80" s="2481"/>
      <c r="Q80" s="2481"/>
      <c r="R80" s="2481"/>
      <c r="S80" s="2481"/>
      <c r="T80" s="2481"/>
      <c r="U80" s="2481"/>
      <c r="V80" s="2481"/>
      <c r="W80" s="2482"/>
      <c r="X80" s="2438" t="s">
        <v>1602</v>
      </c>
      <c r="Y80" s="2438"/>
      <c r="Z80" s="2438"/>
      <c r="AA80" s="2438"/>
      <c r="AB80" s="2438"/>
      <c r="AC80" s="2438"/>
      <c r="AD80" s="2438"/>
      <c r="AE80" s="2438"/>
      <c r="AF80" s="2438"/>
      <c r="AG80" s="2355"/>
      <c r="AH80" s="2355"/>
      <c r="AI80" s="2355"/>
      <c r="AJ80" s="2355"/>
      <c r="AK80" s="2355"/>
      <c r="AL80" s="2355"/>
      <c r="AM80" s="2355"/>
      <c r="AN80" s="2355"/>
      <c r="AO80" s="1125" t="s">
        <v>13</v>
      </c>
      <c r="AP80" s="1197"/>
      <c r="AQ80" s="1203" t="s">
        <v>109</v>
      </c>
      <c r="AR80" s="1203" t="s">
        <v>109</v>
      </c>
      <c r="AS80" s="1203" t="s">
        <v>109</v>
      </c>
      <c r="AT80" s="1203" t="s">
        <v>109</v>
      </c>
      <c r="AU80" s="1203" t="s">
        <v>109</v>
      </c>
      <c r="AV80" s="1195" t="s">
        <v>108</v>
      </c>
      <c r="AW80" s="1203" t="s">
        <v>109</v>
      </c>
      <c r="AX80" s="1203" t="s">
        <v>109</v>
      </c>
      <c r="AY80" s="1195" t="s">
        <v>108</v>
      </c>
      <c r="AZ80" s="1195" t="s">
        <v>108</v>
      </c>
      <c r="BA80" s="1197"/>
      <c r="BB80" s="1197"/>
    </row>
    <row r="81" spans="1:55" ht="17.45" customHeight="1">
      <c r="A81" s="2350"/>
      <c r="B81" s="2350"/>
      <c r="C81" s="2350"/>
      <c r="D81" s="2471"/>
      <c r="E81" s="2472"/>
      <c r="F81" s="2472"/>
      <c r="G81" s="2472"/>
      <c r="H81" s="2473"/>
      <c r="I81" s="2480"/>
      <c r="J81" s="2481"/>
      <c r="K81" s="2481"/>
      <c r="L81" s="2481"/>
      <c r="M81" s="2481"/>
      <c r="N81" s="2481"/>
      <c r="O81" s="2481"/>
      <c r="P81" s="2481"/>
      <c r="Q81" s="2481"/>
      <c r="R81" s="2481"/>
      <c r="S81" s="2481"/>
      <c r="T81" s="2481"/>
      <c r="U81" s="2481"/>
      <c r="V81" s="2481"/>
      <c r="W81" s="2482"/>
      <c r="X81" s="2400" t="s">
        <v>1603</v>
      </c>
      <c r="Y81" s="2400"/>
      <c r="Z81" s="2400"/>
      <c r="AA81" s="2400"/>
      <c r="AB81" s="2400"/>
      <c r="AC81" s="2400"/>
      <c r="AD81" s="2400"/>
      <c r="AE81" s="2400"/>
      <c r="AF81" s="2400"/>
      <c r="AG81" s="2336"/>
      <c r="AH81" s="2336"/>
      <c r="AI81" s="2336"/>
      <c r="AJ81" s="2336"/>
      <c r="AK81" s="2336"/>
      <c r="AL81" s="2336"/>
      <c r="AM81" s="2336"/>
      <c r="AN81" s="2336"/>
      <c r="AO81" s="1117" t="s">
        <v>1309</v>
      </c>
      <c r="AP81" s="1197"/>
      <c r="AQ81" s="1316" t="s">
        <v>188</v>
      </c>
      <c r="AR81" s="1203" t="s">
        <v>109</v>
      </c>
      <c r="AS81" s="1203" t="s">
        <v>109</v>
      </c>
      <c r="AT81" s="1203" t="s">
        <v>109</v>
      </c>
      <c r="AU81" s="1203" t="s">
        <v>109</v>
      </c>
      <c r="AV81" s="1203" t="s">
        <v>109</v>
      </c>
      <c r="AW81" s="1203" t="s">
        <v>109</v>
      </c>
      <c r="AX81" s="1316" t="s">
        <v>188</v>
      </c>
      <c r="AY81" s="1203" t="s">
        <v>109</v>
      </c>
      <c r="AZ81" s="1195" t="s">
        <v>108</v>
      </c>
      <c r="BA81" s="1197"/>
      <c r="BB81" s="1197"/>
    </row>
    <row r="82" spans="1:55" ht="17.45" customHeight="1">
      <c r="A82" s="2350"/>
      <c r="B82" s="2350"/>
      <c r="C82" s="2350"/>
      <c r="D82" s="2471"/>
      <c r="E82" s="2472"/>
      <c r="F82" s="2472"/>
      <c r="G82" s="2472"/>
      <c r="H82" s="2473"/>
      <c r="I82" s="2480"/>
      <c r="J82" s="2481"/>
      <c r="K82" s="2481"/>
      <c r="L82" s="2481"/>
      <c r="M82" s="2481"/>
      <c r="N82" s="2481"/>
      <c r="O82" s="2481"/>
      <c r="P82" s="2481"/>
      <c r="Q82" s="2481"/>
      <c r="R82" s="2481"/>
      <c r="S82" s="2481"/>
      <c r="T82" s="2481"/>
      <c r="U82" s="2481"/>
      <c r="V82" s="2481"/>
      <c r="W82" s="2482"/>
      <c r="X82" s="2400" t="s">
        <v>1752</v>
      </c>
      <c r="Y82" s="2400"/>
      <c r="Z82" s="2400"/>
      <c r="AA82" s="2400"/>
      <c r="AB82" s="2400"/>
      <c r="AC82" s="2400"/>
      <c r="AD82" s="2400"/>
      <c r="AE82" s="2400"/>
      <c r="AF82" s="2400"/>
      <c r="AG82" s="2336"/>
      <c r="AH82" s="2336"/>
      <c r="AI82" s="2336"/>
      <c r="AJ82" s="2336"/>
      <c r="AK82" s="2336"/>
      <c r="AL82" s="2336"/>
      <c r="AM82" s="2336"/>
      <c r="AN82" s="2336"/>
      <c r="AO82" s="1117"/>
      <c r="AP82" s="1197"/>
      <c r="AQ82" s="1316"/>
      <c r="AR82" s="1203"/>
      <c r="AS82" s="1203"/>
      <c r="AT82" s="1203"/>
      <c r="AU82" s="1203"/>
      <c r="AV82" s="1203"/>
      <c r="AW82" s="1203"/>
      <c r="AX82" s="1316"/>
      <c r="AY82" s="1203"/>
      <c r="AZ82" s="1195"/>
      <c r="BA82" s="1197"/>
      <c r="BB82" s="1197"/>
    </row>
    <row r="83" spans="1:55" ht="17.45" customHeight="1">
      <c r="A83" s="2350"/>
      <c r="B83" s="2350"/>
      <c r="C83" s="2350"/>
      <c r="D83" s="2471"/>
      <c r="E83" s="2472"/>
      <c r="F83" s="2472"/>
      <c r="G83" s="2472"/>
      <c r="H83" s="2473"/>
      <c r="I83" s="2480"/>
      <c r="J83" s="2481"/>
      <c r="K83" s="2481"/>
      <c r="L83" s="2481"/>
      <c r="M83" s="2481"/>
      <c r="N83" s="2481"/>
      <c r="O83" s="2481"/>
      <c r="P83" s="2481"/>
      <c r="Q83" s="2481"/>
      <c r="R83" s="2481"/>
      <c r="S83" s="2481"/>
      <c r="T83" s="2481"/>
      <c r="U83" s="2481"/>
      <c r="V83" s="2481"/>
      <c r="W83" s="2482"/>
      <c r="X83" s="2400" t="s">
        <v>1753</v>
      </c>
      <c r="Y83" s="2400"/>
      <c r="Z83" s="2400"/>
      <c r="AA83" s="2400"/>
      <c r="AB83" s="2400"/>
      <c r="AC83" s="2400"/>
      <c r="AD83" s="2400"/>
      <c r="AE83" s="2400"/>
      <c r="AF83" s="2400"/>
      <c r="AG83" s="2336"/>
      <c r="AH83" s="2336"/>
      <c r="AI83" s="2336"/>
      <c r="AJ83" s="2336"/>
      <c r="AK83" s="2336"/>
      <c r="AL83" s="2336"/>
      <c r="AM83" s="2336"/>
      <c r="AN83" s="2336"/>
      <c r="AO83" s="1117" t="s">
        <v>1309</v>
      </c>
      <c r="AP83" s="1197"/>
      <c r="AQ83" s="1316" t="s">
        <v>188</v>
      </c>
      <c r="AR83" s="1203" t="s">
        <v>109</v>
      </c>
      <c r="AS83" s="1203" t="s">
        <v>109</v>
      </c>
      <c r="AT83" s="1203" t="s">
        <v>109</v>
      </c>
      <c r="AU83" s="1203" t="s">
        <v>109</v>
      </c>
      <c r="AV83" s="1203" t="s">
        <v>109</v>
      </c>
      <c r="AW83" s="1203" t="s">
        <v>109</v>
      </c>
      <c r="AX83" s="1316" t="s">
        <v>188</v>
      </c>
      <c r="AY83" s="1203" t="s">
        <v>109</v>
      </c>
      <c r="AZ83" s="1195" t="s">
        <v>108</v>
      </c>
      <c r="BA83" s="1197"/>
      <c r="BB83" s="1197"/>
    </row>
    <row r="84" spans="1:55" ht="17.45" customHeight="1">
      <c r="A84" s="2350"/>
      <c r="B84" s="2350"/>
      <c r="C84" s="2350"/>
      <c r="D84" s="2471"/>
      <c r="E84" s="2472"/>
      <c r="F84" s="2472"/>
      <c r="G84" s="2472"/>
      <c r="H84" s="2473"/>
      <c r="I84" s="2480"/>
      <c r="J84" s="2481"/>
      <c r="K84" s="2481"/>
      <c r="L84" s="2481"/>
      <c r="M84" s="2481"/>
      <c r="N84" s="2481"/>
      <c r="O84" s="2481"/>
      <c r="P84" s="2481"/>
      <c r="Q84" s="2481"/>
      <c r="R84" s="2481"/>
      <c r="S84" s="2481"/>
      <c r="T84" s="2481"/>
      <c r="U84" s="2481"/>
      <c r="V84" s="2481"/>
      <c r="W84" s="2482"/>
      <c r="X84" s="2400" t="s">
        <v>1754</v>
      </c>
      <c r="Y84" s="2400"/>
      <c r="Z84" s="2400"/>
      <c r="AA84" s="2400"/>
      <c r="AB84" s="2400"/>
      <c r="AC84" s="2400"/>
      <c r="AD84" s="2400"/>
      <c r="AE84" s="2400"/>
      <c r="AF84" s="2400"/>
      <c r="AG84" s="2336"/>
      <c r="AH84" s="2336"/>
      <c r="AI84" s="2336"/>
      <c r="AJ84" s="2336"/>
      <c r="AK84" s="2336"/>
      <c r="AL84" s="2336"/>
      <c r="AM84" s="2336"/>
      <c r="AN84" s="2336"/>
      <c r="AO84" s="1370" t="s">
        <v>469</v>
      </c>
      <c r="AP84" s="1197"/>
      <c r="AQ84" s="1316" t="s">
        <v>188</v>
      </c>
      <c r="AR84" s="1351" t="s">
        <v>188</v>
      </c>
      <c r="AS84" s="1351" t="s">
        <v>188</v>
      </c>
      <c r="AT84" s="1351" t="s">
        <v>188</v>
      </c>
      <c r="AU84" s="1351" t="s">
        <v>188</v>
      </c>
      <c r="AV84" s="1195" t="s">
        <v>108</v>
      </c>
      <c r="AW84" s="1203" t="s">
        <v>109</v>
      </c>
      <c r="AX84" s="1316" t="s">
        <v>188</v>
      </c>
      <c r="AY84" s="1195" t="s">
        <v>108</v>
      </c>
      <c r="AZ84" s="1195" t="s">
        <v>108</v>
      </c>
      <c r="BA84" s="1197"/>
      <c r="BB84" s="1197"/>
    </row>
    <row r="85" spans="1:55" ht="17.45" customHeight="1">
      <c r="A85" s="2350"/>
      <c r="B85" s="2350"/>
      <c r="C85" s="2350"/>
      <c r="D85" s="2474"/>
      <c r="E85" s="2475"/>
      <c r="F85" s="2475"/>
      <c r="G85" s="2475"/>
      <c r="H85" s="2476"/>
      <c r="I85" s="2483"/>
      <c r="J85" s="2484"/>
      <c r="K85" s="2484"/>
      <c r="L85" s="2484"/>
      <c r="M85" s="2484"/>
      <c r="N85" s="2484"/>
      <c r="O85" s="2484"/>
      <c r="P85" s="2484"/>
      <c r="Q85" s="2484"/>
      <c r="R85" s="2484"/>
      <c r="S85" s="2484"/>
      <c r="T85" s="2484"/>
      <c r="U85" s="2484"/>
      <c r="V85" s="2484"/>
      <c r="W85" s="2485"/>
      <c r="X85" s="2439" t="s">
        <v>1755</v>
      </c>
      <c r="Y85" s="2439"/>
      <c r="Z85" s="2439"/>
      <c r="AA85" s="2439"/>
      <c r="AB85" s="2439"/>
      <c r="AC85" s="2439"/>
      <c r="AD85" s="2439"/>
      <c r="AE85" s="2439"/>
      <c r="AF85" s="2439"/>
      <c r="AG85" s="2347"/>
      <c r="AH85" s="2347"/>
      <c r="AI85" s="2347"/>
      <c r="AJ85" s="2347"/>
      <c r="AK85" s="2347"/>
      <c r="AL85" s="2347"/>
      <c r="AM85" s="2347"/>
      <c r="AN85" s="2347"/>
      <c r="AO85" s="1370" t="s">
        <v>469</v>
      </c>
      <c r="AP85" s="1197"/>
      <c r="AQ85" s="1316" t="s">
        <v>188</v>
      </c>
      <c r="AR85" s="1351" t="s">
        <v>188</v>
      </c>
      <c r="AS85" s="1351" t="s">
        <v>188</v>
      </c>
      <c r="AT85" s="1351" t="s">
        <v>188</v>
      </c>
      <c r="AU85" s="1351" t="s">
        <v>188</v>
      </c>
      <c r="AV85" s="1195" t="s">
        <v>108</v>
      </c>
      <c r="AW85" s="1203" t="s">
        <v>109</v>
      </c>
      <c r="AX85" s="1316" t="s">
        <v>188</v>
      </c>
      <c r="AY85" s="1195" t="s">
        <v>108</v>
      </c>
      <c r="AZ85" s="1195" t="s">
        <v>108</v>
      </c>
      <c r="BA85" s="1197"/>
      <c r="BB85" s="1197"/>
    </row>
    <row r="86" spans="1:55" ht="17.45" customHeight="1">
      <c r="A86" s="2350"/>
      <c r="B86" s="2350"/>
      <c r="C86" s="2350"/>
      <c r="D86" s="2447" t="s">
        <v>1545</v>
      </c>
      <c r="E86" s="2447"/>
      <c r="F86" s="2447"/>
      <c r="G86" s="2447"/>
      <c r="H86" s="2447"/>
      <c r="I86" s="2353" t="s">
        <v>358</v>
      </c>
      <c r="J86" s="2353"/>
      <c r="K86" s="2353"/>
      <c r="L86" s="2353"/>
      <c r="M86" s="2353"/>
      <c r="N86" s="2353"/>
      <c r="O86" s="2353"/>
      <c r="P86" s="2353"/>
      <c r="Q86" s="2353"/>
      <c r="R86" s="2353"/>
      <c r="S86" s="2353"/>
      <c r="T86" s="2353"/>
      <c r="U86" s="2353"/>
      <c r="V86" s="2353"/>
      <c r="W86" s="2353"/>
      <c r="X86" s="2435" t="s">
        <v>1308</v>
      </c>
      <c r="Y86" s="2435"/>
      <c r="Z86" s="2435"/>
      <c r="AA86" s="2435"/>
      <c r="AB86" s="2435"/>
      <c r="AC86" s="2435"/>
      <c r="AD86" s="2435"/>
      <c r="AE86" s="2435"/>
      <c r="AF86" s="2435"/>
      <c r="AG86" s="2348"/>
      <c r="AH86" s="2348"/>
      <c r="AI86" s="2348"/>
      <c r="AJ86" s="2348"/>
      <c r="AK86" s="2348"/>
      <c r="AL86" s="2348"/>
      <c r="AM86" s="2348"/>
      <c r="AN86" s="2348"/>
      <c r="AO86" s="1123"/>
      <c r="AP86" s="1197"/>
      <c r="AQ86" s="1201"/>
      <c r="AR86" s="1201"/>
      <c r="AS86" s="1201"/>
      <c r="AT86" s="1201"/>
      <c r="AU86" s="1201"/>
      <c r="AV86" s="1201"/>
      <c r="AW86" s="1201"/>
      <c r="AX86" s="1201"/>
      <c r="AY86" s="1201"/>
      <c r="AZ86" s="1201"/>
      <c r="BA86" s="1197"/>
      <c r="BB86" s="1197"/>
    </row>
    <row r="87" spans="1:55" ht="17.45" customHeight="1">
      <c r="A87" s="2350"/>
      <c r="B87" s="2350"/>
      <c r="C87" s="2350"/>
      <c r="D87" s="2447"/>
      <c r="E87" s="2447"/>
      <c r="F87" s="2447"/>
      <c r="G87" s="2447"/>
      <c r="H87" s="2447"/>
      <c r="I87" s="2353"/>
      <c r="J87" s="2353"/>
      <c r="K87" s="2353"/>
      <c r="L87" s="2353"/>
      <c r="M87" s="2353"/>
      <c r="N87" s="2353"/>
      <c r="O87" s="2353"/>
      <c r="P87" s="2353"/>
      <c r="Q87" s="2353"/>
      <c r="R87" s="2353"/>
      <c r="S87" s="2353"/>
      <c r="T87" s="2353"/>
      <c r="U87" s="2353"/>
      <c r="V87" s="2353"/>
      <c r="W87" s="2353"/>
      <c r="X87" s="2400" t="s">
        <v>600</v>
      </c>
      <c r="Y87" s="2400"/>
      <c r="Z87" s="2400"/>
      <c r="AA87" s="2400"/>
      <c r="AB87" s="2400"/>
      <c r="AC87" s="2400"/>
      <c r="AD87" s="2400"/>
      <c r="AE87" s="2400"/>
      <c r="AF87" s="2400"/>
      <c r="AG87" s="2336"/>
      <c r="AH87" s="2336"/>
      <c r="AI87" s="2336"/>
      <c r="AJ87" s="2336"/>
      <c r="AK87" s="2336"/>
      <c r="AL87" s="2336"/>
      <c r="AM87" s="2336"/>
      <c r="AN87" s="2336"/>
      <c r="AO87" s="1123"/>
      <c r="AP87" s="1197"/>
      <c r="AQ87" s="1201"/>
      <c r="AR87" s="1201"/>
      <c r="AS87" s="1201"/>
      <c r="AT87" s="1201"/>
      <c r="AU87" s="1201"/>
      <c r="AV87" s="1201"/>
      <c r="AW87" s="1201"/>
      <c r="AX87" s="1201"/>
      <c r="AY87" s="1201"/>
      <c r="AZ87" s="1201"/>
      <c r="BA87" s="1197"/>
      <c r="BB87" s="1197"/>
    </row>
    <row r="88" spans="1:55" ht="17.45" customHeight="1">
      <c r="A88" s="2350"/>
      <c r="B88" s="2350"/>
      <c r="C88" s="2350"/>
      <c r="D88" s="2447"/>
      <c r="E88" s="2447"/>
      <c r="F88" s="2447"/>
      <c r="G88" s="2447"/>
      <c r="H88" s="2447"/>
      <c r="I88" s="2353"/>
      <c r="J88" s="2353"/>
      <c r="K88" s="2353"/>
      <c r="L88" s="2353"/>
      <c r="M88" s="2353"/>
      <c r="N88" s="2353"/>
      <c r="O88" s="2353"/>
      <c r="P88" s="2353"/>
      <c r="Q88" s="2353"/>
      <c r="R88" s="2353"/>
      <c r="S88" s="2353"/>
      <c r="T88" s="2353"/>
      <c r="U88" s="2353"/>
      <c r="V88" s="2353"/>
      <c r="W88" s="2353"/>
      <c r="X88" s="2400" t="s">
        <v>499</v>
      </c>
      <c r="Y88" s="2400"/>
      <c r="Z88" s="2400"/>
      <c r="AA88" s="2400"/>
      <c r="AB88" s="2400"/>
      <c r="AC88" s="2400"/>
      <c r="AD88" s="2400"/>
      <c r="AE88" s="2400"/>
      <c r="AF88" s="2400"/>
      <c r="AG88" s="2336"/>
      <c r="AH88" s="2336"/>
      <c r="AI88" s="2336"/>
      <c r="AJ88" s="2336"/>
      <c r="AK88" s="2336"/>
      <c r="AL88" s="2336"/>
      <c r="AM88" s="2336"/>
      <c r="AN88" s="2336"/>
      <c r="AO88" s="1123"/>
      <c r="AP88" s="1197"/>
      <c r="AQ88" s="1201"/>
      <c r="AR88" s="1201"/>
      <c r="AS88" s="1201"/>
      <c r="AT88" s="1201"/>
      <c r="AU88" s="1201"/>
      <c r="AV88" s="1201"/>
      <c r="AW88" s="1201"/>
      <c r="AX88" s="1201"/>
      <c r="AY88" s="1201"/>
      <c r="AZ88" s="1201"/>
      <c r="BA88" s="1197"/>
      <c r="BB88" s="1197"/>
    </row>
    <row r="89" spans="1:55" ht="17.45" customHeight="1">
      <c r="A89" s="2350"/>
      <c r="B89" s="2350"/>
      <c r="C89" s="2350"/>
      <c r="D89" s="2447"/>
      <c r="E89" s="2447"/>
      <c r="F89" s="2447"/>
      <c r="G89" s="2447"/>
      <c r="H89" s="2447"/>
      <c r="I89" s="2353"/>
      <c r="J89" s="2353"/>
      <c r="K89" s="2353"/>
      <c r="L89" s="2353"/>
      <c r="M89" s="2353"/>
      <c r="N89" s="2353"/>
      <c r="O89" s="2353"/>
      <c r="P89" s="2353"/>
      <c r="Q89" s="2353"/>
      <c r="R89" s="2353"/>
      <c r="S89" s="2353"/>
      <c r="T89" s="2353"/>
      <c r="U89" s="2353"/>
      <c r="V89" s="2353"/>
      <c r="W89" s="2353"/>
      <c r="X89" s="2439" t="s">
        <v>500</v>
      </c>
      <c r="Y89" s="2439"/>
      <c r="Z89" s="2439"/>
      <c r="AA89" s="2439"/>
      <c r="AB89" s="2439"/>
      <c r="AC89" s="2439"/>
      <c r="AD89" s="2439"/>
      <c r="AE89" s="2439"/>
      <c r="AF89" s="2439"/>
      <c r="AG89" s="2347"/>
      <c r="AH89" s="2347"/>
      <c r="AI89" s="2347"/>
      <c r="AJ89" s="2347"/>
      <c r="AK89" s="2347"/>
      <c r="AL89" s="2347"/>
      <c r="AM89" s="2347"/>
      <c r="AN89" s="2347"/>
      <c r="AO89" s="1123"/>
      <c r="AP89" s="1197"/>
      <c r="AQ89" s="1194" t="s">
        <v>1309</v>
      </c>
      <c r="AR89" s="1194" t="s">
        <v>892</v>
      </c>
      <c r="AS89" s="1194" t="s">
        <v>893</v>
      </c>
      <c r="AT89" s="1194" t="s">
        <v>1295</v>
      </c>
      <c r="AU89" s="1194" t="s">
        <v>894</v>
      </c>
      <c r="AV89" s="1194" t="s">
        <v>13</v>
      </c>
      <c r="AW89" s="1194" t="s">
        <v>101</v>
      </c>
      <c r="AX89" s="1194" t="s">
        <v>265</v>
      </c>
      <c r="AY89" s="1369" t="s">
        <v>1254</v>
      </c>
      <c r="AZ89" s="1194" t="s">
        <v>110</v>
      </c>
      <c r="BA89" s="1197"/>
      <c r="BB89" s="1197"/>
    </row>
    <row r="90" spans="1:55" ht="17.45" hidden="1" customHeight="1">
      <c r="A90" s="2350"/>
      <c r="B90" s="2350"/>
      <c r="C90" s="2350"/>
      <c r="D90" s="2353" t="s">
        <v>882</v>
      </c>
      <c r="E90" s="2353"/>
      <c r="F90" s="2353"/>
      <c r="G90" s="2353"/>
      <c r="H90" s="2353"/>
      <c r="I90" s="2353" t="s">
        <v>1226</v>
      </c>
      <c r="J90" s="2353"/>
      <c r="K90" s="2353"/>
      <c r="L90" s="2353"/>
      <c r="M90" s="2353"/>
      <c r="N90" s="2353"/>
      <c r="O90" s="2353"/>
      <c r="P90" s="2353"/>
      <c r="Q90" s="2353"/>
      <c r="R90" s="2353"/>
      <c r="S90" s="2353"/>
      <c r="T90" s="2353"/>
      <c r="U90" s="2353"/>
      <c r="V90" s="2353"/>
      <c r="W90" s="2353"/>
      <c r="X90" s="2435" t="s">
        <v>1308</v>
      </c>
      <c r="Y90" s="2435"/>
      <c r="Z90" s="2435"/>
      <c r="AA90" s="2435"/>
      <c r="AB90" s="2435"/>
      <c r="AC90" s="2435"/>
      <c r="AD90" s="2435"/>
      <c r="AE90" s="2435"/>
      <c r="AF90" s="2435"/>
      <c r="AG90" s="2434"/>
      <c r="AH90" s="2434"/>
      <c r="AI90" s="2434"/>
      <c r="AJ90" s="2434"/>
      <c r="AK90" s="2434"/>
      <c r="AL90" s="2434"/>
      <c r="AM90" s="2434"/>
      <c r="AN90" s="2434"/>
      <c r="AO90" s="1117" t="s">
        <v>1309</v>
      </c>
      <c r="AP90" s="1197"/>
      <c r="AQ90" s="1195" t="s">
        <v>108</v>
      </c>
      <c r="AR90" s="1203" t="s">
        <v>109</v>
      </c>
      <c r="AS90" s="1203" t="s">
        <v>109</v>
      </c>
      <c r="AT90" s="1203" t="s">
        <v>109</v>
      </c>
      <c r="AU90" s="1203" t="s">
        <v>109</v>
      </c>
      <c r="AV90" s="1203" t="s">
        <v>109</v>
      </c>
      <c r="AW90" s="1203" t="s">
        <v>109</v>
      </c>
      <c r="AX90" s="1203" t="s">
        <v>109</v>
      </c>
      <c r="AY90" s="1203" t="s">
        <v>109</v>
      </c>
      <c r="AZ90" s="1195" t="s">
        <v>108</v>
      </c>
      <c r="BA90" s="1197"/>
      <c r="BB90" s="1197"/>
    </row>
    <row r="91" spans="1:55" ht="17.45" hidden="1" customHeight="1">
      <c r="A91" s="2350"/>
      <c r="B91" s="2350"/>
      <c r="C91" s="2350"/>
      <c r="D91" s="2353"/>
      <c r="E91" s="2353"/>
      <c r="F91" s="2353"/>
      <c r="G91" s="2353"/>
      <c r="H91" s="2353"/>
      <c r="I91" s="2353"/>
      <c r="J91" s="2353"/>
      <c r="K91" s="2353"/>
      <c r="L91" s="2353"/>
      <c r="M91" s="2353"/>
      <c r="N91" s="2353"/>
      <c r="O91" s="2353"/>
      <c r="P91" s="2353"/>
      <c r="Q91" s="2353"/>
      <c r="R91" s="2353"/>
      <c r="S91" s="2353"/>
      <c r="T91" s="2353"/>
      <c r="U91" s="2353"/>
      <c r="V91" s="2353"/>
      <c r="W91" s="2353"/>
      <c r="X91" s="2400" t="s">
        <v>883</v>
      </c>
      <c r="Y91" s="2400"/>
      <c r="Z91" s="2400"/>
      <c r="AA91" s="2400"/>
      <c r="AB91" s="2400"/>
      <c r="AC91" s="2400"/>
      <c r="AD91" s="2400"/>
      <c r="AE91" s="2400"/>
      <c r="AF91" s="2400"/>
      <c r="AG91" s="2363"/>
      <c r="AH91" s="2363"/>
      <c r="AI91" s="2363"/>
      <c r="AJ91" s="2363"/>
      <c r="AK91" s="2363"/>
      <c r="AL91" s="2363"/>
      <c r="AM91" s="2363"/>
      <c r="AN91" s="2363"/>
      <c r="AO91" s="1117" t="s">
        <v>1309</v>
      </c>
      <c r="AP91" s="1197"/>
      <c r="AQ91" s="1195" t="s">
        <v>108</v>
      </c>
      <c r="AR91" s="1203" t="s">
        <v>109</v>
      </c>
      <c r="AS91" s="1203" t="s">
        <v>109</v>
      </c>
      <c r="AT91" s="1203" t="s">
        <v>109</v>
      </c>
      <c r="AU91" s="1203" t="s">
        <v>109</v>
      </c>
      <c r="AV91" s="1203" t="s">
        <v>109</v>
      </c>
      <c r="AW91" s="1203" t="s">
        <v>109</v>
      </c>
      <c r="AX91" s="1203" t="s">
        <v>109</v>
      </c>
      <c r="AY91" s="1203" t="s">
        <v>109</v>
      </c>
      <c r="AZ91" s="1195" t="s">
        <v>108</v>
      </c>
      <c r="BA91" s="1197"/>
      <c r="BB91" s="1197"/>
    </row>
    <row r="92" spans="1:55" ht="17.45" hidden="1" customHeight="1">
      <c r="A92" s="2350"/>
      <c r="B92" s="2350"/>
      <c r="C92" s="2350"/>
      <c r="D92" s="2353"/>
      <c r="E92" s="2353"/>
      <c r="F92" s="2353"/>
      <c r="G92" s="2353"/>
      <c r="H92" s="2353"/>
      <c r="I92" s="2353"/>
      <c r="J92" s="2353"/>
      <c r="K92" s="2353"/>
      <c r="L92" s="2353"/>
      <c r="M92" s="2353"/>
      <c r="N92" s="2353"/>
      <c r="O92" s="2353"/>
      <c r="P92" s="2353"/>
      <c r="Q92" s="2353"/>
      <c r="R92" s="2353"/>
      <c r="S92" s="2353"/>
      <c r="T92" s="2353"/>
      <c r="U92" s="2353"/>
      <c r="V92" s="2353"/>
      <c r="W92" s="2353"/>
      <c r="X92" s="2400" t="s">
        <v>884</v>
      </c>
      <c r="Y92" s="2400"/>
      <c r="Z92" s="2400"/>
      <c r="AA92" s="2400"/>
      <c r="AB92" s="2400"/>
      <c r="AC92" s="2400"/>
      <c r="AD92" s="2400"/>
      <c r="AE92" s="2400"/>
      <c r="AF92" s="2400"/>
      <c r="AG92" s="2363"/>
      <c r="AH92" s="2363"/>
      <c r="AI92" s="2363"/>
      <c r="AJ92" s="2363"/>
      <c r="AK92" s="2363"/>
      <c r="AL92" s="2363"/>
      <c r="AM92" s="2363"/>
      <c r="AN92" s="2363"/>
      <c r="AO92" s="1117" t="s">
        <v>1309</v>
      </c>
      <c r="AP92" s="1197"/>
      <c r="AQ92" s="1195" t="s">
        <v>108</v>
      </c>
      <c r="AR92" s="1203" t="s">
        <v>109</v>
      </c>
      <c r="AS92" s="1203" t="s">
        <v>109</v>
      </c>
      <c r="AT92" s="1203" t="s">
        <v>109</v>
      </c>
      <c r="AU92" s="1203" t="s">
        <v>109</v>
      </c>
      <c r="AV92" s="1203" t="s">
        <v>109</v>
      </c>
      <c r="AW92" s="1203" t="s">
        <v>109</v>
      </c>
      <c r="AX92" s="1203" t="s">
        <v>109</v>
      </c>
      <c r="AY92" s="1203" t="s">
        <v>109</v>
      </c>
      <c r="AZ92" s="1195" t="s">
        <v>108</v>
      </c>
      <c r="BA92" s="1197"/>
      <c r="BB92" s="1197"/>
    </row>
    <row r="93" spans="1:55" ht="17.45" hidden="1" customHeight="1">
      <c r="A93" s="2351"/>
      <c r="B93" s="2351"/>
      <c r="C93" s="2351"/>
      <c r="D93" s="2353"/>
      <c r="E93" s="2353"/>
      <c r="F93" s="2353"/>
      <c r="G93" s="2353"/>
      <c r="H93" s="2353"/>
      <c r="I93" s="2353"/>
      <c r="J93" s="2353"/>
      <c r="K93" s="2353"/>
      <c r="L93" s="2353"/>
      <c r="M93" s="2353"/>
      <c r="N93" s="2353"/>
      <c r="O93" s="2353"/>
      <c r="P93" s="2353"/>
      <c r="Q93" s="2353"/>
      <c r="R93" s="2353"/>
      <c r="S93" s="2353"/>
      <c r="T93" s="2353"/>
      <c r="U93" s="2353"/>
      <c r="V93" s="2353"/>
      <c r="W93" s="2353"/>
      <c r="X93" s="2401" t="s">
        <v>303</v>
      </c>
      <c r="Y93" s="2401"/>
      <c r="Z93" s="2401"/>
      <c r="AA93" s="2401"/>
      <c r="AB93" s="2401"/>
      <c r="AC93" s="2401"/>
      <c r="AD93" s="2401"/>
      <c r="AE93" s="2401"/>
      <c r="AF93" s="2401"/>
      <c r="AG93" s="2436"/>
      <c r="AH93" s="2436"/>
      <c r="AI93" s="2436"/>
      <c r="AJ93" s="2436"/>
      <c r="AK93" s="2436"/>
      <c r="AL93" s="2436"/>
      <c r="AM93" s="2436"/>
      <c r="AN93" s="2436"/>
      <c r="AO93" s="1117" t="s">
        <v>1309</v>
      </c>
      <c r="AP93" s="1197"/>
      <c r="AQ93" s="1195" t="s">
        <v>108</v>
      </c>
      <c r="AR93" s="1203" t="s">
        <v>109</v>
      </c>
      <c r="AS93" s="1203" t="s">
        <v>109</v>
      </c>
      <c r="AT93" s="1203" t="s">
        <v>109</v>
      </c>
      <c r="AU93" s="1203" t="s">
        <v>109</v>
      </c>
      <c r="AV93" s="1203" t="s">
        <v>109</v>
      </c>
      <c r="AW93" s="1203" t="s">
        <v>109</v>
      </c>
      <c r="AX93" s="1203" t="s">
        <v>109</v>
      </c>
      <c r="AY93" s="1203" t="s">
        <v>109</v>
      </c>
      <c r="AZ93" s="1195" t="s">
        <v>108</v>
      </c>
      <c r="BA93" s="1197"/>
      <c r="BB93" s="1197"/>
    </row>
    <row r="94" spans="1:55">
      <c r="A94" s="1192"/>
      <c r="B94" s="1192"/>
      <c r="C94" s="1192"/>
      <c r="AO94" s="1117"/>
      <c r="AP94" s="1197"/>
      <c r="AQ94" s="1206"/>
      <c r="AR94" s="1206"/>
      <c r="AS94" s="1206"/>
      <c r="AT94" s="1206"/>
      <c r="AU94" s="1206"/>
      <c r="AV94" s="1206"/>
      <c r="AW94" s="1206"/>
      <c r="AX94" s="1206"/>
      <c r="AY94" s="1206"/>
      <c r="AZ94" s="1206"/>
      <c r="BA94" s="1197"/>
      <c r="BB94" s="1197"/>
    </row>
    <row r="95" spans="1:55" s="931" customFormat="1" ht="15" hidden="1">
      <c r="A95" s="2433" t="s">
        <v>421</v>
      </c>
      <c r="B95" s="2433"/>
      <c r="C95" s="2433"/>
      <c r="D95" s="2433"/>
      <c r="E95" s="2433"/>
      <c r="F95" s="2433"/>
      <c r="G95" s="2433"/>
      <c r="H95" s="2433"/>
      <c r="I95" s="2433"/>
      <c r="J95" s="2433"/>
      <c r="K95" s="2433"/>
      <c r="L95" s="2433"/>
      <c r="M95" s="2433"/>
      <c r="N95" s="2433"/>
      <c r="O95" s="2433"/>
      <c r="P95" s="2433"/>
      <c r="Q95" s="2433"/>
      <c r="R95" s="2433"/>
      <c r="S95" s="2433"/>
      <c r="T95" s="2433"/>
      <c r="U95" s="2433"/>
      <c r="V95" s="2433"/>
      <c r="W95" s="2433"/>
      <c r="X95" s="2433"/>
      <c r="Y95" s="2433"/>
      <c r="Z95" s="2433"/>
      <c r="AA95" s="2433"/>
      <c r="AB95" s="2433"/>
      <c r="AC95" s="2433"/>
      <c r="AD95" s="2433"/>
      <c r="AE95" s="2433"/>
      <c r="AF95" s="2433"/>
      <c r="AG95" s="2433"/>
      <c r="AH95" s="2433"/>
      <c r="AI95" s="2433"/>
      <c r="AJ95" s="2433"/>
      <c r="AK95" s="2433"/>
      <c r="AL95" s="2433"/>
      <c r="AM95" s="2433"/>
      <c r="AN95" s="2433"/>
      <c r="AO95" s="1117" t="s">
        <v>1309</v>
      </c>
      <c r="AP95" s="1196"/>
      <c r="AQ95" s="1195" t="s">
        <v>108</v>
      </c>
      <c r="AR95" s="1203" t="s">
        <v>109</v>
      </c>
      <c r="AS95" s="1203" t="s">
        <v>109</v>
      </c>
      <c r="AT95" s="1203" t="s">
        <v>109</v>
      </c>
      <c r="AU95" s="1203" t="s">
        <v>109</v>
      </c>
      <c r="AV95" s="1203" t="s">
        <v>109</v>
      </c>
      <c r="AW95" s="1203" t="s">
        <v>109</v>
      </c>
      <c r="AX95" s="1203" t="s">
        <v>109</v>
      </c>
      <c r="AY95" s="1203" t="s">
        <v>109</v>
      </c>
      <c r="AZ95" s="1195" t="s">
        <v>108</v>
      </c>
      <c r="BA95" s="1196"/>
      <c r="BB95" s="1196"/>
      <c r="BC95" s="932"/>
    </row>
    <row r="96" spans="1:55" s="758" customFormat="1" ht="14.25" hidden="1">
      <c r="A96" s="2352" t="s">
        <v>423</v>
      </c>
      <c r="B96" s="2352"/>
      <c r="C96" s="2352"/>
      <c r="D96" s="2352"/>
      <c r="E96" s="2352"/>
      <c r="F96" s="2352"/>
      <c r="G96" s="2352"/>
      <c r="H96" s="2352"/>
      <c r="I96" s="2352"/>
      <c r="J96" s="2352"/>
      <c r="K96" s="2352"/>
      <c r="L96" s="2352"/>
      <c r="M96" s="2352"/>
      <c r="N96" s="2352"/>
      <c r="O96" s="2352"/>
      <c r="P96" s="2352"/>
      <c r="Q96" s="2352"/>
      <c r="R96" s="2352"/>
      <c r="S96" s="2352"/>
      <c r="T96" s="2352"/>
      <c r="U96" s="2352"/>
      <c r="V96" s="2352"/>
      <c r="W96" s="2352"/>
      <c r="X96" s="2352"/>
      <c r="Y96" s="2352"/>
      <c r="Z96" s="2352"/>
      <c r="AA96" s="2352"/>
      <c r="AB96" s="2352"/>
      <c r="AC96" s="2352"/>
      <c r="AD96" s="2352"/>
      <c r="AE96" s="2352"/>
      <c r="AF96" s="2352"/>
      <c r="AG96" s="2352"/>
      <c r="AH96" s="2352"/>
      <c r="AI96" s="2352"/>
      <c r="AJ96" s="2352"/>
      <c r="AK96" s="2352"/>
      <c r="AL96" s="2352"/>
      <c r="AM96" s="2352"/>
      <c r="AN96" s="2352"/>
      <c r="AO96" s="1117" t="s">
        <v>1309</v>
      </c>
      <c r="AP96" s="1198"/>
      <c r="AQ96" s="1195" t="s">
        <v>108</v>
      </c>
      <c r="AR96" s="1203" t="s">
        <v>109</v>
      </c>
      <c r="AS96" s="1203" t="s">
        <v>109</v>
      </c>
      <c r="AT96" s="1203" t="s">
        <v>109</v>
      </c>
      <c r="AU96" s="1203" t="s">
        <v>109</v>
      </c>
      <c r="AV96" s="1203" t="s">
        <v>109</v>
      </c>
      <c r="AW96" s="1203" t="s">
        <v>109</v>
      </c>
      <c r="AX96" s="1203" t="s">
        <v>109</v>
      </c>
      <c r="AY96" s="1203" t="s">
        <v>109</v>
      </c>
      <c r="AZ96" s="1195" t="s">
        <v>108</v>
      </c>
      <c r="BA96" s="1198"/>
      <c r="BB96" s="1198"/>
      <c r="BC96" s="933"/>
    </row>
    <row r="97" spans="1:55" s="931" customFormat="1" ht="15">
      <c r="A97" s="2433" t="s">
        <v>940</v>
      </c>
      <c r="B97" s="2433"/>
      <c r="C97" s="2433"/>
      <c r="D97" s="2433"/>
      <c r="E97" s="2433"/>
      <c r="F97" s="2433"/>
      <c r="G97" s="2433"/>
      <c r="H97" s="2433"/>
      <c r="I97" s="2433"/>
      <c r="J97" s="2433"/>
      <c r="K97" s="2433"/>
      <c r="L97" s="2433"/>
      <c r="M97" s="2433"/>
      <c r="N97" s="2433"/>
      <c r="O97" s="2433"/>
      <c r="P97" s="2433"/>
      <c r="Q97" s="2433"/>
      <c r="R97" s="2433"/>
      <c r="S97" s="2433"/>
      <c r="T97" s="2433"/>
      <c r="U97" s="2433"/>
      <c r="V97" s="2433"/>
      <c r="W97" s="2433"/>
      <c r="X97" s="2433"/>
      <c r="Y97" s="2433"/>
      <c r="Z97" s="2433"/>
      <c r="AA97" s="2433"/>
      <c r="AB97" s="2433"/>
      <c r="AC97" s="2433"/>
      <c r="AD97" s="2433"/>
      <c r="AE97" s="2433"/>
      <c r="AF97" s="2433"/>
      <c r="AG97" s="2433"/>
      <c r="AH97" s="2433"/>
      <c r="AI97" s="2433"/>
      <c r="AJ97" s="2433"/>
      <c r="AK97" s="2433"/>
      <c r="AL97" s="2433"/>
      <c r="AM97" s="2433"/>
      <c r="AN97" s="2433"/>
      <c r="AO97" s="1142" t="s">
        <v>418</v>
      </c>
      <c r="AP97" s="1196"/>
      <c r="AQ97" s="1203" t="s">
        <v>109</v>
      </c>
      <c r="AR97" s="1195" t="s">
        <v>108</v>
      </c>
      <c r="AS97" s="1195" t="s">
        <v>108</v>
      </c>
      <c r="AT97" s="1195" t="s">
        <v>108</v>
      </c>
      <c r="AU97" s="1195" t="s">
        <v>108</v>
      </c>
      <c r="AV97" s="1195" t="s">
        <v>108</v>
      </c>
      <c r="AW97" s="1195" t="s">
        <v>108</v>
      </c>
      <c r="AX97" s="1195" t="s">
        <v>108</v>
      </c>
      <c r="AY97" s="1195" t="s">
        <v>108</v>
      </c>
      <c r="AZ97" s="1195" t="s">
        <v>108</v>
      </c>
      <c r="BA97" s="1196"/>
      <c r="BB97" s="1196"/>
      <c r="BC97" s="932"/>
    </row>
    <row r="98" spans="1:55" s="758" customFormat="1" ht="14.25">
      <c r="A98" s="2352" t="s">
        <v>942</v>
      </c>
      <c r="B98" s="2352"/>
      <c r="C98" s="2352"/>
      <c r="D98" s="2352"/>
      <c r="E98" s="2352"/>
      <c r="F98" s="2352"/>
      <c r="G98" s="2352"/>
      <c r="H98" s="2352"/>
      <c r="I98" s="2352"/>
      <c r="J98" s="2352"/>
      <c r="K98" s="2352"/>
      <c r="L98" s="2352"/>
      <c r="M98" s="2352"/>
      <c r="N98" s="2352"/>
      <c r="O98" s="2352"/>
      <c r="P98" s="2352"/>
      <c r="Q98" s="2352"/>
      <c r="R98" s="2352"/>
      <c r="S98" s="2352"/>
      <c r="T98" s="2352"/>
      <c r="U98" s="2352"/>
      <c r="V98" s="2352"/>
      <c r="W98" s="2352"/>
      <c r="X98" s="2352"/>
      <c r="Y98" s="2352"/>
      <c r="Z98" s="2352"/>
      <c r="AA98" s="2352"/>
      <c r="AB98" s="2352"/>
      <c r="AC98" s="2352"/>
      <c r="AD98" s="2352"/>
      <c r="AE98" s="2352"/>
      <c r="AF98" s="2352"/>
      <c r="AG98" s="2352"/>
      <c r="AH98" s="2352"/>
      <c r="AI98" s="2352"/>
      <c r="AJ98" s="2352"/>
      <c r="AK98" s="2352"/>
      <c r="AL98" s="2352"/>
      <c r="AM98" s="2352"/>
      <c r="AN98" s="2352"/>
      <c r="AO98" s="1142" t="s">
        <v>418</v>
      </c>
      <c r="AP98" s="1198"/>
      <c r="AQ98" s="1203" t="s">
        <v>109</v>
      </c>
      <c r="AR98" s="1195" t="s">
        <v>108</v>
      </c>
      <c r="AS98" s="1195" t="s">
        <v>108</v>
      </c>
      <c r="AT98" s="1195" t="s">
        <v>108</v>
      </c>
      <c r="AU98" s="1195" t="s">
        <v>108</v>
      </c>
      <c r="AV98" s="1195" t="s">
        <v>108</v>
      </c>
      <c r="AW98" s="1195" t="s">
        <v>108</v>
      </c>
      <c r="AX98" s="1195" t="s">
        <v>108</v>
      </c>
      <c r="AY98" s="1195" t="s">
        <v>108</v>
      </c>
      <c r="AZ98" s="1195" t="s">
        <v>108</v>
      </c>
      <c r="BA98" s="1198"/>
      <c r="BB98" s="1198"/>
      <c r="BC98" s="933"/>
    </row>
    <row r="99" spans="1:55" s="93" customFormat="1" ht="14.25">
      <c r="D99" s="882" t="s">
        <v>1207</v>
      </c>
      <c r="E99" s="882"/>
      <c r="F99" s="882"/>
      <c r="G99" s="882"/>
      <c r="H99" s="882"/>
      <c r="I99" s="882"/>
      <c r="J99" s="894"/>
      <c r="K99" s="893"/>
      <c r="L99" s="893"/>
      <c r="M99" s="893"/>
      <c r="N99" s="893"/>
      <c r="O99" s="893"/>
      <c r="P99" s="893"/>
      <c r="AO99" s="1124"/>
      <c r="AP99" s="1124"/>
      <c r="AQ99" s="1200"/>
      <c r="AR99" s="1200"/>
      <c r="AS99" s="1200"/>
      <c r="AT99" s="1200"/>
      <c r="AU99" s="1200"/>
      <c r="AV99" s="1200"/>
      <c r="AW99" s="1200"/>
      <c r="AX99" s="1200"/>
      <c r="AY99" s="1200"/>
      <c r="AZ99" s="1200"/>
      <c r="BA99" s="1124"/>
      <c r="BB99" s="1124"/>
      <c r="BC99" s="332"/>
    </row>
    <row r="100" spans="1:55" s="93" customFormat="1" ht="14.25">
      <c r="A100" s="882"/>
      <c r="B100" s="882"/>
      <c r="C100" s="882"/>
      <c r="D100" s="882" t="s">
        <v>1227</v>
      </c>
      <c r="E100" s="882"/>
      <c r="F100" s="882"/>
      <c r="G100" s="882"/>
      <c r="H100" s="882"/>
      <c r="I100" s="882"/>
      <c r="J100" s="332"/>
      <c r="AO100" s="1124"/>
      <c r="AP100" s="1124"/>
      <c r="AQ100" s="1200"/>
      <c r="AR100" s="1200"/>
      <c r="AS100" s="1200"/>
      <c r="AT100" s="1200"/>
      <c r="AU100" s="1200"/>
      <c r="AV100" s="1200"/>
      <c r="AW100" s="1200"/>
      <c r="AX100" s="1200"/>
      <c r="AY100" s="1200"/>
      <c r="AZ100" s="1200"/>
      <c r="BA100" s="1124"/>
      <c r="BB100" s="1124"/>
      <c r="BC100" s="332"/>
    </row>
    <row r="101" spans="1:55" s="93" customFormat="1" ht="18" customHeight="1">
      <c r="A101" s="2354" t="s">
        <v>297</v>
      </c>
      <c r="B101" s="2354" t="s">
        <v>297</v>
      </c>
      <c r="C101" s="2354" t="s">
        <v>297</v>
      </c>
      <c r="D101" s="2407" t="s">
        <v>763</v>
      </c>
      <c r="E101" s="2407"/>
      <c r="F101" s="2407"/>
      <c r="G101" s="2407"/>
      <c r="H101" s="2407"/>
      <c r="I101" s="2407"/>
      <c r="J101" s="2407"/>
      <c r="K101" s="2407"/>
      <c r="L101" s="2407"/>
      <c r="M101" s="2407"/>
      <c r="N101" s="2407"/>
      <c r="O101" s="2407"/>
      <c r="P101" s="2407"/>
      <c r="Q101" s="2407"/>
      <c r="R101" s="2354" t="s">
        <v>794</v>
      </c>
      <c r="S101" s="2354"/>
      <c r="T101" s="2354"/>
      <c r="U101" s="2354"/>
      <c r="V101" s="2354"/>
      <c r="W101" s="2354"/>
      <c r="X101" s="2354"/>
      <c r="Y101" s="2354"/>
      <c r="Z101" s="2354"/>
      <c r="AA101" s="2354"/>
      <c r="AB101" s="2354"/>
      <c r="AC101" s="2354"/>
      <c r="AD101" s="2354"/>
      <c r="AE101" s="2354"/>
      <c r="AF101" s="2354"/>
      <c r="AG101" s="2354"/>
      <c r="AH101" s="2354" t="s">
        <v>365</v>
      </c>
      <c r="AI101" s="2354"/>
      <c r="AJ101" s="2354" t="s">
        <v>366</v>
      </c>
      <c r="AK101" s="2354"/>
      <c r="AL101" s="2354" t="s">
        <v>874</v>
      </c>
      <c r="AM101" s="2354"/>
      <c r="AN101" s="2354"/>
      <c r="AO101" s="1124"/>
      <c r="AP101" s="1124"/>
      <c r="AQ101" s="1200"/>
      <c r="AR101" s="1200"/>
      <c r="AS101" s="1200"/>
      <c r="AT101" s="1200"/>
      <c r="AU101" s="1200"/>
      <c r="AV101" s="1200"/>
      <c r="AW101" s="1200"/>
      <c r="AX101" s="1200"/>
      <c r="AY101" s="1200"/>
      <c r="AZ101" s="1200"/>
      <c r="BA101" s="1124"/>
      <c r="BB101" s="1124"/>
      <c r="BC101" s="332"/>
    </row>
    <row r="102" spans="1:55" s="92" customFormat="1" ht="24" customHeight="1">
      <c r="A102" s="2354"/>
      <c r="B102" s="2354"/>
      <c r="C102" s="2354"/>
      <c r="D102" s="2408" t="s">
        <v>1579</v>
      </c>
      <c r="E102" s="2408"/>
      <c r="F102" s="2408"/>
      <c r="G102" s="2408"/>
      <c r="H102" s="2408" t="s">
        <v>1580</v>
      </c>
      <c r="I102" s="2408"/>
      <c r="J102" s="2408"/>
      <c r="K102" s="2408"/>
      <c r="L102" s="2354" t="s">
        <v>795</v>
      </c>
      <c r="M102" s="2354"/>
      <c r="N102" s="2354"/>
      <c r="O102" s="2354"/>
      <c r="P102" s="2354"/>
      <c r="Q102" s="2354"/>
      <c r="R102" s="2354"/>
      <c r="S102" s="2354"/>
      <c r="T102" s="2354"/>
      <c r="U102" s="2354"/>
      <c r="V102" s="2354"/>
      <c r="W102" s="2354"/>
      <c r="X102" s="2354"/>
      <c r="Y102" s="2354"/>
      <c r="Z102" s="2354"/>
      <c r="AA102" s="2354"/>
      <c r="AB102" s="2354"/>
      <c r="AC102" s="2354"/>
      <c r="AD102" s="2354"/>
      <c r="AE102" s="2354"/>
      <c r="AF102" s="2354"/>
      <c r="AG102" s="2354"/>
      <c r="AH102" s="2354"/>
      <c r="AI102" s="2354"/>
      <c r="AJ102" s="2354"/>
      <c r="AK102" s="2354"/>
      <c r="AL102" s="2354"/>
      <c r="AM102" s="2354"/>
      <c r="AN102" s="2354"/>
      <c r="AO102" s="1119"/>
      <c r="AP102" s="1199" t="s">
        <v>1066</v>
      </c>
      <c r="AQ102" s="1200"/>
      <c r="AR102" s="1200"/>
      <c r="AS102" s="1200"/>
      <c r="AT102" s="1200"/>
      <c r="AU102" s="1200"/>
      <c r="AV102" s="1200"/>
      <c r="AW102" s="1200"/>
      <c r="AX102" s="1200"/>
      <c r="AY102" s="1200"/>
      <c r="AZ102" s="1200"/>
      <c r="BA102" s="1119"/>
      <c r="BB102" s="1119"/>
      <c r="BC102" s="1263"/>
    </row>
    <row r="103" spans="1:55" s="92" customFormat="1" ht="30" customHeight="1">
      <c r="A103" s="895">
        <v>1</v>
      </c>
      <c r="B103" s="895">
        <v>1</v>
      </c>
      <c r="C103" s="895">
        <v>1</v>
      </c>
      <c r="D103" s="2362" t="s">
        <v>1308</v>
      </c>
      <c r="E103" s="2362"/>
      <c r="F103" s="2362"/>
      <c r="G103" s="2362"/>
      <c r="H103" s="2361" t="s">
        <v>1400</v>
      </c>
      <c r="I103" s="2361"/>
      <c r="J103" s="2361"/>
      <c r="K103" s="2361"/>
      <c r="L103" s="2361" t="s">
        <v>495</v>
      </c>
      <c r="M103" s="2361"/>
      <c r="N103" s="2361"/>
      <c r="O103" s="2361"/>
      <c r="P103" s="2361"/>
      <c r="Q103" s="2361"/>
      <c r="R103" s="2361" t="s">
        <v>762</v>
      </c>
      <c r="S103" s="2361"/>
      <c r="T103" s="2361"/>
      <c r="U103" s="2361"/>
      <c r="V103" s="2361"/>
      <c r="W103" s="2361"/>
      <c r="X103" s="2361"/>
      <c r="Y103" s="2361"/>
      <c r="Z103" s="2361"/>
      <c r="AA103" s="2361"/>
      <c r="AB103" s="2361"/>
      <c r="AC103" s="2361"/>
      <c r="AD103" s="2361"/>
      <c r="AE103" s="2361"/>
      <c r="AF103" s="2361"/>
      <c r="AG103" s="2361"/>
      <c r="AH103" s="2358"/>
      <c r="AI103" s="2358"/>
      <c r="AJ103" s="2335" t="s">
        <v>1190</v>
      </c>
      <c r="AK103" s="2335"/>
      <c r="AL103" s="2402" t="s">
        <v>1290</v>
      </c>
      <c r="AM103" s="2402"/>
      <c r="AN103" s="2402"/>
      <c r="AO103" s="1119"/>
      <c r="AP103" s="1199">
        <v>2</v>
      </c>
      <c r="AQ103" s="1200"/>
      <c r="AR103" s="1200"/>
      <c r="AS103" s="1200"/>
      <c r="AT103" s="1200"/>
      <c r="AU103" s="1200"/>
      <c r="AV103" s="1200"/>
      <c r="AW103" s="1200"/>
      <c r="AX103" s="1200"/>
      <c r="AY103" s="1200"/>
      <c r="AZ103" s="1200"/>
      <c r="BA103" s="1119"/>
      <c r="BB103" s="1119"/>
      <c r="BC103" s="1263"/>
    </row>
    <row r="104" spans="1:55" s="92" customFormat="1" ht="30" customHeight="1">
      <c r="A104" s="1944">
        <v>2</v>
      </c>
      <c r="B104" s="1944"/>
      <c r="C104" s="1944"/>
      <c r="D104" s="1964" t="s">
        <v>600</v>
      </c>
      <c r="E104" s="1965"/>
      <c r="F104" s="1965"/>
      <c r="G104" s="1966"/>
      <c r="H104" s="1964" t="s">
        <v>1604</v>
      </c>
      <c r="I104" s="1965"/>
      <c r="J104" s="1965"/>
      <c r="K104" s="1966"/>
      <c r="L104" s="2361" t="s">
        <v>1605</v>
      </c>
      <c r="M104" s="2361"/>
      <c r="N104" s="2361"/>
      <c r="O104" s="2361"/>
      <c r="P104" s="2361"/>
      <c r="Q104" s="2361"/>
      <c r="R104" s="2361" t="s">
        <v>1606</v>
      </c>
      <c r="S104" s="2361"/>
      <c r="T104" s="2361"/>
      <c r="U104" s="2361"/>
      <c r="V104" s="2361"/>
      <c r="W104" s="2361"/>
      <c r="X104" s="2361"/>
      <c r="Y104" s="2361"/>
      <c r="Z104" s="2361"/>
      <c r="AA104" s="2361"/>
      <c r="AB104" s="2361"/>
      <c r="AC104" s="2361"/>
      <c r="AD104" s="2361"/>
      <c r="AE104" s="2361"/>
      <c r="AF104" s="2361"/>
      <c r="AG104" s="2361"/>
      <c r="AH104" s="2358"/>
      <c r="AI104" s="2358"/>
      <c r="AJ104" s="2358"/>
      <c r="AK104" s="2358"/>
      <c r="AL104" s="2369" t="s">
        <v>1607</v>
      </c>
      <c r="AM104" s="2369"/>
      <c r="AN104" s="2369"/>
      <c r="AO104" s="1119"/>
      <c r="AP104" s="1199">
        <v>2</v>
      </c>
      <c r="AQ104" s="1200"/>
      <c r="AR104" s="1200"/>
      <c r="AS104" s="1200"/>
      <c r="AT104" s="1200"/>
      <c r="AU104" s="1200"/>
      <c r="AV104" s="1200"/>
      <c r="AW104" s="1200"/>
      <c r="AX104" s="1200"/>
      <c r="AY104" s="1200"/>
      <c r="AZ104" s="1200"/>
      <c r="BA104" s="1119"/>
      <c r="BB104" s="1119"/>
      <c r="BC104" s="1263"/>
    </row>
    <row r="105" spans="1:55" s="92" customFormat="1" ht="30" customHeight="1">
      <c r="A105" s="895">
        <v>3</v>
      </c>
      <c r="B105" s="895">
        <v>2</v>
      </c>
      <c r="C105" s="895">
        <v>2</v>
      </c>
      <c r="D105" s="2362" t="s">
        <v>600</v>
      </c>
      <c r="E105" s="2362"/>
      <c r="F105" s="2362"/>
      <c r="G105" s="2362"/>
      <c r="H105" s="2335" t="s">
        <v>1191</v>
      </c>
      <c r="I105" s="2335"/>
      <c r="J105" s="2335"/>
      <c r="K105" s="2335"/>
      <c r="L105" s="2361" t="s">
        <v>797</v>
      </c>
      <c r="M105" s="2361"/>
      <c r="N105" s="2361"/>
      <c r="O105" s="2361"/>
      <c r="P105" s="2361"/>
      <c r="Q105" s="2361"/>
      <c r="R105" s="2361" t="s">
        <v>1228</v>
      </c>
      <c r="S105" s="2361"/>
      <c r="T105" s="2361"/>
      <c r="U105" s="2361"/>
      <c r="V105" s="2361"/>
      <c r="W105" s="2361"/>
      <c r="X105" s="2361"/>
      <c r="Y105" s="2361"/>
      <c r="Z105" s="2361"/>
      <c r="AA105" s="2361"/>
      <c r="AB105" s="2361"/>
      <c r="AC105" s="2361"/>
      <c r="AD105" s="2361"/>
      <c r="AE105" s="2361"/>
      <c r="AF105" s="2361"/>
      <c r="AG105" s="2361"/>
      <c r="AH105" s="2358"/>
      <c r="AI105" s="2358"/>
      <c r="AJ105" s="2335" t="s">
        <v>1192</v>
      </c>
      <c r="AK105" s="2335"/>
      <c r="AL105" s="2369">
        <v>6</v>
      </c>
      <c r="AM105" s="2369"/>
      <c r="AN105" s="2369"/>
      <c r="AO105" s="1119"/>
      <c r="AP105" s="1199">
        <v>2</v>
      </c>
      <c r="AQ105" s="1119"/>
      <c r="AR105" s="1119"/>
      <c r="AS105" s="1119"/>
      <c r="AT105" s="1119"/>
      <c r="AU105" s="1119"/>
      <c r="AV105" s="1119"/>
      <c r="AW105" s="1119"/>
      <c r="AX105" s="1119"/>
      <c r="AY105" s="1119"/>
      <c r="AZ105" s="1119"/>
      <c r="BA105" s="1119"/>
      <c r="BB105" s="1119"/>
      <c r="BC105" s="1263"/>
    </row>
    <row r="106" spans="1:55" s="92" customFormat="1" ht="30" customHeight="1">
      <c r="A106" s="895">
        <v>4</v>
      </c>
      <c r="B106" s="895">
        <v>3</v>
      </c>
      <c r="C106" s="895">
        <v>3</v>
      </c>
      <c r="D106" s="2362" t="s">
        <v>600</v>
      </c>
      <c r="E106" s="2362"/>
      <c r="F106" s="2362"/>
      <c r="G106" s="2362"/>
      <c r="H106" s="2335" t="s">
        <v>1191</v>
      </c>
      <c r="I106" s="2335"/>
      <c r="J106" s="2335"/>
      <c r="K106" s="2335"/>
      <c r="L106" s="2361" t="s">
        <v>796</v>
      </c>
      <c r="M106" s="2361"/>
      <c r="N106" s="2361"/>
      <c r="O106" s="2361"/>
      <c r="P106" s="2361"/>
      <c r="Q106" s="2361"/>
      <c r="R106" s="2361" t="s">
        <v>1235</v>
      </c>
      <c r="S106" s="2361"/>
      <c r="T106" s="2361"/>
      <c r="U106" s="2361"/>
      <c r="V106" s="2361"/>
      <c r="W106" s="2361"/>
      <c r="X106" s="2361"/>
      <c r="Y106" s="2361"/>
      <c r="Z106" s="2361"/>
      <c r="AA106" s="2361"/>
      <c r="AB106" s="2361"/>
      <c r="AC106" s="2361"/>
      <c r="AD106" s="2361"/>
      <c r="AE106" s="2361"/>
      <c r="AF106" s="2361"/>
      <c r="AG106" s="2361"/>
      <c r="AH106" s="2358"/>
      <c r="AI106" s="2358"/>
      <c r="AJ106" s="2335" t="s">
        <v>1192</v>
      </c>
      <c r="AK106" s="2335"/>
      <c r="AL106" s="2369">
        <v>6</v>
      </c>
      <c r="AM106" s="2369"/>
      <c r="AN106" s="2369"/>
      <c r="AO106" s="1119"/>
      <c r="AP106" s="1199">
        <v>2</v>
      </c>
      <c r="AQ106" s="1194" t="s">
        <v>1309</v>
      </c>
      <c r="AR106" s="1194" t="s">
        <v>892</v>
      </c>
      <c r="AS106" s="1194" t="s">
        <v>893</v>
      </c>
      <c r="AT106" s="1194" t="s">
        <v>1295</v>
      </c>
      <c r="AU106" s="1194" t="s">
        <v>894</v>
      </c>
      <c r="AV106" s="1194" t="s">
        <v>13</v>
      </c>
      <c r="AW106" s="1194" t="s">
        <v>101</v>
      </c>
      <c r="AX106" s="1194" t="s">
        <v>265</v>
      </c>
      <c r="AY106" s="1369" t="s">
        <v>1254</v>
      </c>
      <c r="AZ106" s="1194" t="s">
        <v>110</v>
      </c>
      <c r="BA106" s="1119"/>
      <c r="BB106" s="1119"/>
      <c r="BC106" s="1263"/>
    </row>
    <row r="107" spans="1:55" s="92" customFormat="1" ht="30" customHeight="1">
      <c r="A107" s="895">
        <v>5</v>
      </c>
      <c r="B107" s="895">
        <v>4</v>
      </c>
      <c r="C107" s="895">
        <v>4</v>
      </c>
      <c r="D107" s="2362" t="s">
        <v>1310</v>
      </c>
      <c r="E107" s="2362"/>
      <c r="F107" s="2362"/>
      <c r="G107" s="2362"/>
      <c r="H107" s="2335" t="s">
        <v>1193</v>
      </c>
      <c r="I107" s="2335"/>
      <c r="J107" s="2335"/>
      <c r="K107" s="2335"/>
      <c r="L107" s="2361" t="s">
        <v>307</v>
      </c>
      <c r="M107" s="2361"/>
      <c r="N107" s="2361"/>
      <c r="O107" s="2361"/>
      <c r="P107" s="2361"/>
      <c r="Q107" s="2361"/>
      <c r="R107" s="2361" t="s">
        <v>10</v>
      </c>
      <c r="S107" s="2361"/>
      <c r="T107" s="2361"/>
      <c r="U107" s="2361"/>
      <c r="V107" s="2361"/>
      <c r="W107" s="2361"/>
      <c r="X107" s="2361"/>
      <c r="Y107" s="2361"/>
      <c r="Z107" s="2361"/>
      <c r="AA107" s="2361"/>
      <c r="AB107" s="2361"/>
      <c r="AC107" s="2361"/>
      <c r="AD107" s="2361"/>
      <c r="AE107" s="2361"/>
      <c r="AF107" s="2361"/>
      <c r="AG107" s="2361"/>
      <c r="AH107" s="2358"/>
      <c r="AI107" s="2358"/>
      <c r="AJ107" s="2335" t="s">
        <v>1194</v>
      </c>
      <c r="AK107" s="2335"/>
      <c r="AL107" s="2369">
        <v>7</v>
      </c>
      <c r="AM107" s="2369"/>
      <c r="AN107" s="2369"/>
      <c r="AO107" s="1142" t="s">
        <v>418</v>
      </c>
      <c r="AP107" s="1199">
        <v>2</v>
      </c>
      <c r="AQ107" s="1203" t="s">
        <v>109</v>
      </c>
      <c r="AR107" s="1195" t="s">
        <v>108</v>
      </c>
      <c r="AS107" s="1195" t="s">
        <v>108</v>
      </c>
      <c r="AT107" s="1195" t="s">
        <v>108</v>
      </c>
      <c r="AU107" s="1195" t="s">
        <v>108</v>
      </c>
      <c r="AV107" s="1195" t="s">
        <v>108</v>
      </c>
      <c r="AW107" s="1195" t="s">
        <v>108</v>
      </c>
      <c r="AX107" s="1195" t="s">
        <v>108</v>
      </c>
      <c r="AY107" s="1195" t="s">
        <v>108</v>
      </c>
      <c r="AZ107" s="1195" t="s">
        <v>108</v>
      </c>
      <c r="BA107" s="1119"/>
      <c r="BB107" s="1119"/>
      <c r="BC107" s="1263"/>
    </row>
    <row r="108" spans="1:55" s="92" customFormat="1" ht="30" customHeight="1">
      <c r="A108" s="895">
        <v>6</v>
      </c>
      <c r="B108" s="895">
        <v>5</v>
      </c>
      <c r="C108" s="895">
        <v>5</v>
      </c>
      <c r="D108" s="2362" t="s">
        <v>1310</v>
      </c>
      <c r="E108" s="2362"/>
      <c r="F108" s="2362"/>
      <c r="G108" s="2362"/>
      <c r="H108" s="2335" t="s">
        <v>1193</v>
      </c>
      <c r="I108" s="2335"/>
      <c r="J108" s="2335"/>
      <c r="K108" s="2335"/>
      <c r="L108" s="2361" t="s">
        <v>308</v>
      </c>
      <c r="M108" s="2361"/>
      <c r="N108" s="2361"/>
      <c r="O108" s="2361"/>
      <c r="P108" s="2361"/>
      <c r="Q108" s="2361"/>
      <c r="R108" s="2361" t="s">
        <v>11</v>
      </c>
      <c r="S108" s="2361"/>
      <c r="T108" s="2361"/>
      <c r="U108" s="2361"/>
      <c r="V108" s="2361"/>
      <c r="W108" s="2361"/>
      <c r="X108" s="2361"/>
      <c r="Y108" s="2361"/>
      <c r="Z108" s="2361"/>
      <c r="AA108" s="2361"/>
      <c r="AB108" s="2361"/>
      <c r="AC108" s="2361"/>
      <c r="AD108" s="2361"/>
      <c r="AE108" s="2361"/>
      <c r="AF108" s="2361"/>
      <c r="AG108" s="2361"/>
      <c r="AH108" s="2358"/>
      <c r="AI108" s="2358"/>
      <c r="AJ108" s="2335" t="s">
        <v>1194</v>
      </c>
      <c r="AK108" s="2335"/>
      <c r="AL108" s="2402">
        <v>7</v>
      </c>
      <c r="AM108" s="2402"/>
      <c r="AN108" s="2402"/>
      <c r="AO108" s="1142" t="s">
        <v>418</v>
      </c>
      <c r="AP108" s="1199">
        <v>2</v>
      </c>
      <c r="AQ108" s="1203" t="s">
        <v>109</v>
      </c>
      <c r="AR108" s="1195" t="s">
        <v>108</v>
      </c>
      <c r="AS108" s="1195" t="s">
        <v>108</v>
      </c>
      <c r="AT108" s="1195" t="s">
        <v>108</v>
      </c>
      <c r="AU108" s="1195" t="s">
        <v>108</v>
      </c>
      <c r="AV108" s="1195" t="s">
        <v>108</v>
      </c>
      <c r="AW108" s="1195" t="s">
        <v>108</v>
      </c>
      <c r="AX108" s="1195" t="s">
        <v>108</v>
      </c>
      <c r="AY108" s="1195" t="s">
        <v>108</v>
      </c>
      <c r="AZ108" s="1195" t="s">
        <v>108</v>
      </c>
      <c r="BA108" s="1119"/>
      <c r="BB108" s="1119"/>
      <c r="BC108" s="1263"/>
    </row>
    <row r="109" spans="1:55" s="92" customFormat="1" ht="80.099999999999994" hidden="1" customHeight="1">
      <c r="A109" s="895">
        <v>4</v>
      </c>
      <c r="B109" s="1345"/>
      <c r="C109" s="1345"/>
      <c r="D109" s="2362" t="s">
        <v>1310</v>
      </c>
      <c r="E109" s="2362"/>
      <c r="F109" s="2362"/>
      <c r="G109" s="2362"/>
      <c r="H109" s="2335" t="s">
        <v>1193</v>
      </c>
      <c r="I109" s="2335"/>
      <c r="J109" s="2335"/>
      <c r="K109" s="2335"/>
      <c r="L109" s="2361" t="s">
        <v>354</v>
      </c>
      <c r="M109" s="2361"/>
      <c r="N109" s="2361"/>
      <c r="O109" s="2361"/>
      <c r="P109" s="2361"/>
      <c r="Q109" s="2361"/>
      <c r="R109" s="2361" t="s">
        <v>1552</v>
      </c>
      <c r="S109" s="2361"/>
      <c r="T109" s="2361"/>
      <c r="U109" s="2361"/>
      <c r="V109" s="2361"/>
      <c r="W109" s="2361"/>
      <c r="X109" s="2361"/>
      <c r="Y109" s="2361"/>
      <c r="Z109" s="2361"/>
      <c r="AA109" s="2361"/>
      <c r="AB109" s="2361"/>
      <c r="AC109" s="2361"/>
      <c r="AD109" s="2361"/>
      <c r="AE109" s="2361"/>
      <c r="AF109" s="2361"/>
      <c r="AG109" s="2361"/>
      <c r="AH109" s="2358"/>
      <c r="AI109" s="2358"/>
      <c r="AJ109" s="2335" t="s">
        <v>1194</v>
      </c>
      <c r="AK109" s="2335"/>
      <c r="AL109" s="2369">
        <v>7</v>
      </c>
      <c r="AM109" s="2369"/>
      <c r="AN109" s="2369"/>
      <c r="AO109" s="1117" t="s">
        <v>1309</v>
      </c>
      <c r="AP109" s="1199">
        <v>6</v>
      </c>
      <c r="AQ109" s="1195" t="s">
        <v>108</v>
      </c>
      <c r="AR109" s="1203" t="s">
        <v>109</v>
      </c>
      <c r="AS109" s="1203" t="s">
        <v>109</v>
      </c>
      <c r="AT109" s="1203" t="s">
        <v>109</v>
      </c>
      <c r="AU109" s="1203" t="s">
        <v>109</v>
      </c>
      <c r="AV109" s="1203" t="s">
        <v>109</v>
      </c>
      <c r="AW109" s="1203" t="s">
        <v>109</v>
      </c>
      <c r="AX109" s="1203" t="s">
        <v>109</v>
      </c>
      <c r="AY109" s="1203" t="s">
        <v>109</v>
      </c>
      <c r="AZ109" s="1195" t="s">
        <v>108</v>
      </c>
      <c r="BA109" s="1119"/>
      <c r="BB109" s="1119"/>
      <c r="BC109" s="1263"/>
    </row>
    <row r="110" spans="1:55" s="92" customFormat="1" ht="30" hidden="1" customHeight="1">
      <c r="A110" s="895">
        <v>5</v>
      </c>
      <c r="B110" s="1345"/>
      <c r="C110" s="1345"/>
      <c r="D110" s="2362" t="s">
        <v>1310</v>
      </c>
      <c r="E110" s="2362"/>
      <c r="F110" s="2362"/>
      <c r="G110" s="2362"/>
      <c r="H110" s="2335" t="s">
        <v>1193</v>
      </c>
      <c r="I110" s="2335"/>
      <c r="J110" s="2335"/>
      <c r="K110" s="2335"/>
      <c r="L110" s="2361" t="s">
        <v>355</v>
      </c>
      <c r="M110" s="2361"/>
      <c r="N110" s="2361"/>
      <c r="O110" s="2361"/>
      <c r="P110" s="2361"/>
      <c r="Q110" s="2361"/>
      <c r="R110" s="2361" t="s">
        <v>356</v>
      </c>
      <c r="S110" s="2361"/>
      <c r="T110" s="2361"/>
      <c r="U110" s="2361"/>
      <c r="V110" s="2361"/>
      <c r="W110" s="2361"/>
      <c r="X110" s="2361"/>
      <c r="Y110" s="2361"/>
      <c r="Z110" s="2361"/>
      <c r="AA110" s="2361"/>
      <c r="AB110" s="2361"/>
      <c r="AC110" s="2361"/>
      <c r="AD110" s="2361"/>
      <c r="AE110" s="2361"/>
      <c r="AF110" s="2361"/>
      <c r="AG110" s="2361"/>
      <c r="AH110" s="2358"/>
      <c r="AI110" s="2358"/>
      <c r="AJ110" s="2335" t="s">
        <v>1194</v>
      </c>
      <c r="AK110" s="2335"/>
      <c r="AL110" s="2402">
        <v>7</v>
      </c>
      <c r="AM110" s="2402"/>
      <c r="AN110" s="2402"/>
      <c r="AO110" s="1117" t="s">
        <v>1309</v>
      </c>
      <c r="AP110" s="1199">
        <v>2</v>
      </c>
      <c r="AQ110" s="1195" t="s">
        <v>108</v>
      </c>
      <c r="AR110" s="1203" t="s">
        <v>109</v>
      </c>
      <c r="AS110" s="1203" t="s">
        <v>109</v>
      </c>
      <c r="AT110" s="1203" t="s">
        <v>109</v>
      </c>
      <c r="AU110" s="1203" t="s">
        <v>109</v>
      </c>
      <c r="AV110" s="1203" t="s">
        <v>109</v>
      </c>
      <c r="AW110" s="1203" t="s">
        <v>109</v>
      </c>
      <c r="AX110" s="1203" t="s">
        <v>109</v>
      </c>
      <c r="AY110" s="1203" t="s">
        <v>109</v>
      </c>
      <c r="AZ110" s="1195" t="s">
        <v>108</v>
      </c>
      <c r="BA110" s="1119"/>
      <c r="BB110" s="1119"/>
      <c r="BC110" s="1263"/>
    </row>
    <row r="111" spans="1:55" s="92" customFormat="1" ht="39.950000000000003" customHeight="1">
      <c r="A111" s="895">
        <v>7</v>
      </c>
      <c r="B111" s="895">
        <v>6</v>
      </c>
      <c r="C111" s="895">
        <v>6</v>
      </c>
      <c r="D111" s="2335" t="s">
        <v>1195</v>
      </c>
      <c r="E111" s="2335"/>
      <c r="F111" s="2335"/>
      <c r="G111" s="2335"/>
      <c r="H111" s="2361" t="s">
        <v>1608</v>
      </c>
      <c r="I111" s="2361"/>
      <c r="J111" s="2361"/>
      <c r="K111" s="2361"/>
      <c r="L111" s="2361" t="s">
        <v>1313</v>
      </c>
      <c r="M111" s="2361"/>
      <c r="N111" s="2361"/>
      <c r="O111" s="2361"/>
      <c r="P111" s="2361"/>
      <c r="Q111" s="2361"/>
      <c r="R111" s="2404" t="s">
        <v>61</v>
      </c>
      <c r="S111" s="2404"/>
      <c r="T111" s="2404"/>
      <c r="U111" s="2404"/>
      <c r="V111" s="2404"/>
      <c r="W111" s="2404"/>
      <c r="X111" s="2404"/>
      <c r="Y111" s="2404"/>
      <c r="Z111" s="2404"/>
      <c r="AA111" s="2404"/>
      <c r="AB111" s="2404"/>
      <c r="AC111" s="2404"/>
      <c r="AD111" s="2404"/>
      <c r="AE111" s="2404"/>
      <c r="AF111" s="2404"/>
      <c r="AG111" s="2404"/>
      <c r="AH111" s="2358"/>
      <c r="AI111" s="2358"/>
      <c r="AJ111" s="2358"/>
      <c r="AK111" s="2358"/>
      <c r="AL111" s="2402" t="s">
        <v>1611</v>
      </c>
      <c r="AM111" s="2402"/>
      <c r="AN111" s="2402"/>
      <c r="AO111" s="1119"/>
      <c r="AP111" s="1199">
        <v>3</v>
      </c>
      <c r="AQ111" s="1200"/>
      <c r="AR111" s="1200"/>
      <c r="AS111" s="1200"/>
      <c r="AT111" s="1200"/>
      <c r="AU111" s="1200"/>
      <c r="AV111" s="1200"/>
      <c r="AW111" s="1200"/>
      <c r="AX111" s="1200"/>
      <c r="AY111" s="1200"/>
      <c r="AZ111" s="1200"/>
      <c r="BA111" s="1119"/>
      <c r="BB111" s="1119"/>
      <c r="BC111" s="1263"/>
    </row>
    <row r="112" spans="1:55" s="92" customFormat="1" ht="30" customHeight="1">
      <c r="A112" s="2335">
        <v>8</v>
      </c>
      <c r="B112" s="2335">
        <v>7</v>
      </c>
      <c r="C112" s="2335">
        <v>7</v>
      </c>
      <c r="D112" s="2362" t="s">
        <v>1310</v>
      </c>
      <c r="E112" s="2362"/>
      <c r="F112" s="2362"/>
      <c r="G112" s="2362"/>
      <c r="H112" s="2362" t="s">
        <v>1385</v>
      </c>
      <c r="I112" s="2362"/>
      <c r="J112" s="2362"/>
      <c r="K112" s="2362"/>
      <c r="L112" s="2404" t="s">
        <v>310</v>
      </c>
      <c r="M112" s="2404"/>
      <c r="N112" s="2404"/>
      <c r="O112" s="2404"/>
      <c r="P112" s="2404"/>
      <c r="Q112" s="2404"/>
      <c r="R112" s="2412" t="s">
        <v>697</v>
      </c>
      <c r="S112" s="2412"/>
      <c r="T112" s="2412"/>
      <c r="U112" s="2412"/>
      <c r="V112" s="2412"/>
      <c r="W112" s="2412"/>
      <c r="X112" s="2412"/>
      <c r="Y112" s="2412"/>
      <c r="Z112" s="2412"/>
      <c r="AA112" s="2412"/>
      <c r="AB112" s="2412"/>
      <c r="AC112" s="2412"/>
      <c r="AD112" s="2412"/>
      <c r="AE112" s="2412"/>
      <c r="AF112" s="2412"/>
      <c r="AG112" s="2412"/>
      <c r="AH112" s="2356"/>
      <c r="AI112" s="2356"/>
      <c r="AJ112" s="2403" t="s">
        <v>1190</v>
      </c>
      <c r="AK112" s="2403"/>
      <c r="AL112" s="2402" t="s">
        <v>220</v>
      </c>
      <c r="AM112" s="2402"/>
      <c r="AN112" s="2402"/>
      <c r="AO112" s="1119"/>
      <c r="AP112" s="1199">
        <v>2</v>
      </c>
      <c r="AQ112" s="1200"/>
      <c r="AR112" s="1200"/>
      <c r="AS112" s="1200"/>
      <c r="AT112" s="1200"/>
      <c r="AU112" s="1200"/>
      <c r="AV112" s="1200"/>
      <c r="AW112" s="1200"/>
      <c r="AX112" s="1200"/>
      <c r="AY112" s="1200"/>
      <c r="AZ112" s="1200"/>
      <c r="BA112" s="1119"/>
      <c r="BB112" s="1119"/>
      <c r="BC112" s="1263"/>
    </row>
    <row r="113" spans="1:55" s="92" customFormat="1" ht="90" customHeight="1">
      <c r="A113" s="2335"/>
      <c r="B113" s="2335"/>
      <c r="C113" s="2335"/>
      <c r="D113" s="2362"/>
      <c r="E113" s="2362"/>
      <c r="F113" s="2362"/>
      <c r="G113" s="2362"/>
      <c r="H113" s="2362"/>
      <c r="I113" s="2362"/>
      <c r="J113" s="2362"/>
      <c r="K113" s="2362"/>
      <c r="L113" s="2404"/>
      <c r="M113" s="2404"/>
      <c r="N113" s="2404"/>
      <c r="O113" s="2404"/>
      <c r="P113" s="2404"/>
      <c r="Q113" s="2404"/>
      <c r="R113" s="2360" t="s">
        <v>702</v>
      </c>
      <c r="S113" s="2360"/>
      <c r="T113" s="2360"/>
      <c r="U113" s="2360"/>
      <c r="V113" s="2360"/>
      <c r="W113" s="2360"/>
      <c r="X113" s="2360"/>
      <c r="Y113" s="2360"/>
      <c r="Z113" s="2360"/>
      <c r="AA113" s="2360"/>
      <c r="AB113" s="2360"/>
      <c r="AC113" s="2360"/>
      <c r="AD113" s="2360"/>
      <c r="AE113" s="2360"/>
      <c r="AF113" s="2360"/>
      <c r="AG113" s="2360"/>
      <c r="AH113" s="2359"/>
      <c r="AI113" s="2359"/>
      <c r="AJ113" s="2359"/>
      <c r="AK113" s="2359"/>
      <c r="AL113" s="2402"/>
      <c r="AM113" s="2402"/>
      <c r="AN113" s="2402"/>
      <c r="AO113" s="1119"/>
      <c r="AP113" s="1199">
        <v>7</v>
      </c>
      <c r="AQ113" s="1200"/>
      <c r="AR113" s="1200"/>
      <c r="AS113" s="1200"/>
      <c r="AT113" s="1200"/>
      <c r="AU113" s="1200"/>
      <c r="AV113" s="1200"/>
      <c r="AW113" s="1200"/>
      <c r="AX113" s="1200"/>
      <c r="AY113" s="1200"/>
      <c r="AZ113" s="1200"/>
      <c r="BA113" s="1119"/>
      <c r="BB113" s="1119"/>
      <c r="BC113" s="1263"/>
    </row>
    <row r="114" spans="1:55" s="92" customFormat="1" ht="39.950000000000003" customHeight="1">
      <c r="A114" s="2335"/>
      <c r="B114" s="2335"/>
      <c r="C114" s="2335"/>
      <c r="D114" s="2362"/>
      <c r="E114" s="2362"/>
      <c r="F114" s="2362"/>
      <c r="G114" s="2362"/>
      <c r="H114" s="2362"/>
      <c r="I114" s="2362"/>
      <c r="J114" s="2362"/>
      <c r="K114" s="2362"/>
      <c r="L114" s="2404"/>
      <c r="M114" s="2404"/>
      <c r="N114" s="2404"/>
      <c r="O114" s="2404"/>
      <c r="P114" s="2404"/>
      <c r="Q114" s="2404"/>
      <c r="R114" s="2379" t="s">
        <v>0</v>
      </c>
      <c r="S114" s="2379"/>
      <c r="T114" s="2379"/>
      <c r="U114" s="2379"/>
      <c r="V114" s="2379"/>
      <c r="W114" s="2379"/>
      <c r="X114" s="2379"/>
      <c r="Y114" s="2379"/>
      <c r="Z114" s="2379"/>
      <c r="AA114" s="2379"/>
      <c r="AB114" s="2379"/>
      <c r="AC114" s="2379"/>
      <c r="AD114" s="2379"/>
      <c r="AE114" s="2379"/>
      <c r="AF114" s="2379"/>
      <c r="AG114" s="2379"/>
      <c r="AH114" s="2357"/>
      <c r="AI114" s="2357"/>
      <c r="AJ114" s="2357"/>
      <c r="AK114" s="2357"/>
      <c r="AL114" s="2402"/>
      <c r="AM114" s="2402"/>
      <c r="AN114" s="2402"/>
      <c r="AO114" s="1119"/>
      <c r="AP114" s="1199">
        <v>3</v>
      </c>
      <c r="AQ114" s="1200"/>
      <c r="AR114" s="1200"/>
      <c r="AS114" s="1200"/>
      <c r="AT114" s="1200"/>
      <c r="AU114" s="1200"/>
      <c r="AV114" s="1200"/>
      <c r="AW114" s="1200"/>
      <c r="AX114" s="1200"/>
      <c r="AY114" s="1200"/>
      <c r="AZ114" s="1200"/>
      <c r="BA114" s="1119"/>
      <c r="BB114" s="1119"/>
      <c r="BC114" s="1263"/>
    </row>
    <row r="115" spans="1:55" s="92" customFormat="1" ht="30" customHeight="1">
      <c r="A115" s="2335">
        <v>9</v>
      </c>
      <c r="B115" s="2335">
        <v>8</v>
      </c>
      <c r="C115" s="2335">
        <v>8</v>
      </c>
      <c r="D115" s="2362" t="s">
        <v>1310</v>
      </c>
      <c r="E115" s="2362"/>
      <c r="F115" s="2362"/>
      <c r="G115" s="2362"/>
      <c r="H115" s="2362" t="s">
        <v>1385</v>
      </c>
      <c r="I115" s="2362"/>
      <c r="J115" s="2362"/>
      <c r="K115" s="2362"/>
      <c r="L115" s="2361" t="s">
        <v>311</v>
      </c>
      <c r="M115" s="2361"/>
      <c r="N115" s="2361"/>
      <c r="O115" s="2361"/>
      <c r="P115" s="2361"/>
      <c r="Q115" s="2361"/>
      <c r="R115" s="2412" t="s">
        <v>697</v>
      </c>
      <c r="S115" s="2412"/>
      <c r="T115" s="2412"/>
      <c r="U115" s="2412"/>
      <c r="V115" s="2412"/>
      <c r="W115" s="2412"/>
      <c r="X115" s="2412"/>
      <c r="Y115" s="2412"/>
      <c r="Z115" s="2412"/>
      <c r="AA115" s="2412"/>
      <c r="AB115" s="2412"/>
      <c r="AC115" s="2412"/>
      <c r="AD115" s="2412"/>
      <c r="AE115" s="2412"/>
      <c r="AF115" s="2412"/>
      <c r="AG115" s="2412"/>
      <c r="AH115" s="2356"/>
      <c r="AI115" s="2356"/>
      <c r="AJ115" s="2403" t="s">
        <v>1190</v>
      </c>
      <c r="AK115" s="2403"/>
      <c r="AL115" s="2402" t="s">
        <v>1283</v>
      </c>
      <c r="AM115" s="2402"/>
      <c r="AN115" s="2402"/>
      <c r="AO115" s="1119"/>
      <c r="AP115" s="1199">
        <v>2</v>
      </c>
      <c r="AQ115" s="1200"/>
      <c r="AR115" s="1200"/>
      <c r="AS115" s="1200"/>
      <c r="AT115" s="1200"/>
      <c r="AU115" s="1200"/>
      <c r="AV115" s="1200"/>
      <c r="AW115" s="1200"/>
      <c r="AX115" s="1200"/>
      <c r="AY115" s="1200"/>
      <c r="AZ115" s="1200"/>
      <c r="BA115" s="1119"/>
      <c r="BB115" s="1119"/>
      <c r="BC115" s="1263"/>
    </row>
    <row r="116" spans="1:55" s="92" customFormat="1" ht="50.1" customHeight="1">
      <c r="A116" s="2335"/>
      <c r="B116" s="2335"/>
      <c r="C116" s="2335"/>
      <c r="D116" s="2362"/>
      <c r="E116" s="2362"/>
      <c r="F116" s="2362"/>
      <c r="G116" s="2362"/>
      <c r="H116" s="2362"/>
      <c r="I116" s="2362"/>
      <c r="J116" s="2362"/>
      <c r="K116" s="2362"/>
      <c r="L116" s="2361"/>
      <c r="M116" s="2361"/>
      <c r="N116" s="2361"/>
      <c r="O116" s="2361"/>
      <c r="P116" s="2361"/>
      <c r="Q116" s="2361"/>
      <c r="R116" s="2414" t="s">
        <v>646</v>
      </c>
      <c r="S116" s="2414"/>
      <c r="T116" s="2414"/>
      <c r="U116" s="2414"/>
      <c r="V116" s="2414"/>
      <c r="W116" s="2414"/>
      <c r="X116" s="2414"/>
      <c r="Y116" s="2414"/>
      <c r="Z116" s="2414"/>
      <c r="AA116" s="2414"/>
      <c r="AB116" s="2414"/>
      <c r="AC116" s="2414"/>
      <c r="AD116" s="2414"/>
      <c r="AE116" s="2414"/>
      <c r="AF116" s="2414"/>
      <c r="AG116" s="2414"/>
      <c r="AH116" s="2359"/>
      <c r="AI116" s="2359"/>
      <c r="AJ116" s="2359"/>
      <c r="AK116" s="2359"/>
      <c r="AL116" s="2402"/>
      <c r="AM116" s="2402"/>
      <c r="AN116" s="2402"/>
      <c r="AO116" s="1119"/>
      <c r="AP116" s="1199">
        <v>4</v>
      </c>
      <c r="AQ116" s="1200"/>
      <c r="AR116" s="1200"/>
      <c r="AS116" s="1200"/>
      <c r="AT116" s="1200"/>
      <c r="AU116" s="1200"/>
      <c r="AV116" s="1200"/>
      <c r="AW116" s="1200"/>
      <c r="AX116" s="1200"/>
      <c r="AY116" s="1200"/>
      <c r="AZ116" s="1200"/>
      <c r="BA116" s="1119"/>
      <c r="BB116" s="1119"/>
      <c r="BC116" s="1263"/>
    </row>
    <row r="117" spans="1:55" s="92" customFormat="1" ht="174.95" customHeight="1">
      <c r="A117" s="2335"/>
      <c r="B117" s="2335"/>
      <c r="C117" s="2335"/>
      <c r="D117" s="2362"/>
      <c r="E117" s="2362"/>
      <c r="F117" s="2362"/>
      <c r="G117" s="2362"/>
      <c r="H117" s="2362"/>
      <c r="I117" s="2362"/>
      <c r="J117" s="2362"/>
      <c r="K117" s="2362"/>
      <c r="L117" s="2361"/>
      <c r="M117" s="2361"/>
      <c r="N117" s="2361"/>
      <c r="O117" s="2361"/>
      <c r="P117" s="2361"/>
      <c r="Q117" s="2361"/>
      <c r="R117" s="2418" t="s">
        <v>12</v>
      </c>
      <c r="S117" s="2418"/>
      <c r="T117" s="2418"/>
      <c r="U117" s="2418"/>
      <c r="V117" s="2418"/>
      <c r="W117" s="2418"/>
      <c r="X117" s="2418"/>
      <c r="Y117" s="2418"/>
      <c r="Z117" s="2418"/>
      <c r="AA117" s="2418"/>
      <c r="AB117" s="2418"/>
      <c r="AC117" s="2418"/>
      <c r="AD117" s="2418"/>
      <c r="AE117" s="2418"/>
      <c r="AF117" s="2418"/>
      <c r="AG117" s="2418"/>
      <c r="AH117" s="2357"/>
      <c r="AI117" s="2357"/>
      <c r="AJ117" s="2357"/>
      <c r="AK117" s="2357"/>
      <c r="AL117" s="2402"/>
      <c r="AM117" s="2402"/>
      <c r="AN117" s="2402"/>
      <c r="AO117" s="1119"/>
      <c r="AP117" s="1199">
        <v>14</v>
      </c>
      <c r="AQ117" s="1200"/>
      <c r="AR117" s="1200"/>
      <c r="AS117" s="1200"/>
      <c r="AT117" s="1200"/>
      <c r="AU117" s="1200"/>
      <c r="AV117" s="1200"/>
      <c r="AW117" s="1200"/>
      <c r="AX117" s="1200"/>
      <c r="AY117" s="1200"/>
      <c r="AZ117" s="1200"/>
      <c r="BA117" s="1119"/>
      <c r="BB117" s="1119"/>
      <c r="BC117" s="1263"/>
    </row>
    <row r="118" spans="1:55" s="92" customFormat="1" ht="30" customHeight="1">
      <c r="A118" s="895">
        <v>10</v>
      </c>
      <c r="B118" s="895">
        <v>9</v>
      </c>
      <c r="C118" s="895">
        <v>9</v>
      </c>
      <c r="D118" s="2362" t="s">
        <v>1310</v>
      </c>
      <c r="E118" s="2362"/>
      <c r="F118" s="2362"/>
      <c r="G118" s="2362"/>
      <c r="H118" s="2361" t="s">
        <v>1385</v>
      </c>
      <c r="I118" s="2361"/>
      <c r="J118" s="2361"/>
      <c r="K118" s="2361"/>
      <c r="L118" s="2361" t="s">
        <v>312</v>
      </c>
      <c r="M118" s="2361"/>
      <c r="N118" s="2361"/>
      <c r="O118" s="2361"/>
      <c r="P118" s="2361"/>
      <c r="Q118" s="2361"/>
      <c r="R118" s="2361" t="s">
        <v>697</v>
      </c>
      <c r="S118" s="2361"/>
      <c r="T118" s="2361"/>
      <c r="U118" s="2361"/>
      <c r="V118" s="2361"/>
      <c r="W118" s="2361"/>
      <c r="X118" s="2361"/>
      <c r="Y118" s="2361"/>
      <c r="Z118" s="2361"/>
      <c r="AA118" s="2361"/>
      <c r="AB118" s="2361"/>
      <c r="AC118" s="2361"/>
      <c r="AD118" s="2361"/>
      <c r="AE118" s="2361"/>
      <c r="AF118" s="2361"/>
      <c r="AG118" s="2361"/>
      <c r="AH118" s="2358"/>
      <c r="AI118" s="2358"/>
      <c r="AJ118" s="2335" t="s">
        <v>1190</v>
      </c>
      <c r="AK118" s="2335"/>
      <c r="AL118" s="2402" t="s">
        <v>1288</v>
      </c>
      <c r="AM118" s="2402"/>
      <c r="AN118" s="2402"/>
      <c r="AO118" s="1119"/>
      <c r="AP118" s="1199">
        <v>2</v>
      </c>
      <c r="AQ118" s="1200"/>
      <c r="AR118" s="1200"/>
      <c r="AS118" s="1200"/>
      <c r="AT118" s="1200"/>
      <c r="AU118" s="1200"/>
      <c r="AV118" s="1200"/>
      <c r="AW118" s="1200"/>
      <c r="AX118" s="1200"/>
      <c r="AY118" s="1200"/>
      <c r="AZ118" s="1200"/>
      <c r="BA118" s="1119"/>
      <c r="BB118" s="1119"/>
      <c r="BC118" s="1263"/>
    </row>
    <row r="119" spans="1:55" s="92" customFormat="1" ht="50.1" customHeight="1">
      <c r="A119" s="895">
        <v>11</v>
      </c>
      <c r="B119" s="895">
        <v>10</v>
      </c>
      <c r="C119" s="895">
        <v>10</v>
      </c>
      <c r="D119" s="2335" t="s">
        <v>1190</v>
      </c>
      <c r="E119" s="2335"/>
      <c r="F119" s="2335"/>
      <c r="G119" s="2335"/>
      <c r="H119" s="2361" t="s">
        <v>1401</v>
      </c>
      <c r="I119" s="2361"/>
      <c r="J119" s="2361"/>
      <c r="K119" s="2361"/>
      <c r="L119" s="2361" t="s">
        <v>1</v>
      </c>
      <c r="M119" s="2361"/>
      <c r="N119" s="2361"/>
      <c r="O119" s="2361"/>
      <c r="P119" s="2361"/>
      <c r="Q119" s="2361"/>
      <c r="R119" s="2361" t="s">
        <v>647</v>
      </c>
      <c r="S119" s="2361"/>
      <c r="T119" s="2361"/>
      <c r="U119" s="2361"/>
      <c r="V119" s="2361"/>
      <c r="W119" s="2361"/>
      <c r="X119" s="2361"/>
      <c r="Y119" s="2361"/>
      <c r="Z119" s="2361"/>
      <c r="AA119" s="2361"/>
      <c r="AB119" s="2361"/>
      <c r="AC119" s="2361"/>
      <c r="AD119" s="2361"/>
      <c r="AE119" s="2361"/>
      <c r="AF119" s="2361"/>
      <c r="AG119" s="2361"/>
      <c r="AH119" s="2358"/>
      <c r="AI119" s="2358"/>
      <c r="AJ119" s="2358"/>
      <c r="AK119" s="2358"/>
      <c r="AL119" s="2402" t="s">
        <v>1289</v>
      </c>
      <c r="AM119" s="2402"/>
      <c r="AN119" s="2402"/>
      <c r="AO119" s="1119"/>
      <c r="AP119" s="1199">
        <v>4</v>
      </c>
      <c r="AQ119" s="1200"/>
      <c r="AR119" s="1200"/>
      <c r="AS119" s="1200"/>
      <c r="AT119" s="1200"/>
      <c r="AU119" s="1200"/>
      <c r="AV119" s="1200"/>
      <c r="AW119" s="1200"/>
      <c r="AX119" s="1200"/>
      <c r="AY119" s="1200"/>
      <c r="AZ119" s="1200"/>
      <c r="BA119" s="1119"/>
      <c r="BB119" s="1119"/>
      <c r="BC119" s="1263"/>
    </row>
    <row r="120" spans="1:55">
      <c r="A120" s="897"/>
      <c r="B120" s="897"/>
      <c r="C120" s="897"/>
      <c r="D120" s="897"/>
      <c r="E120" s="897"/>
      <c r="F120" s="897"/>
      <c r="G120" s="897"/>
      <c r="H120" s="897"/>
      <c r="I120" s="897"/>
      <c r="J120" s="897"/>
      <c r="K120" s="897"/>
      <c r="L120" s="897"/>
      <c r="M120" s="897"/>
      <c r="N120" s="897"/>
      <c r="O120" s="897"/>
      <c r="P120" s="897"/>
      <c r="Q120" s="897"/>
      <c r="R120" s="897"/>
      <c r="S120" s="897"/>
      <c r="T120" s="897"/>
      <c r="U120" s="897"/>
      <c r="V120" s="897"/>
      <c r="W120" s="897"/>
      <c r="X120" s="897"/>
      <c r="Y120" s="897"/>
      <c r="Z120" s="897"/>
      <c r="AA120" s="897"/>
      <c r="AB120" s="897"/>
      <c r="AC120" s="897"/>
      <c r="AD120" s="897"/>
      <c r="AE120" s="897"/>
      <c r="AF120" s="897"/>
      <c r="AG120" s="897"/>
      <c r="AH120" s="897"/>
      <c r="AI120" s="897"/>
      <c r="AJ120" s="897"/>
      <c r="AK120" s="897"/>
      <c r="AL120" s="897"/>
      <c r="AM120" s="897"/>
      <c r="AN120" s="897"/>
      <c r="AO120" s="1123"/>
      <c r="AP120" s="1204"/>
      <c r="AQ120" s="1201"/>
      <c r="AR120" s="1201"/>
      <c r="AS120" s="1201"/>
      <c r="AT120" s="1201"/>
      <c r="AU120" s="1201"/>
      <c r="AV120" s="1201"/>
      <c r="AW120" s="1201"/>
      <c r="AX120" s="1201"/>
      <c r="AY120" s="1201"/>
      <c r="AZ120" s="1201"/>
      <c r="BA120" s="1197"/>
      <c r="BB120" s="1197"/>
    </row>
    <row r="121" spans="1:55" s="93" customFormat="1" ht="18" customHeight="1">
      <c r="A121" s="2354" t="s">
        <v>297</v>
      </c>
      <c r="B121" s="2354" t="s">
        <v>297</v>
      </c>
      <c r="C121" s="2354" t="s">
        <v>297</v>
      </c>
      <c r="D121" s="2407" t="s">
        <v>763</v>
      </c>
      <c r="E121" s="2407"/>
      <c r="F121" s="2407"/>
      <c r="G121" s="2407"/>
      <c r="H121" s="2407"/>
      <c r="I121" s="2407"/>
      <c r="J121" s="2407"/>
      <c r="K121" s="2407"/>
      <c r="L121" s="2407"/>
      <c r="M121" s="2407"/>
      <c r="N121" s="2407"/>
      <c r="O121" s="2407"/>
      <c r="P121" s="2407"/>
      <c r="Q121" s="2407"/>
      <c r="R121" s="2354" t="s">
        <v>794</v>
      </c>
      <c r="S121" s="2354"/>
      <c r="T121" s="2354"/>
      <c r="U121" s="2354"/>
      <c r="V121" s="2354"/>
      <c r="W121" s="2354"/>
      <c r="X121" s="2354"/>
      <c r="Y121" s="2354"/>
      <c r="Z121" s="2354"/>
      <c r="AA121" s="2354"/>
      <c r="AB121" s="2354"/>
      <c r="AC121" s="2354"/>
      <c r="AD121" s="2354"/>
      <c r="AE121" s="2354"/>
      <c r="AF121" s="2354"/>
      <c r="AG121" s="2354"/>
      <c r="AH121" s="2354" t="s">
        <v>365</v>
      </c>
      <c r="AI121" s="2354"/>
      <c r="AJ121" s="2354" t="s">
        <v>366</v>
      </c>
      <c r="AK121" s="2354"/>
      <c r="AL121" s="2354" t="s">
        <v>874</v>
      </c>
      <c r="AM121" s="2354"/>
      <c r="AN121" s="2354"/>
      <c r="AO121" s="1124"/>
      <c r="AP121" s="1205"/>
      <c r="AQ121" s="1200"/>
      <c r="AR121" s="1200"/>
      <c r="AS121" s="1200"/>
      <c r="AT121" s="1200"/>
      <c r="AU121" s="1200"/>
      <c r="AV121" s="1200"/>
      <c r="AW121" s="1200"/>
      <c r="AX121" s="1200"/>
      <c r="AY121" s="1200"/>
      <c r="AZ121" s="1200"/>
      <c r="BA121" s="1124"/>
      <c r="BB121" s="1124"/>
      <c r="BC121" s="332"/>
    </row>
    <row r="122" spans="1:55" s="92" customFormat="1" ht="24" customHeight="1">
      <c r="A122" s="2354"/>
      <c r="B122" s="2354"/>
      <c r="C122" s="2354"/>
      <c r="D122" s="2408" t="s">
        <v>1579</v>
      </c>
      <c r="E122" s="2408"/>
      <c r="F122" s="2408"/>
      <c r="G122" s="2408"/>
      <c r="H122" s="2408" t="s">
        <v>1580</v>
      </c>
      <c r="I122" s="2408"/>
      <c r="J122" s="2408"/>
      <c r="K122" s="2408"/>
      <c r="L122" s="2354" t="s">
        <v>795</v>
      </c>
      <c r="M122" s="2354"/>
      <c r="N122" s="2354"/>
      <c r="O122" s="2354"/>
      <c r="P122" s="2354"/>
      <c r="Q122" s="2354"/>
      <c r="R122" s="2354"/>
      <c r="S122" s="2354"/>
      <c r="T122" s="2354"/>
      <c r="U122" s="2354"/>
      <c r="V122" s="2354"/>
      <c r="W122" s="2354"/>
      <c r="X122" s="2354"/>
      <c r="Y122" s="2354"/>
      <c r="Z122" s="2354"/>
      <c r="AA122" s="2354"/>
      <c r="AB122" s="2354"/>
      <c r="AC122" s="2354"/>
      <c r="AD122" s="2354"/>
      <c r="AE122" s="2354"/>
      <c r="AF122" s="2354"/>
      <c r="AG122" s="2354"/>
      <c r="AH122" s="2354"/>
      <c r="AI122" s="2354"/>
      <c r="AJ122" s="2354"/>
      <c r="AK122" s="2354"/>
      <c r="AL122" s="2354"/>
      <c r="AM122" s="2354"/>
      <c r="AN122" s="2354"/>
      <c r="AO122" s="1119"/>
      <c r="AP122" s="1199"/>
      <c r="AQ122" s="1200"/>
      <c r="AR122" s="1200"/>
      <c r="AS122" s="1200"/>
      <c r="AT122" s="1200"/>
      <c r="AU122" s="1200"/>
      <c r="AV122" s="1200"/>
      <c r="AW122" s="1200"/>
      <c r="AX122" s="1200"/>
      <c r="AY122" s="1200"/>
      <c r="AZ122" s="1200"/>
      <c r="BA122" s="1119"/>
      <c r="BB122" s="1119"/>
      <c r="BC122" s="1263"/>
    </row>
    <row r="123" spans="1:55" s="92" customFormat="1" ht="39.950000000000003" customHeight="1">
      <c r="A123" s="896">
        <v>12</v>
      </c>
      <c r="B123" s="896">
        <v>11</v>
      </c>
      <c r="C123" s="896">
        <v>11</v>
      </c>
      <c r="D123" s="2335" t="s">
        <v>1196</v>
      </c>
      <c r="E123" s="2335"/>
      <c r="F123" s="2335"/>
      <c r="G123" s="2335"/>
      <c r="H123" s="2361" t="s">
        <v>1402</v>
      </c>
      <c r="I123" s="2361"/>
      <c r="J123" s="2361"/>
      <c r="K123" s="2361"/>
      <c r="L123" s="2361" t="s">
        <v>1012</v>
      </c>
      <c r="M123" s="2361"/>
      <c r="N123" s="2361"/>
      <c r="O123" s="2361"/>
      <c r="P123" s="2361"/>
      <c r="Q123" s="2361"/>
      <c r="R123" s="2361" t="s">
        <v>648</v>
      </c>
      <c r="S123" s="2361"/>
      <c r="T123" s="2361"/>
      <c r="U123" s="2361"/>
      <c r="V123" s="2361"/>
      <c r="W123" s="2361"/>
      <c r="X123" s="2361"/>
      <c r="Y123" s="2361"/>
      <c r="Z123" s="2361"/>
      <c r="AA123" s="2361"/>
      <c r="AB123" s="2361"/>
      <c r="AC123" s="2361"/>
      <c r="AD123" s="2361"/>
      <c r="AE123" s="2361"/>
      <c r="AF123" s="2361"/>
      <c r="AG123" s="2361"/>
      <c r="AH123" s="2358"/>
      <c r="AI123" s="2358"/>
      <c r="AJ123" s="2358"/>
      <c r="AK123" s="2358"/>
      <c r="AL123" s="2428" t="s">
        <v>326</v>
      </c>
      <c r="AM123" s="2402"/>
      <c r="AN123" s="2402"/>
      <c r="AO123" s="1119"/>
      <c r="AP123" s="1199">
        <v>3</v>
      </c>
      <c r="AQ123" s="1200"/>
      <c r="AR123" s="1200"/>
      <c r="AS123" s="1200"/>
      <c r="AT123" s="1200"/>
      <c r="AU123" s="1200"/>
      <c r="AV123" s="1200"/>
      <c r="AW123" s="1200"/>
      <c r="AX123" s="1200"/>
      <c r="AY123" s="1200"/>
      <c r="AZ123" s="1200"/>
      <c r="BA123" s="1119"/>
      <c r="BB123" s="1119"/>
      <c r="BC123" s="1263"/>
    </row>
    <row r="124" spans="1:55" s="92" customFormat="1" ht="39.950000000000003" customHeight="1">
      <c r="A124" s="895">
        <v>13</v>
      </c>
      <c r="B124" s="895">
        <v>12</v>
      </c>
      <c r="C124" s="895">
        <v>12</v>
      </c>
      <c r="D124" s="2335" t="s">
        <v>1197</v>
      </c>
      <c r="E124" s="2335"/>
      <c r="F124" s="2335"/>
      <c r="G124" s="2335"/>
      <c r="H124" s="2361" t="s">
        <v>1403</v>
      </c>
      <c r="I124" s="2361"/>
      <c r="J124" s="2361"/>
      <c r="K124" s="2361"/>
      <c r="L124" s="2361" t="s">
        <v>357</v>
      </c>
      <c r="M124" s="2361"/>
      <c r="N124" s="2361"/>
      <c r="O124" s="2361"/>
      <c r="P124" s="2361"/>
      <c r="Q124" s="2361"/>
      <c r="R124" s="2361" t="s">
        <v>671</v>
      </c>
      <c r="S124" s="2361"/>
      <c r="T124" s="2361"/>
      <c r="U124" s="2361"/>
      <c r="V124" s="2361"/>
      <c r="W124" s="2361"/>
      <c r="X124" s="2361"/>
      <c r="Y124" s="2361"/>
      <c r="Z124" s="2361"/>
      <c r="AA124" s="2361"/>
      <c r="AB124" s="2361"/>
      <c r="AC124" s="2361"/>
      <c r="AD124" s="2361"/>
      <c r="AE124" s="2361"/>
      <c r="AF124" s="2361"/>
      <c r="AG124" s="2361"/>
      <c r="AH124" s="2358"/>
      <c r="AI124" s="2358"/>
      <c r="AJ124" s="2358"/>
      <c r="AK124" s="2358"/>
      <c r="AL124" s="2428" t="s">
        <v>327</v>
      </c>
      <c r="AM124" s="2402"/>
      <c r="AN124" s="2402"/>
      <c r="AO124" s="1119"/>
      <c r="AP124" s="1199">
        <v>3</v>
      </c>
      <c r="AQ124" s="1200"/>
      <c r="AR124" s="1200"/>
      <c r="AS124" s="1200"/>
      <c r="AT124" s="1200"/>
      <c r="AU124" s="1200"/>
      <c r="AV124" s="1200"/>
      <c r="AW124" s="1200"/>
      <c r="AX124" s="1200"/>
      <c r="AY124" s="1200"/>
      <c r="AZ124" s="1200"/>
      <c r="BA124" s="1119"/>
      <c r="BB124" s="1119"/>
      <c r="BC124" s="1263"/>
    </row>
    <row r="125" spans="1:55" s="92" customFormat="1" ht="30" customHeight="1">
      <c r="A125" s="896">
        <v>14</v>
      </c>
      <c r="B125" s="896">
        <v>13</v>
      </c>
      <c r="C125" s="896">
        <v>13</v>
      </c>
      <c r="D125" s="2335" t="s">
        <v>1193</v>
      </c>
      <c r="E125" s="2335"/>
      <c r="F125" s="2335"/>
      <c r="G125" s="2335"/>
      <c r="H125" s="2362" t="s">
        <v>1404</v>
      </c>
      <c r="I125" s="2362"/>
      <c r="J125" s="2362"/>
      <c r="K125" s="2362"/>
      <c r="L125" s="2361" t="s">
        <v>1189</v>
      </c>
      <c r="M125" s="2361"/>
      <c r="N125" s="2361"/>
      <c r="O125" s="2361"/>
      <c r="P125" s="2361"/>
      <c r="Q125" s="2361"/>
      <c r="R125" s="2361" t="s">
        <v>672</v>
      </c>
      <c r="S125" s="2361"/>
      <c r="T125" s="2361"/>
      <c r="U125" s="2361"/>
      <c r="V125" s="2361"/>
      <c r="W125" s="2361"/>
      <c r="X125" s="2361"/>
      <c r="Y125" s="2361"/>
      <c r="Z125" s="2361"/>
      <c r="AA125" s="2361"/>
      <c r="AB125" s="2361"/>
      <c r="AC125" s="2361"/>
      <c r="AD125" s="2361"/>
      <c r="AE125" s="2361"/>
      <c r="AF125" s="2361"/>
      <c r="AG125" s="2361"/>
      <c r="AH125" s="2358"/>
      <c r="AI125" s="2358"/>
      <c r="AJ125" s="2358"/>
      <c r="AK125" s="2358"/>
      <c r="AL125" s="2369">
        <v>16</v>
      </c>
      <c r="AM125" s="2369"/>
      <c r="AN125" s="2369"/>
      <c r="AO125" s="1119"/>
      <c r="AP125" s="1199">
        <v>2</v>
      </c>
      <c r="AQ125" s="1200"/>
      <c r="AR125" s="1200"/>
      <c r="AS125" s="1200"/>
      <c r="AT125" s="1200"/>
      <c r="AU125" s="1200"/>
      <c r="AV125" s="1200"/>
      <c r="AW125" s="1200"/>
      <c r="AX125" s="1200"/>
      <c r="AY125" s="1200"/>
      <c r="AZ125" s="1200"/>
      <c r="BA125" s="1119"/>
      <c r="BB125" s="1119"/>
      <c r="BC125" s="1263"/>
    </row>
    <row r="126" spans="1:55" s="92" customFormat="1" ht="39.950000000000003" customHeight="1">
      <c r="A126" s="2364">
        <v>15</v>
      </c>
      <c r="B126" s="2364">
        <v>14</v>
      </c>
      <c r="C126" s="2364">
        <v>14</v>
      </c>
      <c r="D126" s="2335" t="s">
        <v>1198</v>
      </c>
      <c r="E126" s="2335"/>
      <c r="F126" s="2335"/>
      <c r="G126" s="2335"/>
      <c r="H126" s="2362" t="s">
        <v>1404</v>
      </c>
      <c r="I126" s="2362"/>
      <c r="J126" s="2362"/>
      <c r="K126" s="2362"/>
      <c r="L126" s="2361" t="s">
        <v>501</v>
      </c>
      <c r="M126" s="2361"/>
      <c r="N126" s="2361"/>
      <c r="O126" s="2361"/>
      <c r="P126" s="2361"/>
      <c r="Q126" s="2361"/>
      <c r="R126" s="2412" t="s">
        <v>231</v>
      </c>
      <c r="S126" s="2412"/>
      <c r="T126" s="2412"/>
      <c r="U126" s="2412"/>
      <c r="V126" s="2412"/>
      <c r="W126" s="2412"/>
      <c r="X126" s="2412"/>
      <c r="Y126" s="2412"/>
      <c r="Z126" s="2412"/>
      <c r="AA126" s="2412"/>
      <c r="AB126" s="2412"/>
      <c r="AC126" s="2412"/>
      <c r="AD126" s="2412"/>
      <c r="AE126" s="2412"/>
      <c r="AF126" s="2412"/>
      <c r="AG126" s="2412"/>
      <c r="AH126" s="2356"/>
      <c r="AI126" s="2356"/>
      <c r="AJ126" s="2356"/>
      <c r="AK126" s="2356"/>
      <c r="AL126" s="2370">
        <v>16</v>
      </c>
      <c r="AM126" s="2371"/>
      <c r="AN126" s="2372"/>
      <c r="AO126" s="1119"/>
      <c r="AP126" s="1199">
        <v>3</v>
      </c>
      <c r="AQ126" s="1200"/>
      <c r="AR126" s="1200"/>
      <c r="AS126" s="1200"/>
      <c r="AT126" s="1200"/>
      <c r="AU126" s="1200"/>
      <c r="AV126" s="1200"/>
      <c r="AW126" s="1200"/>
      <c r="AX126" s="1200"/>
      <c r="AY126" s="1200"/>
      <c r="AZ126" s="1200"/>
      <c r="BA126" s="1119"/>
      <c r="BB126" s="1119"/>
      <c r="BC126" s="1263"/>
    </row>
    <row r="127" spans="1:55" s="92" customFormat="1" ht="80.099999999999994" customHeight="1">
      <c r="A127" s="2364"/>
      <c r="B127" s="2364"/>
      <c r="C127" s="2364"/>
      <c r="D127" s="2335"/>
      <c r="E127" s="2335"/>
      <c r="F127" s="2335"/>
      <c r="G127" s="2335"/>
      <c r="H127" s="2362"/>
      <c r="I127" s="2362"/>
      <c r="J127" s="2362"/>
      <c r="K127" s="2362"/>
      <c r="L127" s="2361"/>
      <c r="M127" s="2361"/>
      <c r="N127" s="2361"/>
      <c r="O127" s="2361"/>
      <c r="P127" s="2361"/>
      <c r="Q127" s="2361"/>
      <c r="R127" s="2379" t="s">
        <v>241</v>
      </c>
      <c r="S127" s="2379"/>
      <c r="T127" s="2379"/>
      <c r="U127" s="2379"/>
      <c r="V127" s="2379"/>
      <c r="W127" s="2379"/>
      <c r="X127" s="2379"/>
      <c r="Y127" s="2379"/>
      <c r="Z127" s="2379"/>
      <c r="AA127" s="2379"/>
      <c r="AB127" s="2379"/>
      <c r="AC127" s="2379"/>
      <c r="AD127" s="2379"/>
      <c r="AE127" s="2379"/>
      <c r="AF127" s="2379"/>
      <c r="AG127" s="2379"/>
      <c r="AH127" s="2357"/>
      <c r="AI127" s="2357"/>
      <c r="AJ127" s="2357"/>
      <c r="AK127" s="2357"/>
      <c r="AL127" s="2373"/>
      <c r="AM127" s="2374"/>
      <c r="AN127" s="2375"/>
      <c r="AO127" s="1119"/>
      <c r="AP127" s="1199">
        <v>6</v>
      </c>
      <c r="AQ127" s="1200"/>
      <c r="AR127" s="1200"/>
      <c r="AS127" s="1200"/>
      <c r="AT127" s="1200"/>
      <c r="AU127" s="1200"/>
      <c r="AV127" s="1200"/>
      <c r="AW127" s="1200"/>
      <c r="AX127" s="1200"/>
      <c r="AY127" s="1200"/>
      <c r="AZ127" s="1200"/>
      <c r="BA127" s="1119"/>
      <c r="BB127" s="1119"/>
      <c r="BC127" s="1263"/>
    </row>
    <row r="128" spans="1:55" s="92" customFormat="1" ht="30" customHeight="1">
      <c r="A128" s="896">
        <v>16</v>
      </c>
      <c r="B128" s="896">
        <v>15</v>
      </c>
      <c r="C128" s="896">
        <v>15</v>
      </c>
      <c r="D128" s="2335" t="s">
        <v>1199</v>
      </c>
      <c r="E128" s="2335"/>
      <c r="F128" s="2335"/>
      <c r="G128" s="2335"/>
      <c r="H128" s="2362" t="s">
        <v>1404</v>
      </c>
      <c r="I128" s="2362"/>
      <c r="J128" s="2362"/>
      <c r="K128" s="2362"/>
      <c r="L128" s="2361" t="s">
        <v>1065</v>
      </c>
      <c r="M128" s="2361"/>
      <c r="N128" s="2361"/>
      <c r="O128" s="2361"/>
      <c r="P128" s="2361"/>
      <c r="Q128" s="2361"/>
      <c r="R128" s="2361" t="s">
        <v>673</v>
      </c>
      <c r="S128" s="2361"/>
      <c r="T128" s="2361"/>
      <c r="U128" s="2361"/>
      <c r="V128" s="2361"/>
      <c r="W128" s="2361"/>
      <c r="X128" s="2361"/>
      <c r="Y128" s="2361"/>
      <c r="Z128" s="2361"/>
      <c r="AA128" s="2361"/>
      <c r="AB128" s="2361"/>
      <c r="AC128" s="2361"/>
      <c r="AD128" s="2361"/>
      <c r="AE128" s="2361"/>
      <c r="AF128" s="2361"/>
      <c r="AG128" s="2361"/>
      <c r="AH128" s="2358"/>
      <c r="AI128" s="2358"/>
      <c r="AJ128" s="2358"/>
      <c r="AK128" s="2358"/>
      <c r="AL128" s="2369">
        <v>16</v>
      </c>
      <c r="AM128" s="2369"/>
      <c r="AN128" s="2369"/>
      <c r="AO128" s="1119"/>
      <c r="AP128" s="1199">
        <v>2</v>
      </c>
      <c r="AQ128" s="1200"/>
      <c r="AR128" s="1200"/>
      <c r="AS128" s="1200"/>
      <c r="AT128" s="1200"/>
      <c r="AU128" s="1200"/>
      <c r="AV128" s="1200"/>
      <c r="AW128" s="1200"/>
      <c r="AX128" s="1200"/>
      <c r="AY128" s="1200"/>
      <c r="AZ128" s="1200"/>
      <c r="BA128" s="1119"/>
      <c r="BB128" s="1119"/>
      <c r="BC128" s="1263"/>
    </row>
    <row r="129" spans="1:55" s="92" customFormat="1" ht="30" customHeight="1">
      <c r="A129" s="896">
        <v>17</v>
      </c>
      <c r="B129" s="896">
        <v>16</v>
      </c>
      <c r="C129" s="896">
        <v>16</v>
      </c>
      <c r="D129" s="2335" t="s">
        <v>1200</v>
      </c>
      <c r="E129" s="2335"/>
      <c r="F129" s="2335"/>
      <c r="G129" s="2335"/>
      <c r="H129" s="2362" t="s">
        <v>1404</v>
      </c>
      <c r="I129" s="2362"/>
      <c r="J129" s="2362"/>
      <c r="K129" s="2362"/>
      <c r="L129" s="2361" t="s">
        <v>635</v>
      </c>
      <c r="M129" s="2361"/>
      <c r="N129" s="2361"/>
      <c r="O129" s="2361"/>
      <c r="P129" s="2361"/>
      <c r="Q129" s="2361"/>
      <c r="R129" s="2361" t="s">
        <v>674</v>
      </c>
      <c r="S129" s="2361"/>
      <c r="T129" s="2361"/>
      <c r="U129" s="2361"/>
      <c r="V129" s="2361"/>
      <c r="W129" s="2361"/>
      <c r="X129" s="2361"/>
      <c r="Y129" s="2361"/>
      <c r="Z129" s="2361"/>
      <c r="AA129" s="2361"/>
      <c r="AB129" s="2361"/>
      <c r="AC129" s="2361"/>
      <c r="AD129" s="2361"/>
      <c r="AE129" s="2361"/>
      <c r="AF129" s="2361"/>
      <c r="AG129" s="2361"/>
      <c r="AH129" s="2358"/>
      <c r="AI129" s="2358"/>
      <c r="AJ129" s="2358"/>
      <c r="AK129" s="2358"/>
      <c r="AL129" s="2369">
        <v>16</v>
      </c>
      <c r="AM129" s="2369"/>
      <c r="AN129" s="2369"/>
      <c r="AO129" s="1119"/>
      <c r="AP129" s="1199">
        <v>2</v>
      </c>
      <c r="AQ129" s="1200"/>
      <c r="AR129" s="1200"/>
      <c r="AS129" s="1200"/>
      <c r="AT129" s="1200"/>
      <c r="AU129" s="1200"/>
      <c r="AV129" s="1200"/>
      <c r="AW129" s="1200"/>
      <c r="AX129" s="1200"/>
      <c r="AY129" s="1200"/>
      <c r="AZ129" s="1200"/>
      <c r="BA129" s="1119"/>
      <c r="BB129" s="1119"/>
      <c r="BC129" s="1263"/>
    </row>
    <row r="130" spans="1:55" s="92" customFormat="1" ht="39.950000000000003" hidden="1" customHeight="1">
      <c r="A130" s="2295">
        <v>18</v>
      </c>
      <c r="B130" s="2295">
        <v>17</v>
      </c>
      <c r="C130" s="2295">
        <v>17</v>
      </c>
      <c r="D130" s="2429" t="s">
        <v>1201</v>
      </c>
      <c r="E130" s="2429"/>
      <c r="F130" s="2429"/>
      <c r="G130" s="2429"/>
      <c r="H130" s="2378" t="s">
        <v>1404</v>
      </c>
      <c r="I130" s="2378"/>
      <c r="J130" s="2378"/>
      <c r="K130" s="2378"/>
      <c r="L130" s="2465" t="s">
        <v>1614</v>
      </c>
      <c r="M130" s="2465"/>
      <c r="N130" s="2465"/>
      <c r="O130" s="2465"/>
      <c r="P130" s="2465"/>
      <c r="Q130" s="2465"/>
      <c r="R130" s="2465" t="s">
        <v>1615</v>
      </c>
      <c r="S130" s="2465"/>
      <c r="T130" s="2465"/>
      <c r="U130" s="2465"/>
      <c r="V130" s="2465"/>
      <c r="W130" s="2465"/>
      <c r="X130" s="2465"/>
      <c r="Y130" s="2465"/>
      <c r="Z130" s="2465"/>
      <c r="AA130" s="2465"/>
      <c r="AB130" s="2465"/>
      <c r="AC130" s="2465"/>
      <c r="AD130" s="2465"/>
      <c r="AE130" s="2465"/>
      <c r="AF130" s="2465"/>
      <c r="AG130" s="2465"/>
      <c r="AH130" s="2377"/>
      <c r="AI130" s="2377"/>
      <c r="AJ130" s="2377"/>
      <c r="AK130" s="2377"/>
      <c r="AL130" s="2378">
        <v>16</v>
      </c>
      <c r="AM130" s="2378"/>
      <c r="AN130" s="2378"/>
      <c r="AO130" s="1119"/>
      <c r="AP130" s="1199">
        <v>3</v>
      </c>
      <c r="AQ130" s="1200"/>
      <c r="AR130" s="1200"/>
      <c r="AS130" s="1200"/>
      <c r="AT130" s="1200"/>
      <c r="AU130" s="1200"/>
      <c r="AV130" s="1200"/>
      <c r="AW130" s="1200"/>
      <c r="AX130" s="1200"/>
      <c r="AY130" s="1200"/>
      <c r="AZ130" s="1200"/>
      <c r="BA130" s="1119"/>
      <c r="BB130" s="1119"/>
      <c r="BC130" s="1263"/>
    </row>
    <row r="131" spans="1:55" s="92" customFormat="1" ht="36" customHeight="1">
      <c r="A131" s="2364">
        <v>18</v>
      </c>
      <c r="B131" s="2364">
        <v>18</v>
      </c>
      <c r="C131" s="2364">
        <v>18</v>
      </c>
      <c r="D131" s="2335" t="s">
        <v>1193</v>
      </c>
      <c r="E131" s="2335"/>
      <c r="F131" s="2335"/>
      <c r="G131" s="2335"/>
      <c r="H131" s="2362" t="s">
        <v>1404</v>
      </c>
      <c r="I131" s="2362"/>
      <c r="J131" s="2362"/>
      <c r="K131" s="2362"/>
      <c r="L131" s="2361" t="s">
        <v>636</v>
      </c>
      <c r="M131" s="2361"/>
      <c r="N131" s="2361"/>
      <c r="O131" s="2361"/>
      <c r="P131" s="2361"/>
      <c r="Q131" s="2361"/>
      <c r="R131" s="2412" t="s">
        <v>678</v>
      </c>
      <c r="S131" s="2412"/>
      <c r="T131" s="2412"/>
      <c r="U131" s="2412"/>
      <c r="V131" s="2412"/>
      <c r="W131" s="2412"/>
      <c r="X131" s="2412"/>
      <c r="Y131" s="2412"/>
      <c r="Z131" s="2412"/>
      <c r="AA131" s="2412"/>
      <c r="AB131" s="2412"/>
      <c r="AC131" s="2412"/>
      <c r="AD131" s="2412"/>
      <c r="AE131" s="2412"/>
      <c r="AF131" s="2412"/>
      <c r="AG131" s="2412"/>
      <c r="AH131" s="2356"/>
      <c r="AI131" s="2356"/>
      <c r="AJ131" s="2356"/>
      <c r="AK131" s="2356"/>
      <c r="AL131" s="2369">
        <v>16</v>
      </c>
      <c r="AM131" s="2369"/>
      <c r="AN131" s="2369"/>
      <c r="AO131" s="1119"/>
      <c r="AP131" s="1199">
        <v>2</v>
      </c>
      <c r="AQ131" s="1200"/>
      <c r="AR131" s="1200"/>
      <c r="AS131" s="1200"/>
      <c r="AT131" s="1200"/>
      <c r="AU131" s="1200"/>
      <c r="AV131" s="1200"/>
      <c r="AW131" s="1200"/>
      <c r="AX131" s="1200"/>
      <c r="AY131" s="1200"/>
      <c r="AZ131" s="1200"/>
      <c r="BA131" s="1119"/>
      <c r="BB131" s="1119"/>
      <c r="BC131" s="1263"/>
    </row>
    <row r="132" spans="1:55" s="92" customFormat="1" ht="90" customHeight="1">
      <c r="A132" s="2364"/>
      <c r="B132" s="2364"/>
      <c r="C132" s="2364"/>
      <c r="D132" s="2335"/>
      <c r="E132" s="2335"/>
      <c r="F132" s="2335"/>
      <c r="G132" s="2335"/>
      <c r="H132" s="2362"/>
      <c r="I132" s="2362"/>
      <c r="J132" s="2362"/>
      <c r="K132" s="2362"/>
      <c r="L132" s="2361"/>
      <c r="M132" s="2361"/>
      <c r="N132" s="2361"/>
      <c r="O132" s="2361"/>
      <c r="P132" s="2361"/>
      <c r="Q132" s="2361"/>
      <c r="R132" s="2379" t="s">
        <v>232</v>
      </c>
      <c r="S132" s="2379"/>
      <c r="T132" s="2379"/>
      <c r="U132" s="2379"/>
      <c r="V132" s="2379"/>
      <c r="W132" s="2379"/>
      <c r="X132" s="2379"/>
      <c r="Y132" s="2379"/>
      <c r="Z132" s="2379"/>
      <c r="AA132" s="2379"/>
      <c r="AB132" s="2379"/>
      <c r="AC132" s="2379"/>
      <c r="AD132" s="2379"/>
      <c r="AE132" s="2379"/>
      <c r="AF132" s="2379"/>
      <c r="AG132" s="2379"/>
      <c r="AH132" s="2357"/>
      <c r="AI132" s="2357"/>
      <c r="AJ132" s="2357"/>
      <c r="AK132" s="2357"/>
      <c r="AL132" s="2369"/>
      <c r="AM132" s="2369"/>
      <c r="AN132" s="2369"/>
      <c r="AO132" s="1119"/>
      <c r="AP132" s="1199">
        <v>7</v>
      </c>
      <c r="AQ132" s="1200"/>
      <c r="AR132" s="1200"/>
      <c r="AS132" s="1200"/>
      <c r="AT132" s="1200"/>
      <c r="AU132" s="1200"/>
      <c r="AV132" s="1200"/>
      <c r="AW132" s="1200"/>
      <c r="AX132" s="1200"/>
      <c r="AY132" s="1200"/>
      <c r="AZ132" s="1200"/>
      <c r="BA132" s="1119"/>
      <c r="BB132" s="1119"/>
      <c r="BC132" s="1263"/>
    </row>
    <row r="133" spans="1:55" s="92" customFormat="1" ht="30" customHeight="1">
      <c r="A133" s="896">
        <v>19</v>
      </c>
      <c r="B133" s="896">
        <v>19</v>
      </c>
      <c r="C133" s="896">
        <v>19</v>
      </c>
      <c r="D133" s="2335" t="s">
        <v>1202</v>
      </c>
      <c r="E133" s="2335"/>
      <c r="F133" s="2335"/>
      <c r="G133" s="2335"/>
      <c r="H133" s="2362" t="s">
        <v>1404</v>
      </c>
      <c r="I133" s="2362"/>
      <c r="J133" s="2362"/>
      <c r="K133" s="2362"/>
      <c r="L133" s="2361" t="s">
        <v>1312</v>
      </c>
      <c r="M133" s="2361"/>
      <c r="N133" s="2361"/>
      <c r="O133" s="2361"/>
      <c r="P133" s="2361"/>
      <c r="Q133" s="2361"/>
      <c r="R133" s="2361" t="s">
        <v>680</v>
      </c>
      <c r="S133" s="2361"/>
      <c r="T133" s="2361"/>
      <c r="U133" s="2361"/>
      <c r="V133" s="2361"/>
      <c r="W133" s="2361"/>
      <c r="X133" s="2361"/>
      <c r="Y133" s="2361"/>
      <c r="Z133" s="2361"/>
      <c r="AA133" s="2361"/>
      <c r="AB133" s="2361"/>
      <c r="AC133" s="2361"/>
      <c r="AD133" s="2361"/>
      <c r="AE133" s="2361"/>
      <c r="AF133" s="2361"/>
      <c r="AG133" s="2361"/>
      <c r="AH133" s="2358"/>
      <c r="AI133" s="2358"/>
      <c r="AJ133" s="2358"/>
      <c r="AK133" s="2358"/>
      <c r="AL133" s="2369">
        <v>16</v>
      </c>
      <c r="AM133" s="2369"/>
      <c r="AN133" s="2369"/>
      <c r="AO133" s="1119"/>
      <c r="AP133" s="1199">
        <v>2</v>
      </c>
      <c r="AQ133" s="1194" t="s">
        <v>1309</v>
      </c>
      <c r="AR133" s="1194" t="s">
        <v>892</v>
      </c>
      <c r="AS133" s="1194" t="s">
        <v>893</v>
      </c>
      <c r="AT133" s="1194" t="s">
        <v>1295</v>
      </c>
      <c r="AU133" s="1194" t="s">
        <v>894</v>
      </c>
      <c r="AV133" s="1194" t="s">
        <v>13</v>
      </c>
      <c r="AW133" s="1194" t="s">
        <v>101</v>
      </c>
      <c r="AX133" s="1194" t="s">
        <v>265</v>
      </c>
      <c r="AY133" s="1369" t="s">
        <v>1254</v>
      </c>
      <c r="AZ133" s="1194" t="s">
        <v>110</v>
      </c>
      <c r="BA133" s="1119"/>
      <c r="BB133" s="1119"/>
      <c r="BC133" s="1263"/>
    </row>
    <row r="134" spans="1:55" s="92" customFormat="1" ht="30" customHeight="1">
      <c r="A134" s="2425">
        <v>20</v>
      </c>
      <c r="B134" s="2425">
        <v>20</v>
      </c>
      <c r="C134" s="2430"/>
      <c r="D134" s="2391" t="s">
        <v>1203</v>
      </c>
      <c r="E134" s="2392"/>
      <c r="F134" s="2392"/>
      <c r="G134" s="2393"/>
      <c r="H134" s="2382" t="s">
        <v>1404</v>
      </c>
      <c r="I134" s="2383"/>
      <c r="J134" s="2383"/>
      <c r="K134" s="2384"/>
      <c r="L134" s="2412" t="s">
        <v>1553</v>
      </c>
      <c r="M134" s="2412"/>
      <c r="N134" s="2412"/>
      <c r="O134" s="2412"/>
      <c r="P134" s="2412"/>
      <c r="Q134" s="2412"/>
      <c r="R134" s="2412" t="s">
        <v>1554</v>
      </c>
      <c r="S134" s="2412"/>
      <c r="T134" s="2412"/>
      <c r="U134" s="2412"/>
      <c r="V134" s="2412"/>
      <c r="W134" s="2412"/>
      <c r="X134" s="2412"/>
      <c r="Y134" s="2412"/>
      <c r="Z134" s="2412"/>
      <c r="AA134" s="2412"/>
      <c r="AB134" s="2412"/>
      <c r="AC134" s="2412"/>
      <c r="AD134" s="2412"/>
      <c r="AE134" s="2412"/>
      <c r="AF134" s="2412"/>
      <c r="AG134" s="2412"/>
      <c r="AH134" s="2356"/>
      <c r="AI134" s="2356"/>
      <c r="AJ134" s="2356"/>
      <c r="AK134" s="2356"/>
      <c r="AL134" s="2337">
        <v>16</v>
      </c>
      <c r="AM134" s="2337"/>
      <c r="AN134" s="2337"/>
      <c r="AO134" s="1190" t="s">
        <v>1077</v>
      </c>
      <c r="AP134" s="1199">
        <v>2</v>
      </c>
      <c r="AQ134" s="1195" t="s">
        <v>108</v>
      </c>
      <c r="AR134" s="1195" t="s">
        <v>108</v>
      </c>
      <c r="AS134" s="1195" t="s">
        <v>108</v>
      </c>
      <c r="AT134" s="1203" t="s">
        <v>109</v>
      </c>
      <c r="AU134" s="1195" t="s">
        <v>108</v>
      </c>
      <c r="AV134" s="1195" t="s">
        <v>108</v>
      </c>
      <c r="AW134" s="1195" t="s">
        <v>108</v>
      </c>
      <c r="AX134" s="1195" t="s">
        <v>108</v>
      </c>
      <c r="AY134" s="1195" t="s">
        <v>108</v>
      </c>
      <c r="AZ134" s="1195" t="s">
        <v>108</v>
      </c>
      <c r="BA134" s="1119"/>
      <c r="BB134" s="1119"/>
      <c r="BC134" s="1263"/>
    </row>
    <row r="135" spans="1:55" s="92" customFormat="1" ht="30" customHeight="1">
      <c r="A135" s="2426"/>
      <c r="B135" s="2426"/>
      <c r="C135" s="2431"/>
      <c r="D135" s="2394"/>
      <c r="E135" s="2395"/>
      <c r="F135" s="2395"/>
      <c r="G135" s="2396"/>
      <c r="H135" s="2385"/>
      <c r="I135" s="2386"/>
      <c r="J135" s="2386"/>
      <c r="K135" s="2387"/>
      <c r="L135" s="2414" t="s">
        <v>1555</v>
      </c>
      <c r="M135" s="2414"/>
      <c r="N135" s="2414"/>
      <c r="O135" s="2414"/>
      <c r="P135" s="2414"/>
      <c r="Q135" s="2414"/>
      <c r="R135" s="2414" t="s">
        <v>1556</v>
      </c>
      <c r="S135" s="2414"/>
      <c r="T135" s="2414"/>
      <c r="U135" s="2414"/>
      <c r="V135" s="2414"/>
      <c r="W135" s="2414"/>
      <c r="X135" s="2414"/>
      <c r="Y135" s="2414"/>
      <c r="Z135" s="2414"/>
      <c r="AA135" s="2414"/>
      <c r="AB135" s="2414"/>
      <c r="AC135" s="2414"/>
      <c r="AD135" s="2414"/>
      <c r="AE135" s="2414"/>
      <c r="AF135" s="2414"/>
      <c r="AG135" s="2414"/>
      <c r="AH135" s="2359"/>
      <c r="AI135" s="2359"/>
      <c r="AJ135" s="2359"/>
      <c r="AK135" s="2359"/>
      <c r="AL135" s="2338">
        <v>16</v>
      </c>
      <c r="AM135" s="2338"/>
      <c r="AN135" s="2338"/>
      <c r="AO135" s="1190" t="s">
        <v>1078</v>
      </c>
      <c r="AP135" s="1199">
        <v>2</v>
      </c>
      <c r="AQ135" s="1195" t="s">
        <v>108</v>
      </c>
      <c r="AR135" s="1195" t="s">
        <v>108</v>
      </c>
      <c r="AS135" s="1195" t="s">
        <v>108</v>
      </c>
      <c r="AT135" s="1203" t="s">
        <v>109</v>
      </c>
      <c r="AU135" s="1195" t="s">
        <v>108</v>
      </c>
      <c r="AV135" s="1195" t="s">
        <v>108</v>
      </c>
      <c r="AW135" s="1195" t="s">
        <v>108</v>
      </c>
      <c r="AX135" s="1195" t="s">
        <v>108</v>
      </c>
      <c r="AY135" s="1195" t="s">
        <v>108</v>
      </c>
      <c r="AZ135" s="1195" t="s">
        <v>108</v>
      </c>
      <c r="BA135" s="1119"/>
      <c r="BB135" s="1119"/>
      <c r="BC135" s="1263"/>
    </row>
    <row r="136" spans="1:55" s="92" customFormat="1" ht="30" customHeight="1">
      <c r="A136" s="2426"/>
      <c r="B136" s="2426"/>
      <c r="C136" s="2431"/>
      <c r="D136" s="2394"/>
      <c r="E136" s="2395"/>
      <c r="F136" s="2395"/>
      <c r="G136" s="2396"/>
      <c r="H136" s="2385"/>
      <c r="I136" s="2386"/>
      <c r="J136" s="2386"/>
      <c r="K136" s="2387"/>
      <c r="L136" s="2414" t="s">
        <v>1557</v>
      </c>
      <c r="M136" s="2414"/>
      <c r="N136" s="2414"/>
      <c r="O136" s="2414"/>
      <c r="P136" s="2414"/>
      <c r="Q136" s="2414"/>
      <c r="R136" s="2414" t="s">
        <v>1558</v>
      </c>
      <c r="S136" s="2414"/>
      <c r="T136" s="2414"/>
      <c r="U136" s="2414"/>
      <c r="V136" s="2414"/>
      <c r="W136" s="2414"/>
      <c r="X136" s="2414"/>
      <c r="Y136" s="2414"/>
      <c r="Z136" s="2414"/>
      <c r="AA136" s="2414"/>
      <c r="AB136" s="2414"/>
      <c r="AC136" s="2414"/>
      <c r="AD136" s="2414"/>
      <c r="AE136" s="2414"/>
      <c r="AF136" s="2414"/>
      <c r="AG136" s="2414"/>
      <c r="AH136" s="2359"/>
      <c r="AI136" s="2359"/>
      <c r="AJ136" s="2359"/>
      <c r="AK136" s="2359"/>
      <c r="AL136" s="2338">
        <v>16</v>
      </c>
      <c r="AM136" s="2338"/>
      <c r="AN136" s="2338"/>
      <c r="AO136" s="1190" t="s">
        <v>1078</v>
      </c>
      <c r="AP136" s="1199">
        <v>2</v>
      </c>
      <c r="AQ136" s="1195" t="s">
        <v>108</v>
      </c>
      <c r="AR136" s="1195" t="s">
        <v>108</v>
      </c>
      <c r="AS136" s="1195" t="s">
        <v>108</v>
      </c>
      <c r="AT136" s="1203" t="s">
        <v>109</v>
      </c>
      <c r="AU136" s="1195" t="s">
        <v>108</v>
      </c>
      <c r="AV136" s="1195" t="s">
        <v>108</v>
      </c>
      <c r="AW136" s="1195" t="s">
        <v>108</v>
      </c>
      <c r="AX136" s="1195" t="s">
        <v>108</v>
      </c>
      <c r="AY136" s="1195" t="s">
        <v>108</v>
      </c>
      <c r="AZ136" s="1195" t="s">
        <v>108</v>
      </c>
      <c r="BA136" s="1119"/>
      <c r="BB136" s="1119"/>
      <c r="BC136" s="1263"/>
    </row>
    <row r="137" spans="1:55" s="92" customFormat="1" ht="39.950000000000003" customHeight="1">
      <c r="A137" s="2426"/>
      <c r="B137" s="2426"/>
      <c r="C137" s="2431"/>
      <c r="D137" s="2394"/>
      <c r="E137" s="2395"/>
      <c r="F137" s="2395"/>
      <c r="G137" s="2396"/>
      <c r="H137" s="2385"/>
      <c r="I137" s="2386"/>
      <c r="J137" s="2386"/>
      <c r="K137" s="2387"/>
      <c r="L137" s="2414" t="s">
        <v>1559</v>
      </c>
      <c r="M137" s="2414"/>
      <c r="N137" s="2414"/>
      <c r="O137" s="2414"/>
      <c r="P137" s="2414"/>
      <c r="Q137" s="2414"/>
      <c r="R137" s="2414" t="s">
        <v>1560</v>
      </c>
      <c r="S137" s="2414"/>
      <c r="T137" s="2414"/>
      <c r="U137" s="2414"/>
      <c r="V137" s="2414"/>
      <c r="W137" s="2414"/>
      <c r="X137" s="2414"/>
      <c r="Y137" s="2414"/>
      <c r="Z137" s="2414"/>
      <c r="AA137" s="2414"/>
      <c r="AB137" s="2414"/>
      <c r="AC137" s="2414"/>
      <c r="AD137" s="2414"/>
      <c r="AE137" s="2414"/>
      <c r="AF137" s="2414"/>
      <c r="AG137" s="2414"/>
      <c r="AH137" s="2359"/>
      <c r="AI137" s="2359"/>
      <c r="AJ137" s="2359"/>
      <c r="AK137" s="2359"/>
      <c r="AL137" s="2338">
        <v>16</v>
      </c>
      <c r="AM137" s="2338"/>
      <c r="AN137" s="2338"/>
      <c r="AO137" s="1190" t="s">
        <v>1079</v>
      </c>
      <c r="AP137" s="1199">
        <v>3</v>
      </c>
      <c r="AQ137" s="1195" t="s">
        <v>108</v>
      </c>
      <c r="AR137" s="1203" t="s">
        <v>109</v>
      </c>
      <c r="AS137" s="1203" t="s">
        <v>109</v>
      </c>
      <c r="AT137" s="1203" t="s">
        <v>109</v>
      </c>
      <c r="AU137" s="1195" t="s">
        <v>108</v>
      </c>
      <c r="AV137" s="1195" t="s">
        <v>108</v>
      </c>
      <c r="AW137" s="1195" t="s">
        <v>108</v>
      </c>
      <c r="AX137" s="1195" t="s">
        <v>108</v>
      </c>
      <c r="AY137" s="1195" t="s">
        <v>108</v>
      </c>
      <c r="AZ137" s="1195" t="s">
        <v>108</v>
      </c>
      <c r="BA137" s="1119"/>
      <c r="BB137" s="1119"/>
      <c r="BC137" s="1263"/>
    </row>
    <row r="138" spans="1:55" s="92" customFormat="1" ht="39.950000000000003" customHeight="1">
      <c r="A138" s="2427"/>
      <c r="B138" s="2427"/>
      <c r="C138" s="2432"/>
      <c r="D138" s="2397"/>
      <c r="E138" s="2398"/>
      <c r="F138" s="2398"/>
      <c r="G138" s="2399"/>
      <c r="H138" s="2388"/>
      <c r="I138" s="2389"/>
      <c r="J138" s="2389"/>
      <c r="K138" s="2390"/>
      <c r="L138" s="2379" t="s">
        <v>1561</v>
      </c>
      <c r="M138" s="2379"/>
      <c r="N138" s="2379"/>
      <c r="O138" s="2379"/>
      <c r="P138" s="2379"/>
      <c r="Q138" s="2379"/>
      <c r="R138" s="2379" t="s">
        <v>1562</v>
      </c>
      <c r="S138" s="2379"/>
      <c r="T138" s="2379"/>
      <c r="U138" s="2379"/>
      <c r="V138" s="2379"/>
      <c r="W138" s="2379"/>
      <c r="X138" s="2379"/>
      <c r="Y138" s="2379"/>
      <c r="Z138" s="2379"/>
      <c r="AA138" s="2379"/>
      <c r="AB138" s="2379"/>
      <c r="AC138" s="2379"/>
      <c r="AD138" s="2379"/>
      <c r="AE138" s="2379"/>
      <c r="AF138" s="2379"/>
      <c r="AG138" s="2379"/>
      <c r="AH138" s="2357"/>
      <c r="AI138" s="2357"/>
      <c r="AJ138" s="2357"/>
      <c r="AK138" s="2357"/>
      <c r="AL138" s="2376">
        <v>16</v>
      </c>
      <c r="AM138" s="2376"/>
      <c r="AN138" s="2376"/>
      <c r="AO138" s="1190" t="s">
        <v>1078</v>
      </c>
      <c r="AP138" s="1199">
        <v>3</v>
      </c>
      <c r="AQ138" s="1195" t="s">
        <v>108</v>
      </c>
      <c r="AR138" s="1195" t="s">
        <v>108</v>
      </c>
      <c r="AS138" s="1195" t="s">
        <v>108</v>
      </c>
      <c r="AT138" s="1203" t="s">
        <v>109</v>
      </c>
      <c r="AU138" s="1195" t="s">
        <v>108</v>
      </c>
      <c r="AV138" s="1195" t="s">
        <v>108</v>
      </c>
      <c r="AW138" s="1195" t="s">
        <v>108</v>
      </c>
      <c r="AX138" s="1195" t="s">
        <v>108</v>
      </c>
      <c r="AY138" s="1195" t="s">
        <v>108</v>
      </c>
      <c r="AZ138" s="1195" t="s">
        <v>108</v>
      </c>
      <c r="BA138" s="1119"/>
      <c r="BB138" s="1119"/>
      <c r="BC138" s="1263"/>
    </row>
    <row r="139" spans="1:55" s="92" customFormat="1" ht="30" customHeight="1">
      <c r="A139" s="2364">
        <v>21</v>
      </c>
      <c r="B139" s="2364">
        <v>21</v>
      </c>
      <c r="C139" s="2364">
        <v>20</v>
      </c>
      <c r="D139" s="2424" t="s">
        <v>1310</v>
      </c>
      <c r="E139" s="2424"/>
      <c r="F139" s="2424"/>
      <c r="G139" s="2424"/>
      <c r="H139" s="2362" t="s">
        <v>1404</v>
      </c>
      <c r="I139" s="2362"/>
      <c r="J139" s="2362"/>
      <c r="K139" s="2362"/>
      <c r="L139" s="2361" t="s">
        <v>761</v>
      </c>
      <c r="M139" s="2361"/>
      <c r="N139" s="2361"/>
      <c r="O139" s="2361"/>
      <c r="P139" s="2361"/>
      <c r="Q139" s="2361"/>
      <c r="R139" s="2412" t="s">
        <v>697</v>
      </c>
      <c r="S139" s="2412"/>
      <c r="T139" s="2412"/>
      <c r="U139" s="2412"/>
      <c r="V139" s="2412"/>
      <c r="W139" s="2412"/>
      <c r="X139" s="2412"/>
      <c r="Y139" s="2412"/>
      <c r="Z139" s="2412"/>
      <c r="AA139" s="2412"/>
      <c r="AB139" s="2412"/>
      <c r="AC139" s="2412"/>
      <c r="AD139" s="2412"/>
      <c r="AE139" s="2412"/>
      <c r="AF139" s="2412"/>
      <c r="AG139" s="2412"/>
      <c r="AH139" s="2356"/>
      <c r="AI139" s="2356"/>
      <c r="AJ139" s="2403" t="s">
        <v>1190</v>
      </c>
      <c r="AK139" s="2403"/>
      <c r="AL139" s="2402" t="s">
        <v>220</v>
      </c>
      <c r="AM139" s="2402"/>
      <c r="AN139" s="2402"/>
      <c r="AO139" s="1119"/>
      <c r="AP139" s="1199">
        <v>2</v>
      </c>
      <c r="AQ139" s="1200"/>
      <c r="AR139" s="1200"/>
      <c r="AS139" s="1200"/>
      <c r="AT139" s="1200"/>
      <c r="AU139" s="1200"/>
      <c r="AV139" s="1200"/>
      <c r="AW139" s="1200"/>
      <c r="AX139" s="1200"/>
      <c r="AY139" s="1200"/>
      <c r="AZ139" s="1200"/>
      <c r="BA139" s="1119"/>
      <c r="BB139" s="1119"/>
      <c r="BC139" s="1263"/>
    </row>
    <row r="140" spans="1:55" s="92" customFormat="1" ht="39.950000000000003" customHeight="1">
      <c r="A140" s="2364"/>
      <c r="B140" s="2364"/>
      <c r="C140" s="2364"/>
      <c r="D140" s="2424"/>
      <c r="E140" s="2424"/>
      <c r="F140" s="2424"/>
      <c r="G140" s="2424"/>
      <c r="H140" s="2362"/>
      <c r="I140" s="2362"/>
      <c r="J140" s="2362"/>
      <c r="K140" s="2362"/>
      <c r="L140" s="2361"/>
      <c r="M140" s="2361"/>
      <c r="N140" s="2361"/>
      <c r="O140" s="2361"/>
      <c r="P140" s="2361"/>
      <c r="Q140" s="2361"/>
      <c r="R140" s="2379" t="s">
        <v>1301</v>
      </c>
      <c r="S140" s="2379"/>
      <c r="T140" s="2379"/>
      <c r="U140" s="2379"/>
      <c r="V140" s="2379"/>
      <c r="W140" s="2379"/>
      <c r="X140" s="2379"/>
      <c r="Y140" s="2379"/>
      <c r="Z140" s="2379"/>
      <c r="AA140" s="2379"/>
      <c r="AB140" s="2379"/>
      <c r="AC140" s="2379"/>
      <c r="AD140" s="2379"/>
      <c r="AE140" s="2379"/>
      <c r="AF140" s="2379"/>
      <c r="AG140" s="2379"/>
      <c r="AH140" s="2357"/>
      <c r="AI140" s="2357"/>
      <c r="AJ140" s="2357"/>
      <c r="AK140" s="2357"/>
      <c r="AL140" s="2402"/>
      <c r="AM140" s="2402"/>
      <c r="AN140" s="2402"/>
      <c r="AO140" s="1119"/>
      <c r="AP140" s="1199">
        <v>3</v>
      </c>
      <c r="AQ140" s="1200"/>
      <c r="AR140" s="1200"/>
      <c r="AS140" s="1200"/>
      <c r="AT140" s="1200"/>
      <c r="AU140" s="1200"/>
      <c r="AV140" s="1200"/>
      <c r="AW140" s="1200"/>
      <c r="AX140" s="1200"/>
      <c r="AY140" s="1200"/>
      <c r="AZ140" s="1200"/>
      <c r="BA140" s="1119"/>
      <c r="BB140" s="1119"/>
      <c r="BC140" s="1263"/>
    </row>
    <row r="141" spans="1:55" s="92" customFormat="1" ht="90" customHeight="1">
      <c r="A141" s="896">
        <v>22</v>
      </c>
      <c r="B141" s="896">
        <v>22</v>
      </c>
      <c r="C141" s="896">
        <v>21</v>
      </c>
      <c r="D141" s="2423" t="s">
        <v>1198</v>
      </c>
      <c r="E141" s="2423"/>
      <c r="F141" s="2423"/>
      <c r="G141" s="2423"/>
      <c r="H141" s="2361" t="s">
        <v>1405</v>
      </c>
      <c r="I141" s="2361"/>
      <c r="J141" s="2361"/>
      <c r="K141" s="2361"/>
      <c r="L141" s="2402" t="s">
        <v>493</v>
      </c>
      <c r="M141" s="2402"/>
      <c r="N141" s="2402"/>
      <c r="O141" s="2402"/>
      <c r="P141" s="2402"/>
      <c r="Q141" s="2402"/>
      <c r="R141" s="2402" t="s">
        <v>681</v>
      </c>
      <c r="S141" s="2402"/>
      <c r="T141" s="2402"/>
      <c r="U141" s="2402"/>
      <c r="V141" s="2402"/>
      <c r="W141" s="2402"/>
      <c r="X141" s="2402"/>
      <c r="Y141" s="2402"/>
      <c r="Z141" s="2402"/>
      <c r="AA141" s="2402"/>
      <c r="AB141" s="2402"/>
      <c r="AC141" s="2402"/>
      <c r="AD141" s="2402"/>
      <c r="AE141" s="2402"/>
      <c r="AF141" s="2402"/>
      <c r="AG141" s="2402"/>
      <c r="AH141" s="2358"/>
      <c r="AI141" s="2358"/>
      <c r="AJ141" s="2358"/>
      <c r="AK141" s="2358"/>
      <c r="AL141" s="2402" t="s">
        <v>1287</v>
      </c>
      <c r="AM141" s="2402"/>
      <c r="AN141" s="2402"/>
      <c r="AO141" s="1119"/>
      <c r="AP141" s="1199">
        <v>7</v>
      </c>
      <c r="AQ141" s="1200"/>
      <c r="AR141" s="1200"/>
      <c r="AS141" s="1200"/>
      <c r="AT141" s="1200"/>
      <c r="AU141" s="1200"/>
      <c r="AV141" s="1200"/>
      <c r="AW141" s="1200"/>
      <c r="AX141" s="1200"/>
      <c r="AY141" s="1200"/>
      <c r="AZ141" s="1200"/>
      <c r="BA141" s="1119"/>
      <c r="BB141" s="1119"/>
      <c r="BC141" s="1263"/>
    </row>
    <row r="142" spans="1:55">
      <c r="A142" s="897"/>
      <c r="B142" s="897"/>
      <c r="C142" s="897"/>
      <c r="D142" s="897"/>
      <c r="E142" s="897"/>
      <c r="F142" s="897"/>
      <c r="G142" s="897"/>
      <c r="H142" s="897"/>
      <c r="I142" s="897"/>
      <c r="J142" s="897"/>
      <c r="K142" s="897"/>
      <c r="L142" s="897"/>
      <c r="M142" s="897"/>
      <c r="N142" s="897"/>
      <c r="O142" s="897"/>
      <c r="P142" s="897"/>
      <c r="Q142" s="897"/>
      <c r="R142" s="897"/>
      <c r="S142" s="897"/>
      <c r="T142" s="897"/>
      <c r="U142" s="897"/>
      <c r="V142" s="897"/>
      <c r="W142" s="897"/>
      <c r="X142" s="897"/>
      <c r="Y142" s="897"/>
      <c r="Z142" s="897"/>
      <c r="AA142" s="897"/>
      <c r="AB142" s="897"/>
      <c r="AC142" s="897"/>
      <c r="AD142" s="897"/>
      <c r="AE142" s="897"/>
      <c r="AF142" s="897"/>
      <c r="AG142" s="897"/>
      <c r="AH142" s="897"/>
      <c r="AI142" s="897"/>
      <c r="AJ142" s="897"/>
      <c r="AK142" s="897"/>
      <c r="AL142" s="897"/>
      <c r="AM142" s="897"/>
      <c r="AN142" s="897"/>
      <c r="AO142" s="1123"/>
      <c r="AP142" s="1204"/>
      <c r="AQ142" s="1201"/>
      <c r="AR142" s="1201"/>
      <c r="AS142" s="1201"/>
      <c r="AT142" s="1201"/>
      <c r="AU142" s="1201"/>
      <c r="AV142" s="1201"/>
      <c r="AW142" s="1201"/>
      <c r="AX142" s="1201"/>
      <c r="AY142" s="1201"/>
      <c r="AZ142" s="1201"/>
      <c r="BA142" s="1197"/>
      <c r="BB142" s="1197"/>
    </row>
    <row r="143" spans="1:55" s="93" customFormat="1" ht="18" customHeight="1">
      <c r="A143" s="2354" t="s">
        <v>297</v>
      </c>
      <c r="B143" s="2354" t="s">
        <v>297</v>
      </c>
      <c r="C143" s="2354" t="s">
        <v>297</v>
      </c>
      <c r="D143" s="2407" t="s">
        <v>763</v>
      </c>
      <c r="E143" s="2407"/>
      <c r="F143" s="2407"/>
      <c r="G143" s="2407"/>
      <c r="H143" s="2407"/>
      <c r="I143" s="2407"/>
      <c r="J143" s="2407"/>
      <c r="K143" s="2407"/>
      <c r="L143" s="2407"/>
      <c r="M143" s="2407"/>
      <c r="N143" s="2407"/>
      <c r="O143" s="2407"/>
      <c r="P143" s="2407"/>
      <c r="Q143" s="2407"/>
      <c r="R143" s="2354" t="s">
        <v>794</v>
      </c>
      <c r="S143" s="2354"/>
      <c r="T143" s="2354"/>
      <c r="U143" s="2354"/>
      <c r="V143" s="2354"/>
      <c r="W143" s="2354"/>
      <c r="X143" s="2354"/>
      <c r="Y143" s="2354"/>
      <c r="Z143" s="2354"/>
      <c r="AA143" s="2354"/>
      <c r="AB143" s="2354"/>
      <c r="AC143" s="2354"/>
      <c r="AD143" s="2354"/>
      <c r="AE143" s="2354"/>
      <c r="AF143" s="2354"/>
      <c r="AG143" s="2354"/>
      <c r="AH143" s="2354" t="s">
        <v>365</v>
      </c>
      <c r="AI143" s="2354"/>
      <c r="AJ143" s="2354" t="s">
        <v>366</v>
      </c>
      <c r="AK143" s="2354"/>
      <c r="AL143" s="2354" t="s">
        <v>874</v>
      </c>
      <c r="AM143" s="2354"/>
      <c r="AN143" s="2354"/>
      <c r="AO143" s="1124"/>
      <c r="AP143" s="1205"/>
      <c r="AQ143" s="1200"/>
      <c r="AR143" s="1200"/>
      <c r="AS143" s="1200"/>
      <c r="AT143" s="1200"/>
      <c r="AU143" s="1200"/>
      <c r="AV143" s="1200"/>
      <c r="AW143" s="1200"/>
      <c r="AX143" s="1200"/>
      <c r="AY143" s="1200"/>
      <c r="AZ143" s="1200"/>
      <c r="BA143" s="1124"/>
      <c r="BB143" s="1124"/>
      <c r="BC143" s="332"/>
    </row>
    <row r="144" spans="1:55" s="92" customFormat="1" ht="24" customHeight="1">
      <c r="A144" s="2354"/>
      <c r="B144" s="2354"/>
      <c r="C144" s="2354"/>
      <c r="D144" s="2408" t="s">
        <v>1579</v>
      </c>
      <c r="E144" s="2408"/>
      <c r="F144" s="2408"/>
      <c r="G144" s="2408"/>
      <c r="H144" s="2408" t="s">
        <v>1580</v>
      </c>
      <c r="I144" s="2408"/>
      <c r="J144" s="2408"/>
      <c r="K144" s="2408"/>
      <c r="L144" s="2354" t="s">
        <v>795</v>
      </c>
      <c r="M144" s="2354"/>
      <c r="N144" s="2354"/>
      <c r="O144" s="2354"/>
      <c r="P144" s="2354"/>
      <c r="Q144" s="2354"/>
      <c r="R144" s="2354"/>
      <c r="S144" s="2354"/>
      <c r="T144" s="2354"/>
      <c r="U144" s="2354"/>
      <c r="V144" s="2354"/>
      <c r="W144" s="2354"/>
      <c r="X144" s="2354"/>
      <c r="Y144" s="2354"/>
      <c r="Z144" s="2354"/>
      <c r="AA144" s="2354"/>
      <c r="AB144" s="2354"/>
      <c r="AC144" s="2354"/>
      <c r="AD144" s="2354"/>
      <c r="AE144" s="2354"/>
      <c r="AF144" s="2354"/>
      <c r="AG144" s="2354"/>
      <c r="AH144" s="2354"/>
      <c r="AI144" s="2354"/>
      <c r="AJ144" s="2354"/>
      <c r="AK144" s="2354"/>
      <c r="AL144" s="2354"/>
      <c r="AM144" s="2354"/>
      <c r="AN144" s="2354"/>
      <c r="AO144" s="1119"/>
      <c r="AP144" s="1199"/>
      <c r="AQ144" s="1200"/>
      <c r="AR144" s="1200"/>
      <c r="AS144" s="1200"/>
      <c r="AT144" s="1200"/>
      <c r="AU144" s="1200"/>
      <c r="AV144" s="1200"/>
      <c r="AW144" s="1200"/>
      <c r="AX144" s="1200"/>
      <c r="AY144" s="1200"/>
      <c r="AZ144" s="1200"/>
      <c r="BA144" s="1119"/>
      <c r="BB144" s="1119"/>
      <c r="BC144" s="1263"/>
    </row>
    <row r="145" spans="1:55" s="92" customFormat="1" ht="50.1" customHeight="1">
      <c r="A145" s="2364">
        <v>23</v>
      </c>
      <c r="B145" s="2364">
        <v>23</v>
      </c>
      <c r="C145" s="2364">
        <v>22</v>
      </c>
      <c r="D145" s="2335" t="s">
        <v>1193</v>
      </c>
      <c r="E145" s="2335"/>
      <c r="F145" s="2335"/>
      <c r="G145" s="2335"/>
      <c r="H145" s="2362" t="s">
        <v>1404</v>
      </c>
      <c r="I145" s="2362"/>
      <c r="J145" s="2362"/>
      <c r="K145" s="2362"/>
      <c r="L145" s="2361" t="s">
        <v>502</v>
      </c>
      <c r="M145" s="2361"/>
      <c r="N145" s="2361"/>
      <c r="O145" s="2361"/>
      <c r="P145" s="2361"/>
      <c r="Q145" s="2361"/>
      <c r="R145" s="2412" t="s">
        <v>242</v>
      </c>
      <c r="S145" s="2412"/>
      <c r="T145" s="2412"/>
      <c r="U145" s="2412"/>
      <c r="V145" s="2412"/>
      <c r="W145" s="2412"/>
      <c r="X145" s="2412"/>
      <c r="Y145" s="2412"/>
      <c r="Z145" s="2412"/>
      <c r="AA145" s="2412"/>
      <c r="AB145" s="2412"/>
      <c r="AC145" s="2412"/>
      <c r="AD145" s="2412"/>
      <c r="AE145" s="2412"/>
      <c r="AF145" s="2412"/>
      <c r="AG145" s="2412"/>
      <c r="AH145" s="2356"/>
      <c r="AI145" s="2356"/>
      <c r="AJ145" s="2356"/>
      <c r="AK145" s="2356"/>
      <c r="AL145" s="2369">
        <v>16</v>
      </c>
      <c r="AM145" s="2369"/>
      <c r="AN145" s="2369"/>
      <c r="AO145" s="1119"/>
      <c r="AP145" s="1199">
        <v>4</v>
      </c>
      <c r="AQ145" s="1200"/>
      <c r="AR145" s="1200"/>
      <c r="AS145" s="1200"/>
      <c r="AT145" s="1200"/>
      <c r="AU145" s="1200"/>
      <c r="AV145" s="1200"/>
      <c r="AW145" s="1200"/>
      <c r="AX145" s="1200"/>
      <c r="AY145" s="1200"/>
      <c r="AZ145" s="1200"/>
      <c r="BA145" s="1119"/>
      <c r="BB145" s="1119"/>
      <c r="BC145" s="1263"/>
    </row>
    <row r="146" spans="1:55" s="92" customFormat="1" ht="39.950000000000003" customHeight="1">
      <c r="A146" s="2364"/>
      <c r="B146" s="2364"/>
      <c r="C146" s="2364"/>
      <c r="D146" s="2335"/>
      <c r="E146" s="2335"/>
      <c r="F146" s="2335"/>
      <c r="G146" s="2335"/>
      <c r="H146" s="2362"/>
      <c r="I146" s="2362"/>
      <c r="J146" s="2362"/>
      <c r="K146" s="2362"/>
      <c r="L146" s="2361"/>
      <c r="M146" s="2361"/>
      <c r="N146" s="2361"/>
      <c r="O146" s="2361"/>
      <c r="P146" s="2361"/>
      <c r="Q146" s="2361"/>
      <c r="R146" s="2379" t="s">
        <v>255</v>
      </c>
      <c r="S146" s="2379"/>
      <c r="T146" s="2379"/>
      <c r="U146" s="2379"/>
      <c r="V146" s="2379"/>
      <c r="W146" s="2379"/>
      <c r="X146" s="2379"/>
      <c r="Y146" s="2379"/>
      <c r="Z146" s="2379"/>
      <c r="AA146" s="2379"/>
      <c r="AB146" s="2379"/>
      <c r="AC146" s="2379"/>
      <c r="AD146" s="2379"/>
      <c r="AE146" s="2379"/>
      <c r="AF146" s="2379"/>
      <c r="AG146" s="2379"/>
      <c r="AH146" s="2357"/>
      <c r="AI146" s="2357"/>
      <c r="AJ146" s="2357"/>
      <c r="AK146" s="2357"/>
      <c r="AL146" s="2369"/>
      <c r="AM146" s="2369"/>
      <c r="AN146" s="2369"/>
      <c r="AO146" s="1119"/>
      <c r="AP146" s="1199">
        <v>3</v>
      </c>
      <c r="AQ146" s="1200"/>
      <c r="AR146" s="1200"/>
      <c r="AS146" s="1200"/>
      <c r="AT146" s="1200"/>
      <c r="AU146" s="1200"/>
      <c r="AV146" s="1200"/>
      <c r="AW146" s="1200"/>
      <c r="AX146" s="1200"/>
      <c r="AY146" s="1200"/>
      <c r="AZ146" s="1200"/>
      <c r="BA146" s="1119"/>
      <c r="BB146" s="1119"/>
      <c r="BC146" s="1263"/>
    </row>
    <row r="147" spans="1:55" s="92" customFormat="1" ht="50.1" customHeight="1">
      <c r="A147" s="2364">
        <v>24</v>
      </c>
      <c r="B147" s="2364">
        <v>24</v>
      </c>
      <c r="C147" s="2364">
        <v>23</v>
      </c>
      <c r="D147" s="2335" t="s">
        <v>1197</v>
      </c>
      <c r="E147" s="2335"/>
      <c r="F147" s="2335"/>
      <c r="G147" s="2335"/>
      <c r="H147" s="2361" t="s">
        <v>1406</v>
      </c>
      <c r="I147" s="2361"/>
      <c r="J147" s="2361"/>
      <c r="K147" s="2361"/>
      <c r="L147" s="2361" t="s">
        <v>494</v>
      </c>
      <c r="M147" s="2361"/>
      <c r="N147" s="2361"/>
      <c r="O147" s="2361"/>
      <c r="P147" s="2361"/>
      <c r="Q147" s="2361"/>
      <c r="R147" s="2412" t="s">
        <v>243</v>
      </c>
      <c r="S147" s="2412"/>
      <c r="T147" s="2412"/>
      <c r="U147" s="2412"/>
      <c r="V147" s="2412"/>
      <c r="W147" s="2412"/>
      <c r="X147" s="2412"/>
      <c r="Y147" s="2412"/>
      <c r="Z147" s="2412"/>
      <c r="AA147" s="2412"/>
      <c r="AB147" s="2412"/>
      <c r="AC147" s="2412"/>
      <c r="AD147" s="2412"/>
      <c r="AE147" s="2412"/>
      <c r="AF147" s="2412"/>
      <c r="AG147" s="2412"/>
      <c r="AH147" s="2356"/>
      <c r="AI147" s="2356"/>
      <c r="AJ147" s="2356"/>
      <c r="AK147" s="2356"/>
      <c r="AL147" s="2402" t="s">
        <v>1285</v>
      </c>
      <c r="AM147" s="2402"/>
      <c r="AN147" s="2402"/>
      <c r="AO147" s="1119"/>
      <c r="AP147" s="1199">
        <v>4</v>
      </c>
      <c r="AQ147" s="1200"/>
      <c r="AR147" s="1200"/>
      <c r="AS147" s="1200"/>
      <c r="AT147" s="1200"/>
      <c r="AU147" s="1200"/>
      <c r="AV147" s="1200"/>
      <c r="AW147" s="1200"/>
      <c r="AX147" s="1200"/>
      <c r="AY147" s="1200"/>
      <c r="AZ147" s="1200"/>
      <c r="BA147" s="1119"/>
      <c r="BB147" s="1119"/>
      <c r="BC147" s="1263"/>
    </row>
    <row r="148" spans="1:55" s="92" customFormat="1" ht="39.950000000000003" customHeight="1">
      <c r="A148" s="2364"/>
      <c r="B148" s="2364"/>
      <c r="C148" s="2364"/>
      <c r="D148" s="2335"/>
      <c r="E148" s="2335"/>
      <c r="F148" s="2335"/>
      <c r="G148" s="2335"/>
      <c r="H148" s="2361"/>
      <c r="I148" s="2361"/>
      <c r="J148" s="2361"/>
      <c r="K148" s="2361"/>
      <c r="L148" s="2361"/>
      <c r="M148" s="2361"/>
      <c r="N148" s="2361"/>
      <c r="O148" s="2361"/>
      <c r="P148" s="2361"/>
      <c r="Q148" s="2361"/>
      <c r="R148" s="2414" t="s">
        <v>140</v>
      </c>
      <c r="S148" s="2414"/>
      <c r="T148" s="2414"/>
      <c r="U148" s="2414"/>
      <c r="V148" s="2414"/>
      <c r="W148" s="2414"/>
      <c r="X148" s="2414"/>
      <c r="Y148" s="2414"/>
      <c r="Z148" s="2414"/>
      <c r="AA148" s="2414"/>
      <c r="AB148" s="2414"/>
      <c r="AC148" s="2414"/>
      <c r="AD148" s="2414"/>
      <c r="AE148" s="2414"/>
      <c r="AF148" s="2414"/>
      <c r="AG148" s="2414"/>
      <c r="AH148" s="2359"/>
      <c r="AI148" s="2359"/>
      <c r="AJ148" s="2359"/>
      <c r="AK148" s="2359"/>
      <c r="AL148" s="2402"/>
      <c r="AM148" s="2402"/>
      <c r="AN148" s="2402"/>
      <c r="AO148" s="1119"/>
      <c r="AP148" s="1199">
        <v>3</v>
      </c>
      <c r="AQ148" s="1200"/>
      <c r="AR148" s="1200"/>
      <c r="AS148" s="1200"/>
      <c r="AT148" s="1200"/>
      <c r="AU148" s="1200"/>
      <c r="AV148" s="1200"/>
      <c r="AW148" s="1200"/>
      <c r="AX148" s="1200"/>
      <c r="AY148" s="1200"/>
      <c r="AZ148" s="1200"/>
      <c r="BA148" s="1119"/>
      <c r="BB148" s="1119"/>
      <c r="BC148" s="1263"/>
    </row>
    <row r="149" spans="1:55" s="92" customFormat="1" ht="30" customHeight="1">
      <c r="A149" s="2364"/>
      <c r="B149" s="2364"/>
      <c r="C149" s="2364"/>
      <c r="D149" s="2335"/>
      <c r="E149" s="2335"/>
      <c r="F149" s="2335"/>
      <c r="G149" s="2335"/>
      <c r="H149" s="2361"/>
      <c r="I149" s="2361"/>
      <c r="J149" s="2361"/>
      <c r="K149" s="2361"/>
      <c r="L149" s="2361"/>
      <c r="M149" s="2361"/>
      <c r="N149" s="2361"/>
      <c r="O149" s="2361"/>
      <c r="P149" s="2361"/>
      <c r="Q149" s="2361"/>
      <c r="R149" s="2360" t="s">
        <v>1372</v>
      </c>
      <c r="S149" s="2360"/>
      <c r="T149" s="2360"/>
      <c r="U149" s="2360"/>
      <c r="V149" s="2360"/>
      <c r="W149" s="2360"/>
      <c r="X149" s="2360"/>
      <c r="Y149" s="2360"/>
      <c r="Z149" s="2360"/>
      <c r="AA149" s="2360"/>
      <c r="AB149" s="2360"/>
      <c r="AC149" s="2360"/>
      <c r="AD149" s="2360"/>
      <c r="AE149" s="2360"/>
      <c r="AF149" s="2360"/>
      <c r="AG149" s="2360"/>
      <c r="AH149" s="2359"/>
      <c r="AI149" s="2359"/>
      <c r="AJ149" s="2359"/>
      <c r="AK149" s="2359"/>
      <c r="AL149" s="2402"/>
      <c r="AM149" s="2402"/>
      <c r="AN149" s="2402"/>
      <c r="AO149" s="1119"/>
      <c r="AP149" s="1199">
        <v>2</v>
      </c>
      <c r="AQ149" s="1200"/>
      <c r="AR149" s="1200"/>
      <c r="AS149" s="1200"/>
      <c r="AT149" s="1200"/>
      <c r="AU149" s="1200"/>
      <c r="AV149" s="1200"/>
      <c r="AW149" s="1200"/>
      <c r="AX149" s="1200"/>
      <c r="AY149" s="1200"/>
      <c r="AZ149" s="1200"/>
      <c r="BA149" s="1119"/>
      <c r="BB149" s="1119"/>
      <c r="BC149" s="1263"/>
    </row>
    <row r="150" spans="1:55" s="92" customFormat="1" ht="114.95" customHeight="1">
      <c r="A150" s="2364"/>
      <c r="B150" s="2364"/>
      <c r="C150" s="2364"/>
      <c r="D150" s="2335"/>
      <c r="E150" s="2335"/>
      <c r="F150" s="2335"/>
      <c r="G150" s="2335"/>
      <c r="H150" s="2361"/>
      <c r="I150" s="2361"/>
      <c r="J150" s="2361"/>
      <c r="K150" s="2361"/>
      <c r="L150" s="2361"/>
      <c r="M150" s="2361"/>
      <c r="N150" s="2361"/>
      <c r="O150" s="2361"/>
      <c r="P150" s="2361"/>
      <c r="Q150" s="2361"/>
      <c r="R150" s="2414" t="s">
        <v>317</v>
      </c>
      <c r="S150" s="2414"/>
      <c r="T150" s="2414"/>
      <c r="U150" s="2414"/>
      <c r="V150" s="2414"/>
      <c r="W150" s="2414"/>
      <c r="X150" s="2414"/>
      <c r="Y150" s="2414"/>
      <c r="Z150" s="2414"/>
      <c r="AA150" s="2414"/>
      <c r="AB150" s="2414"/>
      <c r="AC150" s="2414"/>
      <c r="AD150" s="2414"/>
      <c r="AE150" s="2414"/>
      <c r="AF150" s="2414"/>
      <c r="AG150" s="2414"/>
      <c r="AH150" s="2359"/>
      <c r="AI150" s="2359"/>
      <c r="AJ150" s="2359"/>
      <c r="AK150" s="2359"/>
      <c r="AL150" s="2402"/>
      <c r="AM150" s="2402"/>
      <c r="AN150" s="2402"/>
      <c r="AO150" s="1119"/>
      <c r="AP150" s="1199">
        <v>9</v>
      </c>
      <c r="AQ150" s="1200"/>
      <c r="AR150" s="1200"/>
      <c r="AS150" s="1200"/>
      <c r="AT150" s="1200"/>
      <c r="AU150" s="1200"/>
      <c r="AV150" s="1200"/>
      <c r="AW150" s="1200"/>
      <c r="AX150" s="1200"/>
      <c r="AY150" s="1200"/>
      <c r="AZ150" s="1200"/>
      <c r="BA150" s="1119"/>
      <c r="BB150" s="1119"/>
      <c r="BC150" s="1263"/>
    </row>
    <row r="151" spans="1:55" s="92" customFormat="1" ht="48.75" customHeight="1">
      <c r="A151" s="2364"/>
      <c r="B151" s="2364"/>
      <c r="C151" s="2364"/>
      <c r="D151" s="2335"/>
      <c r="E151" s="2335"/>
      <c r="F151" s="2335"/>
      <c r="G151" s="2335"/>
      <c r="H151" s="2361"/>
      <c r="I151" s="2361"/>
      <c r="J151" s="2361"/>
      <c r="K151" s="2361"/>
      <c r="L151" s="2361"/>
      <c r="M151" s="2361"/>
      <c r="N151" s="2361"/>
      <c r="O151" s="2361"/>
      <c r="P151" s="2361"/>
      <c r="Q151" s="2361"/>
      <c r="R151" s="2379" t="s">
        <v>701</v>
      </c>
      <c r="S151" s="2379"/>
      <c r="T151" s="2379"/>
      <c r="U151" s="2379"/>
      <c r="V151" s="2379"/>
      <c r="W151" s="2379"/>
      <c r="X151" s="2379"/>
      <c r="Y151" s="2379"/>
      <c r="Z151" s="2379"/>
      <c r="AA151" s="2379"/>
      <c r="AB151" s="2379"/>
      <c r="AC151" s="2379"/>
      <c r="AD151" s="2379"/>
      <c r="AE151" s="2379"/>
      <c r="AF151" s="2379"/>
      <c r="AG151" s="2379"/>
      <c r="AH151" s="2357"/>
      <c r="AI151" s="2357"/>
      <c r="AJ151" s="2357"/>
      <c r="AK151" s="2357"/>
      <c r="AL151" s="2402"/>
      <c r="AM151" s="2402"/>
      <c r="AN151" s="2402"/>
      <c r="AO151" s="1119"/>
      <c r="AP151" s="1199">
        <v>3</v>
      </c>
      <c r="AQ151" s="1200"/>
      <c r="AR151" s="1200"/>
      <c r="AS151" s="1200"/>
      <c r="AT151" s="1200"/>
      <c r="AU151" s="1200"/>
      <c r="AV151" s="1200"/>
      <c r="AW151" s="1200"/>
      <c r="AX151" s="1200"/>
      <c r="AY151" s="1200"/>
      <c r="AZ151" s="1200"/>
      <c r="BA151" s="1119"/>
      <c r="BB151" s="1119"/>
      <c r="BC151" s="1263"/>
    </row>
    <row r="152" spans="1:55" s="92" customFormat="1" ht="30" customHeight="1">
      <c r="A152" s="2364">
        <v>25</v>
      </c>
      <c r="B152" s="2364">
        <v>25</v>
      </c>
      <c r="C152" s="2364">
        <v>24</v>
      </c>
      <c r="D152" s="2335" t="s">
        <v>1204</v>
      </c>
      <c r="E152" s="2335"/>
      <c r="F152" s="2335"/>
      <c r="G152" s="2335"/>
      <c r="H152" s="2361" t="s">
        <v>1407</v>
      </c>
      <c r="I152" s="2361"/>
      <c r="J152" s="2361"/>
      <c r="K152" s="2361"/>
      <c r="L152" s="2361" t="s">
        <v>62</v>
      </c>
      <c r="M152" s="2361"/>
      <c r="N152" s="2361"/>
      <c r="O152" s="2361"/>
      <c r="P152" s="2361"/>
      <c r="Q152" s="2361"/>
      <c r="R152" s="2412" t="s">
        <v>1205</v>
      </c>
      <c r="S152" s="2412"/>
      <c r="T152" s="2412"/>
      <c r="U152" s="2412"/>
      <c r="V152" s="2412"/>
      <c r="W152" s="2412"/>
      <c r="X152" s="2412"/>
      <c r="Y152" s="2412"/>
      <c r="Z152" s="2412"/>
      <c r="AA152" s="2412"/>
      <c r="AB152" s="2412"/>
      <c r="AC152" s="2412"/>
      <c r="AD152" s="2412"/>
      <c r="AE152" s="2412"/>
      <c r="AF152" s="2412"/>
      <c r="AG152" s="2412"/>
      <c r="AH152" s="2356"/>
      <c r="AI152" s="2356"/>
      <c r="AJ152" s="2356"/>
      <c r="AK152" s="2356"/>
      <c r="AL152" s="2402" t="s">
        <v>1286</v>
      </c>
      <c r="AM152" s="2402"/>
      <c r="AN152" s="2402"/>
      <c r="AO152" s="1119"/>
      <c r="AP152" s="1199">
        <v>2</v>
      </c>
      <c r="AQ152" s="1200"/>
      <c r="AR152" s="1200"/>
      <c r="AS152" s="1200"/>
      <c r="AT152" s="1200"/>
      <c r="AU152" s="1200"/>
      <c r="AV152" s="1200"/>
      <c r="AW152" s="1200"/>
      <c r="AX152" s="1200"/>
      <c r="AY152" s="1200"/>
      <c r="AZ152" s="1200"/>
      <c r="BA152" s="1119"/>
      <c r="BB152" s="1119"/>
      <c r="BC152" s="1263"/>
    </row>
    <row r="153" spans="1:55" s="92" customFormat="1" ht="225" customHeight="1">
      <c r="A153" s="2364"/>
      <c r="B153" s="2364"/>
      <c r="C153" s="2364"/>
      <c r="D153" s="2335"/>
      <c r="E153" s="2335"/>
      <c r="F153" s="2335"/>
      <c r="G153" s="2335"/>
      <c r="H153" s="2361"/>
      <c r="I153" s="2361"/>
      <c r="J153" s="2361"/>
      <c r="K153" s="2361"/>
      <c r="L153" s="2361"/>
      <c r="M153" s="2361"/>
      <c r="N153" s="2361"/>
      <c r="O153" s="2361"/>
      <c r="P153" s="2361"/>
      <c r="Q153" s="2361"/>
      <c r="R153" s="2418" t="s">
        <v>899</v>
      </c>
      <c r="S153" s="2418"/>
      <c r="T153" s="2418"/>
      <c r="U153" s="2418"/>
      <c r="V153" s="2418"/>
      <c r="W153" s="2418"/>
      <c r="X153" s="2418"/>
      <c r="Y153" s="2418"/>
      <c r="Z153" s="2418"/>
      <c r="AA153" s="2418"/>
      <c r="AB153" s="2418"/>
      <c r="AC153" s="2418"/>
      <c r="AD153" s="2418"/>
      <c r="AE153" s="2418"/>
      <c r="AF153" s="2418"/>
      <c r="AG153" s="2418"/>
      <c r="AH153" s="2357"/>
      <c r="AI153" s="2357"/>
      <c r="AJ153" s="2357"/>
      <c r="AK153" s="2357"/>
      <c r="AL153" s="2402"/>
      <c r="AM153" s="2402"/>
      <c r="AN153" s="2402"/>
      <c r="AO153" s="1119"/>
      <c r="AP153" s="1199">
        <v>18</v>
      </c>
      <c r="AQ153" s="1200"/>
      <c r="AR153" s="1200"/>
      <c r="AS153" s="1200"/>
      <c r="AT153" s="1200"/>
      <c r="AU153" s="1200"/>
      <c r="AV153" s="1200"/>
      <c r="AW153" s="1200"/>
      <c r="AX153" s="1200"/>
      <c r="AY153" s="1200"/>
      <c r="AZ153" s="1200"/>
      <c r="BA153" s="1119"/>
      <c r="BB153" s="1119"/>
      <c r="BC153" s="1263"/>
    </row>
    <row r="154" spans="1:55" s="92" customFormat="1" ht="165" customHeight="1">
      <c r="A154" s="896">
        <v>26</v>
      </c>
      <c r="B154" s="896">
        <v>26</v>
      </c>
      <c r="C154" s="896">
        <v>25</v>
      </c>
      <c r="D154" s="2335" t="s">
        <v>1197</v>
      </c>
      <c r="E154" s="2335"/>
      <c r="F154" s="2335"/>
      <c r="G154" s="2335"/>
      <c r="H154" s="2362" t="s">
        <v>1404</v>
      </c>
      <c r="I154" s="2362"/>
      <c r="J154" s="2362"/>
      <c r="K154" s="2362"/>
      <c r="L154" s="2361" t="s">
        <v>935</v>
      </c>
      <c r="M154" s="2361"/>
      <c r="N154" s="2361"/>
      <c r="O154" s="2361"/>
      <c r="P154" s="2361"/>
      <c r="Q154" s="2361"/>
      <c r="R154" s="2402" t="s">
        <v>48</v>
      </c>
      <c r="S154" s="2402"/>
      <c r="T154" s="2402"/>
      <c r="U154" s="2402"/>
      <c r="V154" s="2402"/>
      <c r="W154" s="2402"/>
      <c r="X154" s="2402"/>
      <c r="Y154" s="2402"/>
      <c r="Z154" s="2402"/>
      <c r="AA154" s="2402"/>
      <c r="AB154" s="2402"/>
      <c r="AC154" s="2402"/>
      <c r="AD154" s="2402"/>
      <c r="AE154" s="2402"/>
      <c r="AF154" s="2402"/>
      <c r="AG154" s="2402"/>
      <c r="AH154" s="2358"/>
      <c r="AI154" s="2358"/>
      <c r="AJ154" s="2358"/>
      <c r="AK154" s="2358"/>
      <c r="AL154" s="2369">
        <v>16</v>
      </c>
      <c r="AM154" s="2369"/>
      <c r="AN154" s="2369"/>
      <c r="AO154" s="1119"/>
      <c r="AP154" s="1199">
        <v>13</v>
      </c>
      <c r="AQ154" s="1200"/>
      <c r="AR154" s="1200"/>
      <c r="AS154" s="1200"/>
      <c r="AT154" s="1200"/>
      <c r="AU154" s="1200"/>
      <c r="AV154" s="1200"/>
      <c r="AW154" s="1200"/>
      <c r="AX154" s="1200"/>
      <c r="AY154" s="1200"/>
      <c r="AZ154" s="1200"/>
      <c r="BA154" s="1119"/>
      <c r="BB154" s="1119"/>
      <c r="BC154" s="1263"/>
    </row>
    <row r="155" spans="1:55">
      <c r="A155" s="897"/>
      <c r="B155" s="897"/>
      <c r="C155" s="897"/>
      <c r="D155" s="897"/>
      <c r="E155" s="897"/>
      <c r="F155" s="897"/>
      <c r="G155" s="897"/>
      <c r="H155" s="897"/>
      <c r="I155" s="897"/>
      <c r="J155" s="897"/>
      <c r="K155" s="897"/>
      <c r="L155" s="897"/>
      <c r="M155" s="897"/>
      <c r="N155" s="897"/>
      <c r="O155" s="897"/>
      <c r="P155" s="897"/>
      <c r="Q155" s="897"/>
      <c r="R155" s="897"/>
      <c r="S155" s="897"/>
      <c r="T155" s="897"/>
      <c r="U155" s="897"/>
      <c r="V155" s="897"/>
      <c r="W155" s="897"/>
      <c r="X155" s="897"/>
      <c r="Y155" s="897"/>
      <c r="Z155" s="897"/>
      <c r="AA155" s="897"/>
      <c r="AB155" s="897"/>
      <c r="AC155" s="897"/>
      <c r="AD155" s="897"/>
      <c r="AE155" s="897"/>
      <c r="AF155" s="897"/>
      <c r="AG155" s="897"/>
      <c r="AH155" s="897"/>
      <c r="AI155" s="897"/>
      <c r="AJ155" s="897"/>
      <c r="AK155" s="897"/>
      <c r="AL155" s="897"/>
      <c r="AM155" s="897"/>
      <c r="AN155" s="897"/>
      <c r="AO155" s="1123"/>
      <c r="AP155" s="1204"/>
      <c r="AQ155" s="1201"/>
      <c r="AR155" s="1201"/>
      <c r="AS155" s="1201"/>
      <c r="AT155" s="1201"/>
      <c r="AU155" s="1201"/>
      <c r="AV155" s="1201"/>
      <c r="AW155" s="1201"/>
      <c r="AX155" s="1201"/>
      <c r="AY155" s="1201"/>
      <c r="AZ155" s="1201"/>
      <c r="BA155" s="1197"/>
      <c r="BB155" s="1197"/>
    </row>
    <row r="156" spans="1:55" s="93" customFormat="1" ht="18" customHeight="1">
      <c r="A156" s="2354" t="s">
        <v>297</v>
      </c>
      <c r="B156" s="2354" t="s">
        <v>297</v>
      </c>
      <c r="C156" s="2354" t="s">
        <v>297</v>
      </c>
      <c r="D156" s="2407" t="s">
        <v>763</v>
      </c>
      <c r="E156" s="2407"/>
      <c r="F156" s="2407"/>
      <c r="G156" s="2407"/>
      <c r="H156" s="2407"/>
      <c r="I156" s="2407"/>
      <c r="J156" s="2407"/>
      <c r="K156" s="2407"/>
      <c r="L156" s="2407"/>
      <c r="M156" s="2407"/>
      <c r="N156" s="2407"/>
      <c r="O156" s="2407"/>
      <c r="P156" s="2407"/>
      <c r="Q156" s="2407"/>
      <c r="R156" s="2354" t="s">
        <v>794</v>
      </c>
      <c r="S156" s="2354"/>
      <c r="T156" s="2354"/>
      <c r="U156" s="2354"/>
      <c r="V156" s="2354"/>
      <c r="W156" s="2354"/>
      <c r="X156" s="2354"/>
      <c r="Y156" s="2354"/>
      <c r="Z156" s="2354"/>
      <c r="AA156" s="2354"/>
      <c r="AB156" s="2354"/>
      <c r="AC156" s="2354"/>
      <c r="AD156" s="2354"/>
      <c r="AE156" s="2354"/>
      <c r="AF156" s="2354"/>
      <c r="AG156" s="2354"/>
      <c r="AH156" s="2354" t="s">
        <v>365</v>
      </c>
      <c r="AI156" s="2354"/>
      <c r="AJ156" s="2354" t="s">
        <v>366</v>
      </c>
      <c r="AK156" s="2354"/>
      <c r="AL156" s="2422" t="s">
        <v>874</v>
      </c>
      <c r="AM156" s="2422"/>
      <c r="AN156" s="2422"/>
      <c r="AO156" s="1124"/>
      <c r="AP156" s="1205"/>
      <c r="AQ156" s="1200"/>
      <c r="AR156" s="1200"/>
      <c r="AS156" s="1200"/>
      <c r="AT156" s="1200"/>
      <c r="AU156" s="1200"/>
      <c r="AV156" s="1200"/>
      <c r="AW156" s="1200"/>
      <c r="AX156" s="1200"/>
      <c r="AY156" s="1200"/>
      <c r="AZ156" s="1200"/>
      <c r="BA156" s="1124"/>
      <c r="BB156" s="1124"/>
      <c r="BC156" s="332"/>
    </row>
    <row r="157" spans="1:55" s="92" customFormat="1" ht="24" customHeight="1">
      <c r="A157" s="2354"/>
      <c r="B157" s="2354"/>
      <c r="C157" s="2354"/>
      <c r="D157" s="2366" t="s">
        <v>1563</v>
      </c>
      <c r="E157" s="2367"/>
      <c r="F157" s="2367"/>
      <c r="G157" s="2368"/>
      <c r="H157" s="2366" t="s">
        <v>1564</v>
      </c>
      <c r="I157" s="2367"/>
      <c r="J157" s="2367"/>
      <c r="K157" s="2368"/>
      <c r="L157" s="2354" t="s">
        <v>795</v>
      </c>
      <c r="M157" s="2354"/>
      <c r="N157" s="2354"/>
      <c r="O157" s="2354"/>
      <c r="P157" s="2354"/>
      <c r="Q157" s="2354"/>
      <c r="R157" s="2354"/>
      <c r="S157" s="2354"/>
      <c r="T157" s="2354"/>
      <c r="U157" s="2354"/>
      <c r="V157" s="2354"/>
      <c r="W157" s="2354"/>
      <c r="X157" s="2354"/>
      <c r="Y157" s="2354"/>
      <c r="Z157" s="2354"/>
      <c r="AA157" s="2354"/>
      <c r="AB157" s="2354"/>
      <c r="AC157" s="2354"/>
      <c r="AD157" s="2354"/>
      <c r="AE157" s="2354"/>
      <c r="AF157" s="2354"/>
      <c r="AG157" s="2354"/>
      <c r="AH157" s="2354"/>
      <c r="AI157" s="2354"/>
      <c r="AJ157" s="2354"/>
      <c r="AK157" s="2354"/>
      <c r="AL157" s="2422"/>
      <c r="AM157" s="2422"/>
      <c r="AN157" s="2422"/>
      <c r="AO157" s="1119"/>
      <c r="AP157" s="1199"/>
      <c r="AQ157" s="1194" t="s">
        <v>1309</v>
      </c>
      <c r="AR157" s="1194" t="s">
        <v>892</v>
      </c>
      <c r="AS157" s="1194" t="s">
        <v>893</v>
      </c>
      <c r="AT157" s="1194" t="s">
        <v>1295</v>
      </c>
      <c r="AU157" s="1194" t="s">
        <v>894</v>
      </c>
      <c r="AV157" s="1194" t="s">
        <v>13</v>
      </c>
      <c r="AW157" s="1194" t="s">
        <v>101</v>
      </c>
      <c r="AX157" s="1194" t="s">
        <v>265</v>
      </c>
      <c r="AY157" s="1369" t="s">
        <v>1254</v>
      </c>
      <c r="AZ157" s="1194" t="s">
        <v>110</v>
      </c>
      <c r="BA157" s="1119"/>
      <c r="BB157" s="1119"/>
      <c r="BC157" s="1263"/>
    </row>
    <row r="158" spans="1:55" s="92" customFormat="1" ht="39.950000000000003" customHeight="1">
      <c r="A158" s="2364">
        <v>27</v>
      </c>
      <c r="B158" s="2380" t="s">
        <v>392</v>
      </c>
      <c r="C158" s="2364">
        <v>26</v>
      </c>
      <c r="D158" s="2362" t="s">
        <v>1310</v>
      </c>
      <c r="E158" s="2362"/>
      <c r="F158" s="2362"/>
      <c r="G158" s="2362"/>
      <c r="H158" s="2362" t="s">
        <v>1404</v>
      </c>
      <c r="I158" s="2362"/>
      <c r="J158" s="2362"/>
      <c r="K158" s="2362"/>
      <c r="L158" s="2361" t="s">
        <v>2</v>
      </c>
      <c r="M158" s="2361"/>
      <c r="N158" s="2361"/>
      <c r="O158" s="2361"/>
      <c r="P158" s="2361"/>
      <c r="Q158" s="2361"/>
      <c r="R158" s="2412" t="s">
        <v>700</v>
      </c>
      <c r="S158" s="2412"/>
      <c r="T158" s="2412"/>
      <c r="U158" s="2412"/>
      <c r="V158" s="2412"/>
      <c r="W158" s="2412"/>
      <c r="X158" s="2412"/>
      <c r="Y158" s="2412"/>
      <c r="Z158" s="2412"/>
      <c r="AA158" s="2412"/>
      <c r="AB158" s="2412"/>
      <c r="AC158" s="2412"/>
      <c r="AD158" s="2412"/>
      <c r="AE158" s="2412"/>
      <c r="AF158" s="2412"/>
      <c r="AG158" s="2412"/>
      <c r="AH158" s="2356"/>
      <c r="AI158" s="2356"/>
      <c r="AJ158" s="2403" t="s">
        <v>1222</v>
      </c>
      <c r="AK158" s="2403"/>
      <c r="AL158" s="2402" t="s">
        <v>220</v>
      </c>
      <c r="AM158" s="2402"/>
      <c r="AN158" s="2402"/>
      <c r="AO158" s="1119"/>
      <c r="AP158" s="1199">
        <v>3</v>
      </c>
      <c r="AQ158" s="1195" t="s">
        <v>108</v>
      </c>
      <c r="AR158" s="1195" t="s">
        <v>108</v>
      </c>
      <c r="AS158" s="1195" t="s">
        <v>108</v>
      </c>
      <c r="AT158" s="1195" t="s">
        <v>108</v>
      </c>
      <c r="AU158" s="1195" t="s">
        <v>108</v>
      </c>
      <c r="AV158" s="1203" t="s">
        <v>109</v>
      </c>
      <c r="AW158" s="1195" t="s">
        <v>108</v>
      </c>
      <c r="AX158" s="1195" t="s">
        <v>108</v>
      </c>
      <c r="AY158" s="1203" t="s">
        <v>109</v>
      </c>
      <c r="AZ158" s="1195" t="s">
        <v>108</v>
      </c>
      <c r="BA158" s="1119"/>
      <c r="BB158" s="1119"/>
      <c r="BC158" s="1263"/>
    </row>
    <row r="159" spans="1:55" s="92" customFormat="1" ht="105" customHeight="1">
      <c r="A159" s="2364"/>
      <c r="B159" s="2380"/>
      <c r="C159" s="2364"/>
      <c r="D159" s="2362"/>
      <c r="E159" s="2362"/>
      <c r="F159" s="2362"/>
      <c r="G159" s="2362"/>
      <c r="H159" s="2362"/>
      <c r="I159" s="2362"/>
      <c r="J159" s="2362"/>
      <c r="K159" s="2362"/>
      <c r="L159" s="2361"/>
      <c r="M159" s="2361"/>
      <c r="N159" s="2361"/>
      <c r="O159" s="2361"/>
      <c r="P159" s="2361"/>
      <c r="Q159" s="2361"/>
      <c r="R159" s="2421" t="s">
        <v>372</v>
      </c>
      <c r="S159" s="2421"/>
      <c r="T159" s="2421"/>
      <c r="U159" s="2421"/>
      <c r="V159" s="2421"/>
      <c r="W159" s="2421"/>
      <c r="X159" s="2421"/>
      <c r="Y159" s="2421"/>
      <c r="Z159" s="2421"/>
      <c r="AA159" s="2421"/>
      <c r="AB159" s="2421"/>
      <c r="AC159" s="2421"/>
      <c r="AD159" s="2421"/>
      <c r="AE159" s="2421"/>
      <c r="AF159" s="2421"/>
      <c r="AG159" s="2421"/>
      <c r="AH159" s="2357"/>
      <c r="AI159" s="2357"/>
      <c r="AJ159" s="2357"/>
      <c r="AK159" s="2357"/>
      <c r="AL159" s="2402"/>
      <c r="AM159" s="2402"/>
      <c r="AN159" s="2402"/>
      <c r="AO159" s="1119"/>
      <c r="AP159" s="1199">
        <v>8</v>
      </c>
      <c r="AQ159" s="1195" t="s">
        <v>108</v>
      </c>
      <c r="AR159" s="1195" t="s">
        <v>108</v>
      </c>
      <c r="AS159" s="1195" t="s">
        <v>108</v>
      </c>
      <c r="AT159" s="1195" t="s">
        <v>108</v>
      </c>
      <c r="AU159" s="1195" t="s">
        <v>108</v>
      </c>
      <c r="AV159" s="1203" t="s">
        <v>109</v>
      </c>
      <c r="AW159" s="1195" t="s">
        <v>108</v>
      </c>
      <c r="AX159" s="1195" t="s">
        <v>108</v>
      </c>
      <c r="AY159" s="1203" t="s">
        <v>109</v>
      </c>
      <c r="AZ159" s="1195" t="s">
        <v>108</v>
      </c>
      <c r="BA159" s="1119"/>
      <c r="BB159" s="1119"/>
      <c r="BC159" s="1263"/>
    </row>
    <row r="160" spans="1:55" s="92" customFormat="1" ht="30" customHeight="1">
      <c r="A160" s="2364">
        <v>28</v>
      </c>
      <c r="B160" s="2364">
        <v>27</v>
      </c>
      <c r="C160" s="2364">
        <v>27</v>
      </c>
      <c r="D160" s="2335" t="s">
        <v>373</v>
      </c>
      <c r="E160" s="2335"/>
      <c r="F160" s="2335"/>
      <c r="G160" s="2335"/>
      <c r="H160" s="2362" t="s">
        <v>1404</v>
      </c>
      <c r="I160" s="2362"/>
      <c r="J160" s="2362"/>
      <c r="K160" s="2362"/>
      <c r="L160" s="2361" t="s">
        <v>99</v>
      </c>
      <c r="M160" s="2361"/>
      <c r="N160" s="2361"/>
      <c r="O160" s="2361"/>
      <c r="P160" s="2361"/>
      <c r="Q160" s="2361"/>
      <c r="R160" s="2405" t="s">
        <v>858</v>
      </c>
      <c r="S160" s="2405"/>
      <c r="T160" s="2405"/>
      <c r="U160" s="2405"/>
      <c r="V160" s="2405"/>
      <c r="W160" s="2405"/>
      <c r="X160" s="2405"/>
      <c r="Y160" s="2405"/>
      <c r="Z160" s="2405"/>
      <c r="AA160" s="2405"/>
      <c r="AB160" s="2405"/>
      <c r="AC160" s="2405"/>
      <c r="AD160" s="2405"/>
      <c r="AE160" s="2405"/>
      <c r="AF160" s="2405"/>
      <c r="AG160" s="2405"/>
      <c r="AH160" s="2356"/>
      <c r="AI160" s="2356"/>
      <c r="AJ160" s="2356"/>
      <c r="AK160" s="2356"/>
      <c r="AL160" s="2369">
        <v>16</v>
      </c>
      <c r="AM160" s="2369"/>
      <c r="AN160" s="2369"/>
      <c r="AO160" s="1119"/>
      <c r="AP160" s="1199">
        <v>2</v>
      </c>
      <c r="AQ160" s="1200"/>
      <c r="AR160" s="1200"/>
      <c r="AS160" s="1200"/>
      <c r="AT160" s="1200"/>
      <c r="AU160" s="1200"/>
      <c r="AV160" s="1200"/>
      <c r="AW160" s="1200"/>
      <c r="AX160" s="1200"/>
      <c r="AY160" s="1200"/>
      <c r="AZ160" s="1200"/>
      <c r="BA160" s="1119"/>
      <c r="BB160" s="1119"/>
      <c r="BC160" s="1263"/>
    </row>
    <row r="161" spans="1:55" s="92" customFormat="1" ht="30" customHeight="1">
      <c r="A161" s="2365"/>
      <c r="B161" s="2365"/>
      <c r="C161" s="2365"/>
      <c r="D161" s="2335"/>
      <c r="E161" s="2335"/>
      <c r="F161" s="2335"/>
      <c r="G161" s="2335"/>
      <c r="H161" s="2362"/>
      <c r="I161" s="2362"/>
      <c r="J161" s="2362"/>
      <c r="K161" s="2362"/>
      <c r="L161" s="2361"/>
      <c r="M161" s="2361"/>
      <c r="N161" s="2361"/>
      <c r="O161" s="2361"/>
      <c r="P161" s="2361"/>
      <c r="Q161" s="2361"/>
      <c r="R161" s="2417" t="s">
        <v>1373</v>
      </c>
      <c r="S161" s="2417"/>
      <c r="T161" s="2417"/>
      <c r="U161" s="2417"/>
      <c r="V161" s="2417"/>
      <c r="W161" s="2417"/>
      <c r="X161" s="2417"/>
      <c r="Y161" s="2417"/>
      <c r="Z161" s="2417"/>
      <c r="AA161" s="2417"/>
      <c r="AB161" s="2417"/>
      <c r="AC161" s="2417"/>
      <c r="AD161" s="2417"/>
      <c r="AE161" s="2417"/>
      <c r="AF161" s="2417"/>
      <c r="AG161" s="2417"/>
      <c r="AH161" s="2420"/>
      <c r="AI161" s="2420"/>
      <c r="AJ161" s="2420"/>
      <c r="AK161" s="2420"/>
      <c r="AL161" s="2369"/>
      <c r="AM161" s="2369"/>
      <c r="AN161" s="2369"/>
      <c r="AO161" s="1119"/>
      <c r="AP161" s="1199">
        <v>2</v>
      </c>
      <c r="AQ161" s="1200"/>
      <c r="AR161" s="1200"/>
      <c r="AS161" s="1200"/>
      <c r="AT161" s="1200"/>
      <c r="AU161" s="1200"/>
      <c r="AV161" s="1200"/>
      <c r="AW161" s="1200"/>
      <c r="AX161" s="1200"/>
      <c r="AY161" s="1200"/>
      <c r="AZ161" s="1200"/>
      <c r="BA161" s="1119"/>
      <c r="BB161" s="1119"/>
      <c r="BC161" s="1263"/>
    </row>
    <row r="162" spans="1:55" s="92" customFormat="1" ht="30" customHeight="1">
      <c r="A162" s="2364">
        <v>29</v>
      </c>
      <c r="B162" s="2364">
        <v>28</v>
      </c>
      <c r="C162" s="2364">
        <v>28</v>
      </c>
      <c r="D162" s="2362" t="s">
        <v>1310</v>
      </c>
      <c r="E162" s="2362"/>
      <c r="F162" s="2362"/>
      <c r="G162" s="2362"/>
      <c r="H162" s="2362" t="s">
        <v>1404</v>
      </c>
      <c r="I162" s="2362"/>
      <c r="J162" s="2362"/>
      <c r="K162" s="2362"/>
      <c r="L162" s="2361" t="s">
        <v>352</v>
      </c>
      <c r="M162" s="2361"/>
      <c r="N162" s="2361"/>
      <c r="O162" s="2361"/>
      <c r="P162" s="2361"/>
      <c r="Q162" s="2361"/>
      <c r="R162" s="2412" t="s">
        <v>697</v>
      </c>
      <c r="S162" s="2412"/>
      <c r="T162" s="2412"/>
      <c r="U162" s="2412"/>
      <c r="V162" s="2412"/>
      <c r="W162" s="2412"/>
      <c r="X162" s="2412"/>
      <c r="Y162" s="2412"/>
      <c r="Z162" s="2412"/>
      <c r="AA162" s="2412"/>
      <c r="AB162" s="2412"/>
      <c r="AC162" s="2412"/>
      <c r="AD162" s="2412"/>
      <c r="AE162" s="2412"/>
      <c r="AF162" s="2412"/>
      <c r="AG162" s="2412"/>
      <c r="AH162" s="2356"/>
      <c r="AI162" s="2356"/>
      <c r="AJ162" s="2403" t="s">
        <v>1304</v>
      </c>
      <c r="AK162" s="2403"/>
      <c r="AL162" s="2402" t="s">
        <v>1283</v>
      </c>
      <c r="AM162" s="2402"/>
      <c r="AN162" s="2402"/>
      <c r="AO162" s="1119"/>
      <c r="AP162" s="1199">
        <v>2</v>
      </c>
      <c r="AQ162" s="1200"/>
      <c r="AR162" s="1200"/>
      <c r="AS162" s="1200"/>
      <c r="AT162" s="1200"/>
      <c r="AU162" s="1200"/>
      <c r="AV162" s="1200"/>
      <c r="AW162" s="1200"/>
      <c r="AX162" s="1200"/>
      <c r="AY162" s="1200"/>
      <c r="AZ162" s="1200"/>
      <c r="BA162" s="1119"/>
      <c r="BB162" s="1119"/>
      <c r="BC162" s="1263"/>
    </row>
    <row r="163" spans="1:55" s="92" customFormat="1" ht="165" customHeight="1">
      <c r="A163" s="2364"/>
      <c r="B163" s="2364"/>
      <c r="C163" s="2364"/>
      <c r="D163" s="2362"/>
      <c r="E163" s="2362"/>
      <c r="F163" s="2362"/>
      <c r="G163" s="2362"/>
      <c r="H163" s="2362"/>
      <c r="I163" s="2362"/>
      <c r="J163" s="2362"/>
      <c r="K163" s="2362"/>
      <c r="L163" s="2361"/>
      <c r="M163" s="2361"/>
      <c r="N163" s="2361"/>
      <c r="O163" s="2361"/>
      <c r="P163" s="2361"/>
      <c r="Q163" s="2361"/>
      <c r="R163" s="2418" t="s">
        <v>885</v>
      </c>
      <c r="S163" s="2418"/>
      <c r="T163" s="2418"/>
      <c r="U163" s="2418"/>
      <c r="V163" s="2418"/>
      <c r="W163" s="2418"/>
      <c r="X163" s="2418"/>
      <c r="Y163" s="2418"/>
      <c r="Z163" s="2418"/>
      <c r="AA163" s="2418"/>
      <c r="AB163" s="2418"/>
      <c r="AC163" s="2418"/>
      <c r="AD163" s="2418"/>
      <c r="AE163" s="2418"/>
      <c r="AF163" s="2418"/>
      <c r="AG163" s="2418"/>
      <c r="AH163" s="2357"/>
      <c r="AI163" s="2357"/>
      <c r="AJ163" s="2357"/>
      <c r="AK163" s="2357"/>
      <c r="AL163" s="2402"/>
      <c r="AM163" s="2402"/>
      <c r="AN163" s="2402"/>
      <c r="AO163" s="1119"/>
      <c r="AP163" s="1199">
        <v>13</v>
      </c>
      <c r="AQ163" s="1194" t="s">
        <v>1309</v>
      </c>
      <c r="AR163" s="1194" t="s">
        <v>892</v>
      </c>
      <c r="AS163" s="1194" t="s">
        <v>893</v>
      </c>
      <c r="AT163" s="1194" t="s">
        <v>1295</v>
      </c>
      <c r="AU163" s="1194" t="s">
        <v>894</v>
      </c>
      <c r="AV163" s="1194" t="s">
        <v>13</v>
      </c>
      <c r="AW163" s="1194" t="s">
        <v>101</v>
      </c>
      <c r="AX163" s="1194" t="s">
        <v>265</v>
      </c>
      <c r="AY163" s="1369" t="s">
        <v>1254</v>
      </c>
      <c r="AZ163" s="1194" t="s">
        <v>110</v>
      </c>
      <c r="BA163" s="1119"/>
      <c r="BB163" s="1119"/>
      <c r="BC163" s="1263"/>
    </row>
    <row r="164" spans="1:55" s="92" customFormat="1" ht="30" customHeight="1">
      <c r="A164" s="2364">
        <v>30</v>
      </c>
      <c r="B164" s="2380"/>
      <c r="C164" s="2364">
        <v>29</v>
      </c>
      <c r="D164" s="2362" t="s">
        <v>1310</v>
      </c>
      <c r="E164" s="2362"/>
      <c r="F164" s="2362"/>
      <c r="G164" s="2362"/>
      <c r="H164" s="2362" t="s">
        <v>1404</v>
      </c>
      <c r="I164" s="2362"/>
      <c r="J164" s="2362"/>
      <c r="K164" s="2362"/>
      <c r="L164" s="2361" t="s">
        <v>3</v>
      </c>
      <c r="M164" s="2361"/>
      <c r="N164" s="2361"/>
      <c r="O164" s="2361"/>
      <c r="P164" s="2361"/>
      <c r="Q164" s="2361"/>
      <c r="R164" s="2412" t="s">
        <v>697</v>
      </c>
      <c r="S164" s="2412"/>
      <c r="T164" s="2412"/>
      <c r="U164" s="2412"/>
      <c r="V164" s="2412"/>
      <c r="W164" s="2412"/>
      <c r="X164" s="2412"/>
      <c r="Y164" s="2412"/>
      <c r="Z164" s="2412"/>
      <c r="AA164" s="2412"/>
      <c r="AB164" s="2412"/>
      <c r="AC164" s="2412"/>
      <c r="AD164" s="2412"/>
      <c r="AE164" s="2412"/>
      <c r="AF164" s="2412"/>
      <c r="AG164" s="2412"/>
      <c r="AH164" s="2356"/>
      <c r="AI164" s="2356"/>
      <c r="AJ164" s="2403" t="s">
        <v>1304</v>
      </c>
      <c r="AK164" s="2403"/>
      <c r="AL164" s="2402" t="s">
        <v>1283</v>
      </c>
      <c r="AM164" s="2402"/>
      <c r="AN164" s="2402"/>
      <c r="AO164" s="1119"/>
      <c r="AP164" s="1199">
        <v>2</v>
      </c>
      <c r="AQ164" s="1195" t="s">
        <v>108</v>
      </c>
      <c r="AR164" s="1195" t="s">
        <v>108</v>
      </c>
      <c r="AS164" s="1195" t="s">
        <v>108</v>
      </c>
      <c r="AT164" s="1195" t="s">
        <v>108</v>
      </c>
      <c r="AU164" s="1195" t="s">
        <v>108</v>
      </c>
      <c r="AV164" s="1203" t="s">
        <v>109</v>
      </c>
      <c r="AW164" s="1195" t="s">
        <v>108</v>
      </c>
      <c r="AX164" s="1195" t="s">
        <v>108</v>
      </c>
      <c r="AY164" s="1203" t="s">
        <v>109</v>
      </c>
      <c r="AZ164" s="1195" t="s">
        <v>108</v>
      </c>
      <c r="BA164" s="1276"/>
      <c r="BB164" s="1119"/>
      <c r="BC164" s="1263"/>
    </row>
    <row r="165" spans="1:55" s="92" customFormat="1" ht="30" customHeight="1">
      <c r="A165" s="2365"/>
      <c r="B165" s="2381"/>
      <c r="C165" s="2365"/>
      <c r="D165" s="2362"/>
      <c r="E165" s="2362"/>
      <c r="F165" s="2362"/>
      <c r="G165" s="2362"/>
      <c r="H165" s="2362"/>
      <c r="I165" s="2362"/>
      <c r="J165" s="2362"/>
      <c r="K165" s="2362"/>
      <c r="L165" s="2361"/>
      <c r="M165" s="2361"/>
      <c r="N165" s="2361"/>
      <c r="O165" s="2361"/>
      <c r="P165" s="2361"/>
      <c r="Q165" s="2361"/>
      <c r="R165" s="2414" t="s">
        <v>860</v>
      </c>
      <c r="S165" s="2414"/>
      <c r="T165" s="2414"/>
      <c r="U165" s="2414"/>
      <c r="V165" s="2414"/>
      <c r="W165" s="2414"/>
      <c r="X165" s="2414"/>
      <c r="Y165" s="2414"/>
      <c r="Z165" s="2414"/>
      <c r="AA165" s="2414"/>
      <c r="AB165" s="2414"/>
      <c r="AC165" s="2414"/>
      <c r="AD165" s="2414"/>
      <c r="AE165" s="2414"/>
      <c r="AF165" s="2414"/>
      <c r="AG165" s="2414"/>
      <c r="AH165" s="2359"/>
      <c r="AI165" s="2359"/>
      <c r="AJ165" s="2409" t="s">
        <v>1304</v>
      </c>
      <c r="AK165" s="2409"/>
      <c r="AL165" s="2402"/>
      <c r="AM165" s="2402"/>
      <c r="AN165" s="2402"/>
      <c r="AO165" s="1119"/>
      <c r="AP165" s="1199">
        <v>2</v>
      </c>
      <c r="AQ165" s="1195" t="s">
        <v>108</v>
      </c>
      <c r="AR165" s="1195" t="s">
        <v>108</v>
      </c>
      <c r="AS165" s="1195" t="s">
        <v>108</v>
      </c>
      <c r="AT165" s="1195" t="s">
        <v>108</v>
      </c>
      <c r="AU165" s="1195" t="s">
        <v>108</v>
      </c>
      <c r="AV165" s="1203" t="s">
        <v>109</v>
      </c>
      <c r="AW165" s="1195" t="s">
        <v>108</v>
      </c>
      <c r="AX165" s="1195" t="s">
        <v>108</v>
      </c>
      <c r="AY165" s="1203" t="s">
        <v>109</v>
      </c>
      <c r="AZ165" s="1195" t="s">
        <v>108</v>
      </c>
      <c r="BA165" s="1119"/>
      <c r="BB165" s="1119"/>
      <c r="BC165" s="1263"/>
    </row>
    <row r="166" spans="1:55" s="92" customFormat="1" ht="125.1" customHeight="1">
      <c r="A166" s="2365"/>
      <c r="B166" s="2381"/>
      <c r="C166" s="2365"/>
      <c r="D166" s="2362"/>
      <c r="E166" s="2362"/>
      <c r="F166" s="2362"/>
      <c r="G166" s="2362"/>
      <c r="H166" s="2362"/>
      <c r="I166" s="2362"/>
      <c r="J166" s="2362"/>
      <c r="K166" s="2362"/>
      <c r="L166" s="2361"/>
      <c r="M166" s="2361"/>
      <c r="N166" s="2361"/>
      <c r="O166" s="2361"/>
      <c r="P166" s="2361"/>
      <c r="Q166" s="2361"/>
      <c r="R166" s="2416" t="s">
        <v>1118</v>
      </c>
      <c r="S166" s="2416"/>
      <c r="T166" s="2416"/>
      <c r="U166" s="2416"/>
      <c r="V166" s="2416"/>
      <c r="W166" s="2416"/>
      <c r="X166" s="2416"/>
      <c r="Y166" s="2416"/>
      <c r="Z166" s="2416"/>
      <c r="AA166" s="2416"/>
      <c r="AB166" s="2416"/>
      <c r="AC166" s="2416"/>
      <c r="AD166" s="2416"/>
      <c r="AE166" s="2416"/>
      <c r="AF166" s="2416"/>
      <c r="AG166" s="2416"/>
      <c r="AH166" s="2359"/>
      <c r="AI166" s="2359"/>
      <c r="AJ166" s="2359"/>
      <c r="AK166" s="2359"/>
      <c r="AL166" s="2402"/>
      <c r="AM166" s="2402"/>
      <c r="AN166" s="2402"/>
      <c r="AO166" s="1119"/>
      <c r="AP166" s="1199">
        <v>10</v>
      </c>
      <c r="AQ166" s="1195" t="s">
        <v>108</v>
      </c>
      <c r="AR166" s="1195" t="s">
        <v>108</v>
      </c>
      <c r="AS166" s="1195" t="s">
        <v>108</v>
      </c>
      <c r="AT166" s="1195" t="s">
        <v>108</v>
      </c>
      <c r="AU166" s="1195" t="s">
        <v>108</v>
      </c>
      <c r="AV166" s="1203" t="s">
        <v>109</v>
      </c>
      <c r="AW166" s="1195" t="s">
        <v>108</v>
      </c>
      <c r="AX166" s="1195" t="s">
        <v>108</v>
      </c>
      <c r="AY166" s="1203" t="s">
        <v>109</v>
      </c>
      <c r="AZ166" s="1195" t="s">
        <v>108</v>
      </c>
      <c r="BA166" s="1119"/>
      <c r="BB166" s="1119"/>
      <c r="BC166" s="1263"/>
    </row>
    <row r="167" spans="1:55" s="92" customFormat="1" ht="39.950000000000003" customHeight="1">
      <c r="A167" s="2365"/>
      <c r="B167" s="2381"/>
      <c r="C167" s="2365"/>
      <c r="D167" s="2362"/>
      <c r="E167" s="2362"/>
      <c r="F167" s="2362"/>
      <c r="G167" s="2362"/>
      <c r="H167" s="2362"/>
      <c r="I167" s="2362"/>
      <c r="J167" s="2362"/>
      <c r="K167" s="2362"/>
      <c r="L167" s="2361"/>
      <c r="M167" s="2361"/>
      <c r="N167" s="2361"/>
      <c r="O167" s="2361"/>
      <c r="P167" s="2361"/>
      <c r="Q167" s="2361"/>
      <c r="R167" s="2413" t="s">
        <v>919</v>
      </c>
      <c r="S167" s="2413"/>
      <c r="T167" s="2413"/>
      <c r="U167" s="2413"/>
      <c r="V167" s="2413"/>
      <c r="W167" s="2413"/>
      <c r="X167" s="2413"/>
      <c r="Y167" s="2413"/>
      <c r="Z167" s="2413"/>
      <c r="AA167" s="2413"/>
      <c r="AB167" s="2413"/>
      <c r="AC167" s="2413"/>
      <c r="AD167" s="2413"/>
      <c r="AE167" s="2413"/>
      <c r="AF167" s="2413"/>
      <c r="AG167" s="2413"/>
      <c r="AH167" s="2357"/>
      <c r="AI167" s="2357"/>
      <c r="AJ167" s="2357"/>
      <c r="AK167" s="2357"/>
      <c r="AL167" s="2402"/>
      <c r="AM167" s="2402"/>
      <c r="AN167" s="2402"/>
      <c r="AO167" s="1119"/>
      <c r="AP167" s="1199">
        <v>3</v>
      </c>
      <c r="AQ167" s="1195" t="s">
        <v>108</v>
      </c>
      <c r="AR167" s="1195" t="s">
        <v>108</v>
      </c>
      <c r="AS167" s="1195" t="s">
        <v>108</v>
      </c>
      <c r="AT167" s="1195" t="s">
        <v>108</v>
      </c>
      <c r="AU167" s="1195" t="s">
        <v>108</v>
      </c>
      <c r="AV167" s="1203" t="s">
        <v>109</v>
      </c>
      <c r="AW167" s="1195" t="s">
        <v>108</v>
      </c>
      <c r="AX167" s="1195" t="s">
        <v>108</v>
      </c>
      <c r="AY167" s="1203" t="s">
        <v>109</v>
      </c>
      <c r="AZ167" s="1195" t="s">
        <v>108</v>
      </c>
      <c r="BA167" s="1119"/>
      <c r="BB167" s="1119"/>
      <c r="BC167" s="1263"/>
    </row>
    <row r="168" spans="1:55" s="92" customFormat="1" ht="30" hidden="1" customHeight="1">
      <c r="A168" s="2380"/>
      <c r="B168" s="2364">
        <v>29</v>
      </c>
      <c r="C168" s="2380"/>
      <c r="D168" s="2362" t="s">
        <v>1310</v>
      </c>
      <c r="E168" s="2362"/>
      <c r="F168" s="2362"/>
      <c r="G168" s="2362"/>
      <c r="H168" s="2362" t="s">
        <v>1310</v>
      </c>
      <c r="I168" s="2362"/>
      <c r="J168" s="2362"/>
      <c r="K168" s="2362"/>
      <c r="L168" s="2361" t="s">
        <v>393</v>
      </c>
      <c r="M168" s="2361"/>
      <c r="N168" s="2361"/>
      <c r="O168" s="2361"/>
      <c r="P168" s="2361"/>
      <c r="Q168" s="2361"/>
      <c r="R168" s="2412" t="s">
        <v>697</v>
      </c>
      <c r="S168" s="2412"/>
      <c r="T168" s="2412"/>
      <c r="U168" s="2412"/>
      <c r="V168" s="2412"/>
      <c r="W168" s="2412"/>
      <c r="X168" s="2412"/>
      <c r="Y168" s="2412"/>
      <c r="Z168" s="2412"/>
      <c r="AA168" s="2412"/>
      <c r="AB168" s="2412"/>
      <c r="AC168" s="2412"/>
      <c r="AD168" s="2412"/>
      <c r="AE168" s="2412"/>
      <c r="AF168" s="2412"/>
      <c r="AG168" s="2412"/>
      <c r="AH168" s="2356"/>
      <c r="AI168" s="2356"/>
      <c r="AJ168" s="2403" t="s">
        <v>1304</v>
      </c>
      <c r="AK168" s="2403"/>
      <c r="AL168" s="2402" t="s">
        <v>1283</v>
      </c>
      <c r="AM168" s="2402"/>
      <c r="AN168" s="2402"/>
      <c r="AO168" s="1119"/>
      <c r="AP168" s="1199">
        <v>2</v>
      </c>
      <c r="AQ168" s="1203" t="s">
        <v>109</v>
      </c>
      <c r="AR168" s="1203" t="s">
        <v>109</v>
      </c>
      <c r="AS168" s="1203" t="s">
        <v>109</v>
      </c>
      <c r="AT168" s="1203" t="s">
        <v>109</v>
      </c>
      <c r="AU168" s="1203" t="s">
        <v>109</v>
      </c>
      <c r="AV168" s="1195" t="s">
        <v>108</v>
      </c>
      <c r="AW168" s="1203" t="s">
        <v>109</v>
      </c>
      <c r="AX168" s="1203" t="s">
        <v>109</v>
      </c>
      <c r="AY168" s="1195" t="s">
        <v>108</v>
      </c>
      <c r="AZ168" s="1195" t="s">
        <v>108</v>
      </c>
      <c r="BA168" s="1119"/>
      <c r="BB168" s="1119"/>
      <c r="BC168" s="1263"/>
    </row>
    <row r="169" spans="1:55" s="92" customFormat="1" ht="30" hidden="1" customHeight="1">
      <c r="A169" s="2381"/>
      <c r="B169" s="2365"/>
      <c r="C169" s="2381"/>
      <c r="D169" s="2362"/>
      <c r="E169" s="2362"/>
      <c r="F169" s="2362"/>
      <c r="G169" s="2362"/>
      <c r="H169" s="2362"/>
      <c r="I169" s="2362"/>
      <c r="J169" s="2362"/>
      <c r="K169" s="2362"/>
      <c r="L169" s="2361"/>
      <c r="M169" s="2361"/>
      <c r="N169" s="2361"/>
      <c r="O169" s="2361"/>
      <c r="P169" s="2361"/>
      <c r="Q169" s="2361"/>
      <c r="R169" s="2414" t="s">
        <v>860</v>
      </c>
      <c r="S169" s="2414"/>
      <c r="T169" s="2414"/>
      <c r="U169" s="2414"/>
      <c r="V169" s="2414"/>
      <c r="W169" s="2414"/>
      <c r="X169" s="2414"/>
      <c r="Y169" s="2414"/>
      <c r="Z169" s="2414"/>
      <c r="AA169" s="2414"/>
      <c r="AB169" s="2414"/>
      <c r="AC169" s="2414"/>
      <c r="AD169" s="2414"/>
      <c r="AE169" s="2414"/>
      <c r="AF169" s="2414"/>
      <c r="AG169" s="2414"/>
      <c r="AH169" s="2359"/>
      <c r="AI169" s="2359"/>
      <c r="AJ169" s="2409" t="s">
        <v>1304</v>
      </c>
      <c r="AK169" s="2409"/>
      <c r="AL169" s="2402"/>
      <c r="AM169" s="2402"/>
      <c r="AN169" s="2402"/>
      <c r="AO169" s="1119"/>
      <c r="AP169" s="1199">
        <v>2</v>
      </c>
      <c r="AQ169" s="1203" t="s">
        <v>109</v>
      </c>
      <c r="AR169" s="1203" t="s">
        <v>109</v>
      </c>
      <c r="AS169" s="1203" t="s">
        <v>109</v>
      </c>
      <c r="AT169" s="1203" t="s">
        <v>109</v>
      </c>
      <c r="AU169" s="1203" t="s">
        <v>109</v>
      </c>
      <c r="AV169" s="1195" t="s">
        <v>108</v>
      </c>
      <c r="AW169" s="1203" t="s">
        <v>109</v>
      </c>
      <c r="AX169" s="1203" t="s">
        <v>109</v>
      </c>
      <c r="AY169" s="1195" t="s">
        <v>108</v>
      </c>
      <c r="AZ169" s="1195" t="s">
        <v>108</v>
      </c>
      <c r="BA169" s="1119"/>
      <c r="BB169" s="1119"/>
      <c r="BC169" s="1263"/>
    </row>
    <row r="170" spans="1:55" s="92" customFormat="1" ht="125.1" hidden="1" customHeight="1">
      <c r="A170" s="2381"/>
      <c r="B170" s="2365"/>
      <c r="C170" s="2381"/>
      <c r="D170" s="2362"/>
      <c r="E170" s="2362"/>
      <c r="F170" s="2362"/>
      <c r="G170" s="2362"/>
      <c r="H170" s="2362"/>
      <c r="I170" s="2362"/>
      <c r="J170" s="2362"/>
      <c r="K170" s="2362"/>
      <c r="L170" s="2361"/>
      <c r="M170" s="2361"/>
      <c r="N170" s="2361"/>
      <c r="O170" s="2361"/>
      <c r="P170" s="2361"/>
      <c r="Q170" s="2361"/>
      <c r="R170" s="2416" t="s">
        <v>906</v>
      </c>
      <c r="S170" s="2416"/>
      <c r="T170" s="2416"/>
      <c r="U170" s="2416"/>
      <c r="V170" s="2416"/>
      <c r="W170" s="2416"/>
      <c r="X170" s="2416"/>
      <c r="Y170" s="2416"/>
      <c r="Z170" s="2416"/>
      <c r="AA170" s="2416"/>
      <c r="AB170" s="2416"/>
      <c r="AC170" s="2416"/>
      <c r="AD170" s="2416"/>
      <c r="AE170" s="2416"/>
      <c r="AF170" s="2416"/>
      <c r="AG170" s="2416"/>
      <c r="AH170" s="2359"/>
      <c r="AI170" s="2359"/>
      <c r="AJ170" s="2411"/>
      <c r="AK170" s="2411"/>
      <c r="AL170" s="2402"/>
      <c r="AM170" s="2402"/>
      <c r="AN170" s="2402"/>
      <c r="AO170" s="1119"/>
      <c r="AP170" s="1199">
        <v>10</v>
      </c>
      <c r="AQ170" s="1203" t="s">
        <v>109</v>
      </c>
      <c r="AR170" s="1203" t="s">
        <v>109</v>
      </c>
      <c r="AS170" s="1203" t="s">
        <v>109</v>
      </c>
      <c r="AT170" s="1203" t="s">
        <v>109</v>
      </c>
      <c r="AU170" s="1203" t="s">
        <v>109</v>
      </c>
      <c r="AV170" s="1195" t="s">
        <v>108</v>
      </c>
      <c r="AW170" s="1203" t="s">
        <v>109</v>
      </c>
      <c r="AX170" s="1203" t="s">
        <v>109</v>
      </c>
      <c r="AY170" s="1195" t="s">
        <v>108</v>
      </c>
      <c r="AZ170" s="1195" t="s">
        <v>108</v>
      </c>
      <c r="BA170" s="1119"/>
      <c r="BB170" s="1119"/>
      <c r="BC170" s="1263"/>
    </row>
    <row r="171" spans="1:55" s="92" customFormat="1" ht="39.950000000000003" hidden="1" customHeight="1">
      <c r="A171" s="2381"/>
      <c r="B171" s="2365"/>
      <c r="C171" s="2381"/>
      <c r="D171" s="2362"/>
      <c r="E171" s="2362"/>
      <c r="F171" s="2362"/>
      <c r="G171" s="2362"/>
      <c r="H171" s="2362"/>
      <c r="I171" s="2362"/>
      <c r="J171" s="2362"/>
      <c r="K171" s="2362"/>
      <c r="L171" s="2361"/>
      <c r="M171" s="2361"/>
      <c r="N171" s="2361"/>
      <c r="O171" s="2361"/>
      <c r="P171" s="2361"/>
      <c r="Q171" s="2361"/>
      <c r="R171" s="2413" t="s">
        <v>907</v>
      </c>
      <c r="S171" s="2413"/>
      <c r="T171" s="2413"/>
      <c r="U171" s="2413"/>
      <c r="V171" s="2413"/>
      <c r="W171" s="2413"/>
      <c r="X171" s="2413"/>
      <c r="Y171" s="2413"/>
      <c r="Z171" s="2413"/>
      <c r="AA171" s="2413"/>
      <c r="AB171" s="2413"/>
      <c r="AC171" s="2413"/>
      <c r="AD171" s="2413"/>
      <c r="AE171" s="2413"/>
      <c r="AF171" s="2413"/>
      <c r="AG171" s="2413"/>
      <c r="AH171" s="2357"/>
      <c r="AI171" s="2357"/>
      <c r="AJ171" s="2410"/>
      <c r="AK171" s="2410"/>
      <c r="AL171" s="2402"/>
      <c r="AM171" s="2402"/>
      <c r="AN171" s="2402"/>
      <c r="AO171" s="1119"/>
      <c r="AP171" s="1199">
        <v>3</v>
      </c>
      <c r="AQ171" s="1203" t="s">
        <v>109</v>
      </c>
      <c r="AR171" s="1203" t="s">
        <v>109</v>
      </c>
      <c r="AS171" s="1203" t="s">
        <v>109</v>
      </c>
      <c r="AT171" s="1203" t="s">
        <v>109</v>
      </c>
      <c r="AU171" s="1203" t="s">
        <v>109</v>
      </c>
      <c r="AV171" s="1195" t="s">
        <v>108</v>
      </c>
      <c r="AW171" s="1203" t="s">
        <v>109</v>
      </c>
      <c r="AX171" s="1203" t="s">
        <v>109</v>
      </c>
      <c r="AY171" s="1195" t="s">
        <v>108</v>
      </c>
      <c r="AZ171" s="1195" t="s">
        <v>108</v>
      </c>
      <c r="BA171" s="1119"/>
      <c r="BB171" s="1119"/>
      <c r="BC171" s="1263"/>
    </row>
    <row r="172" spans="1:55" s="92" customFormat="1" ht="30" customHeight="1">
      <c r="A172" s="2364">
        <v>31</v>
      </c>
      <c r="B172" s="2364">
        <v>30</v>
      </c>
      <c r="C172" s="2364">
        <v>30</v>
      </c>
      <c r="D172" s="2362" t="s">
        <v>1310</v>
      </c>
      <c r="E172" s="2362"/>
      <c r="F172" s="2362"/>
      <c r="G172" s="2362"/>
      <c r="H172" s="2362" t="s">
        <v>1404</v>
      </c>
      <c r="I172" s="2362"/>
      <c r="J172" s="2362"/>
      <c r="K172" s="2362"/>
      <c r="L172" s="2361" t="s">
        <v>859</v>
      </c>
      <c r="M172" s="2361"/>
      <c r="N172" s="2361"/>
      <c r="O172" s="2361"/>
      <c r="P172" s="2361"/>
      <c r="Q172" s="2361"/>
      <c r="R172" s="2412" t="s">
        <v>697</v>
      </c>
      <c r="S172" s="2412"/>
      <c r="T172" s="2412"/>
      <c r="U172" s="2412"/>
      <c r="V172" s="2412"/>
      <c r="W172" s="2412"/>
      <c r="X172" s="2412"/>
      <c r="Y172" s="2412"/>
      <c r="Z172" s="2412"/>
      <c r="AA172" s="2412"/>
      <c r="AB172" s="2412"/>
      <c r="AC172" s="2412"/>
      <c r="AD172" s="2412"/>
      <c r="AE172" s="2412"/>
      <c r="AF172" s="2412"/>
      <c r="AG172" s="2412"/>
      <c r="AH172" s="2356"/>
      <c r="AI172" s="2356"/>
      <c r="AJ172" s="2403" t="s">
        <v>1305</v>
      </c>
      <c r="AK172" s="2403"/>
      <c r="AL172" s="2402" t="s">
        <v>1284</v>
      </c>
      <c r="AM172" s="2402"/>
      <c r="AN172" s="2402"/>
      <c r="AO172" s="1119"/>
      <c r="AP172" s="1199">
        <v>2</v>
      </c>
      <c r="AQ172" s="1200"/>
      <c r="AR172" s="1200"/>
      <c r="AS172" s="1200"/>
      <c r="AT172" s="1200"/>
      <c r="AU172" s="1200"/>
      <c r="AV172" s="1200"/>
      <c r="AW172" s="1200"/>
      <c r="AX172" s="1200"/>
      <c r="AY172" s="1200"/>
      <c r="AZ172" s="1200"/>
      <c r="BA172" s="1119"/>
      <c r="BB172" s="1119"/>
      <c r="BC172" s="1263"/>
    </row>
    <row r="173" spans="1:55" s="92" customFormat="1" ht="30" customHeight="1">
      <c r="A173" s="2364"/>
      <c r="B173" s="2364"/>
      <c r="C173" s="2364"/>
      <c r="D173" s="2362"/>
      <c r="E173" s="2362"/>
      <c r="F173" s="2362"/>
      <c r="G173" s="2362"/>
      <c r="H173" s="2362"/>
      <c r="I173" s="2362"/>
      <c r="J173" s="2362"/>
      <c r="K173" s="2362"/>
      <c r="L173" s="2361"/>
      <c r="M173" s="2361"/>
      <c r="N173" s="2361"/>
      <c r="O173" s="2361"/>
      <c r="P173" s="2361"/>
      <c r="Q173" s="2361"/>
      <c r="R173" s="2414" t="s">
        <v>860</v>
      </c>
      <c r="S173" s="2414"/>
      <c r="T173" s="2414"/>
      <c r="U173" s="2414"/>
      <c r="V173" s="2414"/>
      <c r="W173" s="2414"/>
      <c r="X173" s="2414"/>
      <c r="Y173" s="2414"/>
      <c r="Z173" s="2414"/>
      <c r="AA173" s="2414"/>
      <c r="AB173" s="2414"/>
      <c r="AC173" s="2414"/>
      <c r="AD173" s="2414"/>
      <c r="AE173" s="2414"/>
      <c r="AF173" s="2414"/>
      <c r="AG173" s="2414"/>
      <c r="AH173" s="2359"/>
      <c r="AI173" s="2359"/>
      <c r="AJ173" s="2409" t="s">
        <v>1305</v>
      </c>
      <c r="AK173" s="2409"/>
      <c r="AL173" s="2402"/>
      <c r="AM173" s="2402"/>
      <c r="AN173" s="2402"/>
      <c r="AO173" s="1119"/>
      <c r="AP173" s="1199">
        <v>2</v>
      </c>
      <c r="AQ173" s="1200"/>
      <c r="AR173" s="1200"/>
      <c r="AS173" s="1200"/>
      <c r="AT173" s="1200"/>
      <c r="AU173" s="1200"/>
      <c r="AV173" s="1200"/>
      <c r="AW173" s="1200"/>
      <c r="AX173" s="1200"/>
      <c r="AY173" s="1200"/>
      <c r="AZ173" s="1200"/>
      <c r="BA173" s="1119"/>
      <c r="BB173" s="1119"/>
      <c r="BC173" s="1263"/>
    </row>
    <row r="174" spans="1:55" s="92" customFormat="1" ht="39.950000000000003" customHeight="1">
      <c r="A174" s="2364"/>
      <c r="B174" s="2364"/>
      <c r="C174" s="2364"/>
      <c r="D174" s="2362"/>
      <c r="E174" s="2362"/>
      <c r="F174" s="2362"/>
      <c r="G174" s="2362"/>
      <c r="H174" s="2362"/>
      <c r="I174" s="2362"/>
      <c r="J174" s="2362"/>
      <c r="K174" s="2362"/>
      <c r="L174" s="2361"/>
      <c r="M174" s="2361"/>
      <c r="N174" s="2361"/>
      <c r="O174" s="2361"/>
      <c r="P174" s="2361"/>
      <c r="Q174" s="2361"/>
      <c r="R174" s="2415" t="s">
        <v>920</v>
      </c>
      <c r="S174" s="2415"/>
      <c r="T174" s="2415"/>
      <c r="U174" s="2415"/>
      <c r="V174" s="2415"/>
      <c r="W174" s="2415"/>
      <c r="X174" s="2415"/>
      <c r="Y174" s="2415"/>
      <c r="Z174" s="2415"/>
      <c r="AA174" s="2415"/>
      <c r="AB174" s="2415"/>
      <c r="AC174" s="2415"/>
      <c r="AD174" s="2415"/>
      <c r="AE174" s="2415"/>
      <c r="AF174" s="2415"/>
      <c r="AG174" s="2415"/>
      <c r="AH174" s="2359"/>
      <c r="AI174" s="2359"/>
      <c r="AJ174" s="2359"/>
      <c r="AK174" s="2359"/>
      <c r="AL174" s="2402"/>
      <c r="AM174" s="2402"/>
      <c r="AN174" s="2402"/>
      <c r="AO174" s="1119"/>
      <c r="AP174" s="1199">
        <v>3</v>
      </c>
      <c r="AQ174" s="1200"/>
      <c r="AR174" s="1200"/>
      <c r="AS174" s="1200"/>
      <c r="AT174" s="1200"/>
      <c r="AU174" s="1200"/>
      <c r="AV174" s="1200"/>
      <c r="AW174" s="1200"/>
      <c r="AX174" s="1200"/>
      <c r="AY174" s="1200"/>
      <c r="AZ174" s="1200"/>
      <c r="BA174" s="1119"/>
      <c r="BB174" s="1119"/>
      <c r="BC174" s="1263"/>
    </row>
    <row r="175" spans="1:55" s="92" customFormat="1" ht="50.1" customHeight="1">
      <c r="A175" s="2419"/>
      <c r="B175" s="2419"/>
      <c r="C175" s="2419"/>
      <c r="D175" s="2362"/>
      <c r="E175" s="2362"/>
      <c r="F175" s="2362"/>
      <c r="G175" s="2362"/>
      <c r="H175" s="2362"/>
      <c r="I175" s="2362"/>
      <c r="J175" s="2362"/>
      <c r="K175" s="2362"/>
      <c r="L175" s="2361"/>
      <c r="M175" s="2361"/>
      <c r="N175" s="2361"/>
      <c r="O175" s="2361"/>
      <c r="P175" s="2361"/>
      <c r="Q175" s="2361"/>
      <c r="R175" s="2413" t="s">
        <v>401</v>
      </c>
      <c r="S175" s="2413"/>
      <c r="T175" s="2413"/>
      <c r="U175" s="2413"/>
      <c r="V175" s="2413"/>
      <c r="W175" s="2413"/>
      <c r="X175" s="2413"/>
      <c r="Y175" s="2413"/>
      <c r="Z175" s="2413"/>
      <c r="AA175" s="2413"/>
      <c r="AB175" s="2413"/>
      <c r="AC175" s="2413"/>
      <c r="AD175" s="2413"/>
      <c r="AE175" s="2413"/>
      <c r="AF175" s="2413"/>
      <c r="AG175" s="2413"/>
      <c r="AH175" s="2357"/>
      <c r="AI175" s="2357"/>
      <c r="AJ175" s="2357"/>
      <c r="AK175" s="2357"/>
      <c r="AL175" s="2402"/>
      <c r="AM175" s="2402"/>
      <c r="AN175" s="2402"/>
      <c r="AO175" s="1119"/>
      <c r="AP175" s="1199">
        <v>4</v>
      </c>
      <c r="AQ175" s="1200"/>
      <c r="AR175" s="1200"/>
      <c r="AS175" s="1200"/>
      <c r="AT175" s="1200"/>
      <c r="AU175" s="1200"/>
      <c r="AV175" s="1200"/>
      <c r="AW175" s="1200"/>
      <c r="AX175" s="1200"/>
      <c r="AY175" s="1200"/>
      <c r="AZ175" s="1200"/>
      <c r="BA175" s="1119"/>
      <c r="BB175" s="1119"/>
      <c r="BC175" s="1263"/>
    </row>
    <row r="176" spans="1:55">
      <c r="AO176" s="1123"/>
      <c r="AP176" s="1204"/>
      <c r="AQ176" s="1201"/>
      <c r="AR176" s="1201"/>
      <c r="AS176" s="1201"/>
      <c r="AT176" s="1201"/>
      <c r="AU176" s="1201"/>
      <c r="AV176" s="1201"/>
      <c r="AW176" s="1201"/>
      <c r="AX176" s="1201"/>
      <c r="AY176" s="1201"/>
      <c r="AZ176" s="1201"/>
      <c r="BA176" s="1197"/>
      <c r="BB176" s="1197"/>
    </row>
    <row r="177" spans="1:55" s="93" customFormat="1" ht="18" customHeight="1">
      <c r="A177" s="2354" t="s">
        <v>297</v>
      </c>
      <c r="B177" s="2354" t="s">
        <v>297</v>
      </c>
      <c r="C177" s="2354" t="s">
        <v>297</v>
      </c>
      <c r="D177" s="2407" t="s">
        <v>763</v>
      </c>
      <c r="E177" s="2407"/>
      <c r="F177" s="2407"/>
      <c r="G177" s="2407"/>
      <c r="H177" s="2407"/>
      <c r="I177" s="2407"/>
      <c r="J177" s="2407"/>
      <c r="K177" s="2407"/>
      <c r="L177" s="2407"/>
      <c r="M177" s="2407"/>
      <c r="N177" s="2407"/>
      <c r="O177" s="2407"/>
      <c r="P177" s="2407"/>
      <c r="Q177" s="2407"/>
      <c r="R177" s="2354" t="s">
        <v>794</v>
      </c>
      <c r="S177" s="2354"/>
      <c r="T177" s="2354"/>
      <c r="U177" s="2354"/>
      <c r="V177" s="2354"/>
      <c r="W177" s="2354"/>
      <c r="X177" s="2354"/>
      <c r="Y177" s="2354"/>
      <c r="Z177" s="2354"/>
      <c r="AA177" s="2354"/>
      <c r="AB177" s="2354"/>
      <c r="AC177" s="2354"/>
      <c r="AD177" s="2354"/>
      <c r="AE177" s="2354"/>
      <c r="AF177" s="2354"/>
      <c r="AG177" s="2354"/>
      <c r="AH177" s="2354" t="s">
        <v>365</v>
      </c>
      <c r="AI177" s="2354"/>
      <c r="AJ177" s="2354" t="s">
        <v>366</v>
      </c>
      <c r="AK177" s="2354"/>
      <c r="AL177" s="2354" t="s">
        <v>874</v>
      </c>
      <c r="AM177" s="2354"/>
      <c r="AN177" s="2354"/>
      <c r="AO177" s="1124"/>
      <c r="AP177" s="1205"/>
      <c r="AQ177" s="1200"/>
      <c r="AR177" s="1200"/>
      <c r="AS177" s="1200"/>
      <c r="AT177" s="1200"/>
      <c r="AU177" s="1200"/>
      <c r="AV177" s="1200"/>
      <c r="AW177" s="1200"/>
      <c r="AX177" s="1200"/>
      <c r="AY177" s="1200"/>
      <c r="AZ177" s="1200"/>
      <c r="BA177" s="1124"/>
      <c r="BB177" s="1124"/>
      <c r="BC177" s="332"/>
    </row>
    <row r="178" spans="1:55" s="92" customFormat="1" ht="24" customHeight="1">
      <c r="A178" s="2354"/>
      <c r="B178" s="2354"/>
      <c r="C178" s="2354"/>
      <c r="D178" s="2408" t="s">
        <v>1579</v>
      </c>
      <c r="E178" s="2408"/>
      <c r="F178" s="2408"/>
      <c r="G178" s="2408"/>
      <c r="H178" s="2408" t="s">
        <v>1580</v>
      </c>
      <c r="I178" s="2408"/>
      <c r="J178" s="2408"/>
      <c r="K178" s="2408"/>
      <c r="L178" s="2354" t="s">
        <v>795</v>
      </c>
      <c r="M178" s="2354"/>
      <c r="N178" s="2354"/>
      <c r="O178" s="2354"/>
      <c r="P178" s="2354"/>
      <c r="Q178" s="2354"/>
      <c r="R178" s="2354"/>
      <c r="S178" s="2354"/>
      <c r="T178" s="2354"/>
      <c r="U178" s="2354"/>
      <c r="V178" s="2354"/>
      <c r="W178" s="2354"/>
      <c r="X178" s="2354"/>
      <c r="Y178" s="2354"/>
      <c r="Z178" s="2354"/>
      <c r="AA178" s="2354"/>
      <c r="AB178" s="2354"/>
      <c r="AC178" s="2354"/>
      <c r="AD178" s="2354"/>
      <c r="AE178" s="2354"/>
      <c r="AF178" s="2354"/>
      <c r="AG178" s="2354"/>
      <c r="AH178" s="2354"/>
      <c r="AI178" s="2354"/>
      <c r="AJ178" s="2354"/>
      <c r="AK178" s="2354"/>
      <c r="AL178" s="2354"/>
      <c r="AM178" s="2354"/>
      <c r="AN178" s="2354"/>
      <c r="AO178" s="1119"/>
      <c r="AP178" s="1199"/>
      <c r="AQ178" s="1200"/>
      <c r="AR178" s="1200"/>
      <c r="AS178" s="1200"/>
      <c r="AT178" s="1200"/>
      <c r="AU178" s="1200"/>
      <c r="AV178" s="1200"/>
      <c r="AW178" s="1200"/>
      <c r="AX178" s="1200"/>
      <c r="AY178" s="1200"/>
      <c r="AZ178" s="1200"/>
      <c r="BA178" s="1119"/>
      <c r="BB178" s="1119"/>
      <c r="BC178" s="1263"/>
    </row>
    <row r="179" spans="1:55" s="92" customFormat="1" ht="39.950000000000003" customHeight="1">
      <c r="A179" s="896">
        <v>32</v>
      </c>
      <c r="B179" s="896">
        <v>31</v>
      </c>
      <c r="C179" s="896">
        <v>31</v>
      </c>
      <c r="D179" s="2362" t="s">
        <v>1310</v>
      </c>
      <c r="E179" s="2362"/>
      <c r="F179" s="2362"/>
      <c r="G179" s="2362"/>
      <c r="H179" s="2362" t="s">
        <v>1404</v>
      </c>
      <c r="I179" s="2362"/>
      <c r="J179" s="2362"/>
      <c r="K179" s="2362"/>
      <c r="L179" s="2404" t="s">
        <v>309</v>
      </c>
      <c r="M179" s="2404"/>
      <c r="N179" s="2404"/>
      <c r="O179" s="2404"/>
      <c r="P179" s="2404"/>
      <c r="Q179" s="2404"/>
      <c r="R179" s="2361" t="s">
        <v>1206</v>
      </c>
      <c r="S179" s="2361"/>
      <c r="T179" s="2361"/>
      <c r="U179" s="2361"/>
      <c r="V179" s="2361"/>
      <c r="W179" s="2361"/>
      <c r="X179" s="2361"/>
      <c r="Y179" s="2361"/>
      <c r="Z179" s="2361"/>
      <c r="AA179" s="2361"/>
      <c r="AB179" s="2361"/>
      <c r="AC179" s="2361"/>
      <c r="AD179" s="2361"/>
      <c r="AE179" s="2361"/>
      <c r="AF179" s="2361"/>
      <c r="AG179" s="2361"/>
      <c r="AH179" s="2358"/>
      <c r="AI179" s="2358"/>
      <c r="AJ179" s="2335" t="s">
        <v>1190</v>
      </c>
      <c r="AK179" s="2335"/>
      <c r="AL179" s="2402" t="s">
        <v>1282</v>
      </c>
      <c r="AM179" s="2402"/>
      <c r="AN179" s="2402"/>
      <c r="AO179" s="1119"/>
      <c r="AP179" s="1199">
        <v>3</v>
      </c>
      <c r="AQ179" s="1200"/>
      <c r="AR179" s="1200"/>
      <c r="AS179" s="1200"/>
      <c r="AT179" s="1200"/>
      <c r="AU179" s="1200"/>
      <c r="AV179" s="1200"/>
      <c r="AW179" s="1200"/>
      <c r="AX179" s="1200"/>
      <c r="AY179" s="1200"/>
      <c r="AZ179" s="1200"/>
      <c r="BA179" s="1119"/>
      <c r="BB179" s="1119"/>
      <c r="BC179" s="1263"/>
    </row>
    <row r="180" spans="1:55" s="92" customFormat="1" ht="39.950000000000003" customHeight="1">
      <c r="A180" s="2364">
        <v>33</v>
      </c>
      <c r="B180" s="2364">
        <v>32</v>
      </c>
      <c r="C180" s="2364">
        <v>32</v>
      </c>
      <c r="D180" s="2335" t="s">
        <v>1190</v>
      </c>
      <c r="E180" s="2335"/>
      <c r="F180" s="2335"/>
      <c r="G180" s="2335"/>
      <c r="H180" s="2362" t="s">
        <v>1404</v>
      </c>
      <c r="I180" s="2362"/>
      <c r="J180" s="2362"/>
      <c r="K180" s="2362"/>
      <c r="L180" s="2404" t="s">
        <v>589</v>
      </c>
      <c r="M180" s="2404"/>
      <c r="N180" s="2404"/>
      <c r="O180" s="2404"/>
      <c r="P180" s="2404"/>
      <c r="Q180" s="2404"/>
      <c r="R180" s="2405" t="s">
        <v>938</v>
      </c>
      <c r="S180" s="2405"/>
      <c r="T180" s="2405"/>
      <c r="U180" s="2405"/>
      <c r="V180" s="2405"/>
      <c r="W180" s="2405"/>
      <c r="X180" s="2405"/>
      <c r="Y180" s="2405"/>
      <c r="Z180" s="2405"/>
      <c r="AA180" s="2405"/>
      <c r="AB180" s="2405"/>
      <c r="AC180" s="2405"/>
      <c r="AD180" s="2405"/>
      <c r="AE180" s="2405"/>
      <c r="AF180" s="2405"/>
      <c r="AG180" s="2405"/>
      <c r="AH180" s="2356"/>
      <c r="AI180" s="2356"/>
      <c r="AJ180" s="2356"/>
      <c r="AK180" s="2356"/>
      <c r="AL180" s="2369">
        <v>16</v>
      </c>
      <c r="AM180" s="2369"/>
      <c r="AN180" s="2369"/>
      <c r="AO180" s="1119"/>
      <c r="AP180" s="1199">
        <v>3</v>
      </c>
      <c r="AQ180" s="1200"/>
      <c r="AR180" s="1200"/>
      <c r="AS180" s="1200"/>
      <c r="AT180" s="1200"/>
      <c r="AU180" s="1200"/>
      <c r="AV180" s="1200"/>
      <c r="AW180" s="1200"/>
      <c r="AX180" s="1200"/>
      <c r="AY180" s="1200"/>
      <c r="AZ180" s="1200"/>
      <c r="BA180" s="1119"/>
      <c r="BB180" s="1119"/>
      <c r="BC180" s="1263"/>
    </row>
    <row r="181" spans="1:55" s="92" customFormat="1" ht="45" customHeight="1">
      <c r="A181" s="2364"/>
      <c r="B181" s="2364"/>
      <c r="C181" s="2364"/>
      <c r="D181" s="2335"/>
      <c r="E181" s="2335"/>
      <c r="F181" s="2335"/>
      <c r="G181" s="2335"/>
      <c r="H181" s="2362"/>
      <c r="I181" s="2362"/>
      <c r="J181" s="2362"/>
      <c r="K181" s="2362"/>
      <c r="L181" s="2404"/>
      <c r="M181" s="2404"/>
      <c r="N181" s="2404"/>
      <c r="O181" s="2404"/>
      <c r="P181" s="2404"/>
      <c r="Q181" s="2404"/>
      <c r="R181" s="2406" t="s">
        <v>1306</v>
      </c>
      <c r="S181" s="2406"/>
      <c r="T181" s="2406"/>
      <c r="U181" s="2406"/>
      <c r="V181" s="2406"/>
      <c r="W181" s="2406"/>
      <c r="X181" s="2406"/>
      <c r="Y181" s="2406"/>
      <c r="Z181" s="2406"/>
      <c r="AA181" s="2406"/>
      <c r="AB181" s="2406"/>
      <c r="AC181" s="2406"/>
      <c r="AD181" s="2406"/>
      <c r="AE181" s="2406"/>
      <c r="AF181" s="2406"/>
      <c r="AG181" s="2406"/>
      <c r="AH181" s="2357"/>
      <c r="AI181" s="2357"/>
      <c r="AJ181" s="2357"/>
      <c r="AK181" s="2357"/>
      <c r="AL181" s="2369"/>
      <c r="AM181" s="2369"/>
      <c r="AN181" s="2369"/>
      <c r="AO181" s="1119"/>
      <c r="AP181" s="1199">
        <v>3</v>
      </c>
      <c r="AQ181" s="1200"/>
      <c r="AR181" s="1200"/>
      <c r="AS181" s="1200"/>
      <c r="AT181" s="1200"/>
      <c r="AU181" s="1200"/>
      <c r="AV181" s="1200"/>
      <c r="AW181" s="1200"/>
      <c r="AX181" s="1200"/>
      <c r="AY181" s="1200"/>
      <c r="AZ181" s="1200"/>
      <c r="BA181" s="1119"/>
      <c r="BB181" s="1119"/>
      <c r="BC181" s="1263"/>
    </row>
    <row r="182" spans="1:55" s="92" customFormat="1" ht="30" customHeight="1">
      <c r="A182" s="2364">
        <v>34</v>
      </c>
      <c r="B182" s="2364">
        <v>33</v>
      </c>
      <c r="C182" s="2364">
        <v>33</v>
      </c>
      <c r="D182" s="2335" t="s">
        <v>402</v>
      </c>
      <c r="E182" s="2335"/>
      <c r="F182" s="2335"/>
      <c r="G182" s="2335"/>
      <c r="H182" s="2362" t="s">
        <v>1404</v>
      </c>
      <c r="I182" s="2362"/>
      <c r="J182" s="2362"/>
      <c r="K182" s="2362"/>
      <c r="L182" s="2404" t="s">
        <v>590</v>
      </c>
      <c r="M182" s="2404"/>
      <c r="N182" s="2404"/>
      <c r="O182" s="2404"/>
      <c r="P182" s="2404"/>
      <c r="Q182" s="2404"/>
      <c r="R182" s="2405" t="s">
        <v>939</v>
      </c>
      <c r="S182" s="2405"/>
      <c r="T182" s="2405"/>
      <c r="U182" s="2405"/>
      <c r="V182" s="2405"/>
      <c r="W182" s="2405"/>
      <c r="X182" s="2405"/>
      <c r="Y182" s="2405"/>
      <c r="Z182" s="2405"/>
      <c r="AA182" s="2405"/>
      <c r="AB182" s="2405"/>
      <c r="AC182" s="2405"/>
      <c r="AD182" s="2405"/>
      <c r="AE182" s="2405"/>
      <c r="AF182" s="2405"/>
      <c r="AG182" s="2405"/>
      <c r="AH182" s="2356"/>
      <c r="AI182" s="2356"/>
      <c r="AJ182" s="2356"/>
      <c r="AK182" s="2356"/>
      <c r="AL182" s="2369">
        <v>16</v>
      </c>
      <c r="AM182" s="2369"/>
      <c r="AN182" s="2369"/>
      <c r="AO182" s="1119"/>
      <c r="AP182" s="1199">
        <v>2</v>
      </c>
      <c r="AQ182" s="1200"/>
      <c r="AR182" s="1200"/>
      <c r="AS182" s="1200"/>
      <c r="AT182" s="1200"/>
      <c r="AU182" s="1200"/>
      <c r="AV182" s="1200"/>
      <c r="AW182" s="1200"/>
      <c r="AX182" s="1200"/>
      <c r="AY182" s="1200"/>
      <c r="AZ182" s="1200"/>
      <c r="BA182" s="1119"/>
      <c r="BB182" s="1119"/>
      <c r="BC182" s="1263"/>
    </row>
    <row r="183" spans="1:55" s="92" customFormat="1" ht="30" customHeight="1">
      <c r="A183" s="2364"/>
      <c r="B183" s="2364"/>
      <c r="C183" s="2364"/>
      <c r="D183" s="2335"/>
      <c r="E183" s="2335"/>
      <c r="F183" s="2335"/>
      <c r="G183" s="2335"/>
      <c r="H183" s="2362"/>
      <c r="I183" s="2362"/>
      <c r="J183" s="2362"/>
      <c r="K183" s="2362"/>
      <c r="L183" s="2404"/>
      <c r="M183" s="2404"/>
      <c r="N183" s="2404"/>
      <c r="O183" s="2404"/>
      <c r="P183" s="2404"/>
      <c r="Q183" s="2404"/>
      <c r="R183" s="2406" t="s">
        <v>982</v>
      </c>
      <c r="S183" s="2406"/>
      <c r="T183" s="2406"/>
      <c r="U183" s="2406"/>
      <c r="V183" s="2406"/>
      <c r="W183" s="2406"/>
      <c r="X183" s="2406"/>
      <c r="Y183" s="2406"/>
      <c r="Z183" s="2406"/>
      <c r="AA183" s="2406"/>
      <c r="AB183" s="2406"/>
      <c r="AC183" s="2406"/>
      <c r="AD183" s="2406"/>
      <c r="AE183" s="2406"/>
      <c r="AF183" s="2406"/>
      <c r="AG183" s="2406"/>
      <c r="AH183" s="2357"/>
      <c r="AI183" s="2357"/>
      <c r="AJ183" s="2357"/>
      <c r="AK183" s="2357"/>
      <c r="AL183" s="2369"/>
      <c r="AM183" s="2369"/>
      <c r="AN183" s="2369"/>
      <c r="AO183" s="1119"/>
      <c r="AP183" s="1199">
        <v>2</v>
      </c>
      <c r="AQ183" s="1200"/>
      <c r="AR183" s="1200"/>
      <c r="AS183" s="1200"/>
      <c r="AT183" s="1200"/>
      <c r="AU183" s="1200"/>
      <c r="AV183" s="1200"/>
      <c r="AW183" s="1200"/>
      <c r="AX183" s="1200"/>
      <c r="AY183" s="1200"/>
      <c r="AZ183" s="1200"/>
      <c r="BA183" s="1119"/>
      <c r="BB183" s="1119"/>
      <c r="BC183" s="1263"/>
    </row>
    <row r="184" spans="1:55" s="92" customFormat="1" ht="39.950000000000003" customHeight="1">
      <c r="A184" s="2364">
        <v>35</v>
      </c>
      <c r="B184" s="2364">
        <v>34</v>
      </c>
      <c r="C184" s="2364">
        <v>34</v>
      </c>
      <c r="D184" s="2335" t="s">
        <v>403</v>
      </c>
      <c r="E184" s="2335"/>
      <c r="F184" s="2335"/>
      <c r="G184" s="2335"/>
      <c r="H184" s="2362" t="s">
        <v>1404</v>
      </c>
      <c r="I184" s="2362"/>
      <c r="J184" s="2362"/>
      <c r="K184" s="2362"/>
      <c r="L184" s="2361" t="s">
        <v>1616</v>
      </c>
      <c r="M184" s="2361"/>
      <c r="N184" s="2361"/>
      <c r="O184" s="2361"/>
      <c r="P184" s="2361"/>
      <c r="Q184" s="2361"/>
      <c r="R184" s="2405" t="s">
        <v>1612</v>
      </c>
      <c r="S184" s="2405"/>
      <c r="T184" s="2405"/>
      <c r="U184" s="2405"/>
      <c r="V184" s="2405"/>
      <c r="W184" s="2405"/>
      <c r="X184" s="2405"/>
      <c r="Y184" s="2405"/>
      <c r="Z184" s="2405"/>
      <c r="AA184" s="2405"/>
      <c r="AB184" s="2405"/>
      <c r="AC184" s="2405"/>
      <c r="AD184" s="2405"/>
      <c r="AE184" s="2405"/>
      <c r="AF184" s="2405"/>
      <c r="AG184" s="2405"/>
      <c r="AH184" s="2356"/>
      <c r="AI184" s="2356"/>
      <c r="AJ184" s="2356"/>
      <c r="AK184" s="2356"/>
      <c r="AL184" s="2369">
        <v>16</v>
      </c>
      <c r="AM184" s="2369"/>
      <c r="AN184" s="2369"/>
      <c r="AO184" s="1119"/>
      <c r="AP184" s="1199">
        <v>3</v>
      </c>
      <c r="AQ184" s="1200"/>
      <c r="AR184" s="1200"/>
      <c r="AS184" s="1200"/>
      <c r="AT184" s="1200"/>
      <c r="AU184" s="1200"/>
      <c r="AV184" s="1200"/>
      <c r="AW184" s="1200"/>
      <c r="AX184" s="1200"/>
      <c r="AY184" s="1200"/>
      <c r="AZ184" s="1200"/>
      <c r="BA184" s="1119"/>
      <c r="BB184" s="1119"/>
      <c r="BC184" s="1263"/>
    </row>
    <row r="185" spans="1:55" s="92" customFormat="1" ht="30" customHeight="1">
      <c r="A185" s="2364"/>
      <c r="B185" s="2364"/>
      <c r="C185" s="2364"/>
      <c r="D185" s="2335"/>
      <c r="E185" s="2335"/>
      <c r="F185" s="2335"/>
      <c r="G185" s="2335"/>
      <c r="H185" s="2362"/>
      <c r="I185" s="2362"/>
      <c r="J185" s="2362"/>
      <c r="K185" s="2362"/>
      <c r="L185" s="2361"/>
      <c r="M185" s="2361"/>
      <c r="N185" s="2361"/>
      <c r="O185" s="2361"/>
      <c r="P185" s="2361"/>
      <c r="Q185" s="2361"/>
      <c r="R185" s="2406" t="s">
        <v>1613</v>
      </c>
      <c r="S185" s="2406"/>
      <c r="T185" s="2406"/>
      <c r="U185" s="2406"/>
      <c r="V185" s="2406"/>
      <c r="W185" s="2406"/>
      <c r="X185" s="2406"/>
      <c r="Y185" s="2406"/>
      <c r="Z185" s="2406"/>
      <c r="AA185" s="2406"/>
      <c r="AB185" s="2406"/>
      <c r="AC185" s="2406"/>
      <c r="AD185" s="2406"/>
      <c r="AE185" s="2406"/>
      <c r="AF185" s="2406"/>
      <c r="AG185" s="2406"/>
      <c r="AH185" s="2357"/>
      <c r="AI185" s="2357"/>
      <c r="AJ185" s="2357"/>
      <c r="AK185" s="2357"/>
      <c r="AL185" s="2369"/>
      <c r="AM185" s="2369"/>
      <c r="AN185" s="2369"/>
      <c r="AO185" s="1119"/>
      <c r="AP185" s="1199">
        <v>2</v>
      </c>
      <c r="AQ185" s="1200"/>
      <c r="AR185" s="1200"/>
      <c r="AS185" s="1200"/>
      <c r="AT185" s="1200"/>
      <c r="AU185" s="1200"/>
      <c r="AV185" s="1200"/>
      <c r="AW185" s="1200"/>
      <c r="AX185" s="1200"/>
      <c r="AY185" s="1200"/>
      <c r="AZ185" s="1200"/>
      <c r="BA185" s="1119"/>
      <c r="BB185" s="1119"/>
      <c r="BC185" s="1263"/>
    </row>
    <row r="186" spans="1:55" s="92" customFormat="1" ht="34.5" customHeight="1">
      <c r="A186" s="2364">
        <v>36</v>
      </c>
      <c r="B186" s="2364">
        <v>35</v>
      </c>
      <c r="C186" s="2364">
        <v>35</v>
      </c>
      <c r="D186" s="2335" t="s">
        <v>1197</v>
      </c>
      <c r="E186" s="2335"/>
      <c r="F186" s="2335"/>
      <c r="G186" s="2335"/>
      <c r="H186" s="2362" t="s">
        <v>1404</v>
      </c>
      <c r="I186" s="2362"/>
      <c r="J186" s="2362"/>
      <c r="K186" s="2362"/>
      <c r="L186" s="2404" t="s">
        <v>1178</v>
      </c>
      <c r="M186" s="2404"/>
      <c r="N186" s="2404"/>
      <c r="O186" s="2404"/>
      <c r="P186" s="2404"/>
      <c r="Q186" s="2404"/>
      <c r="R186" s="2405" t="s">
        <v>1067</v>
      </c>
      <c r="S186" s="2405"/>
      <c r="T186" s="2405"/>
      <c r="U186" s="2405"/>
      <c r="V186" s="2405"/>
      <c r="W186" s="2405"/>
      <c r="X186" s="2405"/>
      <c r="Y186" s="2405"/>
      <c r="Z186" s="2405"/>
      <c r="AA186" s="2405"/>
      <c r="AB186" s="2405"/>
      <c r="AC186" s="2405"/>
      <c r="AD186" s="2405"/>
      <c r="AE186" s="2405"/>
      <c r="AF186" s="2405"/>
      <c r="AG186" s="2405"/>
      <c r="AH186" s="2356"/>
      <c r="AI186" s="2356"/>
      <c r="AJ186" s="2356"/>
      <c r="AK186" s="2356"/>
      <c r="AL186" s="2369">
        <v>16</v>
      </c>
      <c r="AM186" s="2369"/>
      <c r="AN186" s="2369"/>
      <c r="AO186" s="1119"/>
      <c r="AP186" s="1199">
        <v>2</v>
      </c>
      <c r="AQ186" s="1200"/>
      <c r="AR186" s="1200"/>
      <c r="AS186" s="1200"/>
      <c r="AT186" s="1200"/>
      <c r="AU186" s="1200"/>
      <c r="AV186" s="1200"/>
      <c r="AW186" s="1200"/>
      <c r="AX186" s="1200"/>
      <c r="AY186" s="1200"/>
      <c r="AZ186" s="1200"/>
      <c r="BA186" s="1119"/>
      <c r="BB186" s="1119"/>
      <c r="BC186" s="1263"/>
    </row>
    <row r="187" spans="1:55" s="92" customFormat="1" ht="66.95" customHeight="1">
      <c r="A187" s="2364"/>
      <c r="B187" s="2364"/>
      <c r="C187" s="2364"/>
      <c r="D187" s="2335"/>
      <c r="E187" s="2335"/>
      <c r="F187" s="2335"/>
      <c r="G187" s="2335"/>
      <c r="H187" s="2362"/>
      <c r="I187" s="2362"/>
      <c r="J187" s="2362"/>
      <c r="K187" s="2362"/>
      <c r="L187" s="2404"/>
      <c r="M187" s="2404"/>
      <c r="N187" s="2404"/>
      <c r="O187" s="2404"/>
      <c r="P187" s="2404"/>
      <c r="Q187" s="2404"/>
      <c r="R187" s="2406" t="s">
        <v>653</v>
      </c>
      <c r="S187" s="2406"/>
      <c r="T187" s="2406"/>
      <c r="U187" s="2406"/>
      <c r="V187" s="2406"/>
      <c r="W187" s="2406"/>
      <c r="X187" s="2406"/>
      <c r="Y187" s="2406"/>
      <c r="Z187" s="2406"/>
      <c r="AA187" s="2406"/>
      <c r="AB187" s="2406"/>
      <c r="AC187" s="2406"/>
      <c r="AD187" s="2406"/>
      <c r="AE187" s="2406"/>
      <c r="AF187" s="2406"/>
      <c r="AG187" s="2406"/>
      <c r="AH187" s="2357"/>
      <c r="AI187" s="2357"/>
      <c r="AJ187" s="2357"/>
      <c r="AK187" s="2357"/>
      <c r="AL187" s="2369"/>
      <c r="AM187" s="2369"/>
      <c r="AN187" s="2369"/>
      <c r="AO187" s="1119"/>
      <c r="AP187" s="1199">
        <v>5</v>
      </c>
      <c r="AQ187" s="1200"/>
      <c r="AR187" s="1200"/>
      <c r="AS187" s="1200"/>
      <c r="AT187" s="1200"/>
      <c r="AU187" s="1200"/>
      <c r="AV187" s="1200"/>
      <c r="AW187" s="1200"/>
      <c r="AX187" s="1200"/>
      <c r="AY187" s="1200"/>
      <c r="AZ187" s="1200"/>
      <c r="BA187" s="1119"/>
      <c r="BB187" s="1119"/>
      <c r="BC187" s="1263"/>
    </row>
    <row r="188" spans="1:55" s="92" customFormat="1" ht="39.950000000000003" customHeight="1">
      <c r="A188" s="896">
        <v>37</v>
      </c>
      <c r="B188" s="896">
        <v>36</v>
      </c>
      <c r="C188" s="896">
        <v>36</v>
      </c>
      <c r="D188" s="2335" t="s">
        <v>404</v>
      </c>
      <c r="E188" s="2335"/>
      <c r="F188" s="2335"/>
      <c r="G188" s="2335"/>
      <c r="H188" s="2362" t="s">
        <v>1404</v>
      </c>
      <c r="I188" s="2362"/>
      <c r="J188" s="2362"/>
      <c r="K188" s="2362"/>
      <c r="L188" s="2404" t="s">
        <v>1315</v>
      </c>
      <c r="M188" s="2404"/>
      <c r="N188" s="2404"/>
      <c r="O188" s="2404"/>
      <c r="P188" s="2404"/>
      <c r="Q188" s="2404"/>
      <c r="R188" s="2404" t="s">
        <v>1068</v>
      </c>
      <c r="S188" s="2404"/>
      <c r="T188" s="2404"/>
      <c r="U188" s="2404"/>
      <c r="V188" s="2404"/>
      <c r="W188" s="2404"/>
      <c r="X188" s="2404"/>
      <c r="Y188" s="2404"/>
      <c r="Z188" s="2404"/>
      <c r="AA188" s="2404"/>
      <c r="AB188" s="2404"/>
      <c r="AC188" s="2404"/>
      <c r="AD188" s="2404"/>
      <c r="AE188" s="2404"/>
      <c r="AF188" s="2404"/>
      <c r="AG188" s="2404"/>
      <c r="AH188" s="2358"/>
      <c r="AI188" s="2358"/>
      <c r="AJ188" s="2358"/>
      <c r="AK188" s="2358"/>
      <c r="AL188" s="2369">
        <v>16</v>
      </c>
      <c r="AM188" s="2369"/>
      <c r="AN188" s="2369"/>
      <c r="AO188" s="1119"/>
      <c r="AP188" s="1199">
        <v>3</v>
      </c>
      <c r="AQ188" s="1200"/>
      <c r="AR188" s="1200"/>
      <c r="AS188" s="1200"/>
      <c r="AT188" s="1200"/>
      <c r="AU188" s="1200"/>
      <c r="AV188" s="1200"/>
      <c r="AW188" s="1200"/>
      <c r="AX188" s="1200"/>
      <c r="AY188" s="1200"/>
      <c r="AZ188" s="1200"/>
      <c r="BA188" s="1119"/>
      <c r="BB188" s="1119"/>
      <c r="BC188" s="1263"/>
    </row>
  </sheetData>
  <sheetProtection algorithmName="SHA-512" hashValue="JiAXqCWXLDnNIgfT8SThj6/kHP0nkadnOCUIzqDI0YpONqpNX1FtWcKpwwWcqgLobHZNQir0RpTllS2R4nq2DA==" saltValue="L3GGxCMidXrdQvnAt9eWhA==" spinCount="100000" sheet="1" objects="1" scenarios="1"/>
  <mergeCells count="808">
    <mergeCell ref="AG47:AJ47"/>
    <mergeCell ref="AK82:AN82"/>
    <mergeCell ref="X35:AF35"/>
    <mergeCell ref="AG35:AJ35"/>
    <mergeCell ref="AK35:AN35"/>
    <mergeCell ref="X68:AF68"/>
    <mergeCell ref="AG68:AJ68"/>
    <mergeCell ref="AK68:AN68"/>
    <mergeCell ref="X59:AF59"/>
    <mergeCell ref="X60:AF60"/>
    <mergeCell ref="X63:AF63"/>
    <mergeCell ref="X64:AF64"/>
    <mergeCell ref="X67:AF67"/>
    <mergeCell ref="AK47:AN47"/>
    <mergeCell ref="AG48:AJ48"/>
    <mergeCell ref="AK48:AN48"/>
    <mergeCell ref="AG49:AJ49"/>
    <mergeCell ref="AK49:AN49"/>
    <mergeCell ref="X62:AF62"/>
    <mergeCell ref="AG55:AJ55"/>
    <mergeCell ref="AG60:AJ60"/>
    <mergeCell ref="X66:AF66"/>
    <mergeCell ref="X56:AF56"/>
    <mergeCell ref="X57:AF57"/>
    <mergeCell ref="X58:AF58"/>
    <mergeCell ref="X36:AF36"/>
    <mergeCell ref="I43:W43"/>
    <mergeCell ref="X43:AF43"/>
    <mergeCell ref="H102:K102"/>
    <mergeCell ref="H103:K103"/>
    <mergeCell ref="X44:AF44"/>
    <mergeCell ref="D44:H85"/>
    <mergeCell ref="X51:AF51"/>
    <mergeCell ref="X52:AF52"/>
    <mergeCell ref="X75:AF75"/>
    <mergeCell ref="X61:AF61"/>
    <mergeCell ref="L103:Q103"/>
    <mergeCell ref="D103:G103"/>
    <mergeCell ref="I44:W85"/>
    <mergeCell ref="X81:AF81"/>
    <mergeCell ref="X89:AF89"/>
    <mergeCell ref="X46:AF46"/>
    <mergeCell ref="X82:AF82"/>
    <mergeCell ref="X53:AF53"/>
    <mergeCell ref="X54:AF54"/>
    <mergeCell ref="X55:AF55"/>
    <mergeCell ref="D86:H89"/>
    <mergeCell ref="X69:AF69"/>
    <mergeCell ref="D118:G118"/>
    <mergeCell ref="D105:G105"/>
    <mergeCell ref="H106:K106"/>
    <mergeCell ref="H112:K114"/>
    <mergeCell ref="H118:K118"/>
    <mergeCell ref="H107:K107"/>
    <mergeCell ref="D115:G117"/>
    <mergeCell ref="C115:C117"/>
    <mergeCell ref="D109:G109"/>
    <mergeCell ref="H109:K109"/>
    <mergeCell ref="A25:AN25"/>
    <mergeCell ref="A23:AN23"/>
    <mergeCell ref="A24:AN24"/>
    <mergeCell ref="AK19:AN19"/>
    <mergeCell ref="Y19:AB19"/>
    <mergeCell ref="AG19:AJ19"/>
    <mergeCell ref="AK29:AN29"/>
    <mergeCell ref="A22:AN22"/>
    <mergeCell ref="A28:H28"/>
    <mergeCell ref="A29:A41"/>
    <mergeCell ref="D29:H37"/>
    <mergeCell ref="D38:H41"/>
    <mergeCell ref="B29:B41"/>
    <mergeCell ref="C29:C41"/>
    <mergeCell ref="AG31:AJ31"/>
    <mergeCell ref="AK31:AN31"/>
    <mergeCell ref="AG32:AJ32"/>
    <mergeCell ref="AK32:AN32"/>
    <mergeCell ref="AG45:AJ45"/>
    <mergeCell ref="AK45:AN45"/>
    <mergeCell ref="AG46:AJ46"/>
    <mergeCell ref="X45:AF45"/>
    <mergeCell ref="AG28:AJ28"/>
    <mergeCell ref="AK28:AN28"/>
    <mergeCell ref="C147:C151"/>
    <mergeCell ref="D152:G153"/>
    <mergeCell ref="D124:G124"/>
    <mergeCell ref="D131:G132"/>
    <mergeCell ref="H152:K153"/>
    <mergeCell ref="H129:K129"/>
    <mergeCell ref="H119:K119"/>
    <mergeCell ref="AH153:AI153"/>
    <mergeCell ref="AH152:AI152"/>
    <mergeCell ref="AJ153:AK153"/>
    <mergeCell ref="R148:AG148"/>
    <mergeCell ref="R149:AG149"/>
    <mergeCell ref="R150:AG150"/>
    <mergeCell ref="AG29:AJ29"/>
    <mergeCell ref="D128:G128"/>
    <mergeCell ref="H125:K125"/>
    <mergeCell ref="C121:C122"/>
    <mergeCell ref="C143:C144"/>
    <mergeCell ref="H133:K133"/>
    <mergeCell ref="H123:K123"/>
    <mergeCell ref="R128:AG128"/>
    <mergeCell ref="R129:AG129"/>
    <mergeCell ref="AH129:AI129"/>
    <mergeCell ref="L119:Q119"/>
    <mergeCell ref="R130:AG130"/>
    <mergeCell ref="R131:AG131"/>
    <mergeCell ref="L124:Q124"/>
    <mergeCell ref="AH127:AI127"/>
    <mergeCell ref="AH128:AI128"/>
    <mergeCell ref="R125:AG125"/>
    <mergeCell ref="AH126:AI126"/>
    <mergeCell ref="H124:K124"/>
    <mergeCell ref="AH131:AI131"/>
    <mergeCell ref="AH132:AI132"/>
    <mergeCell ref="L130:Q130"/>
    <mergeCell ref="L126:Q127"/>
    <mergeCell ref="L128:Q128"/>
    <mergeCell ref="H122:K122"/>
    <mergeCell ref="H130:K130"/>
    <mergeCell ref="H131:K132"/>
    <mergeCell ref="R151:AG151"/>
    <mergeCell ref="L147:Q151"/>
    <mergeCell ref="A145:A146"/>
    <mergeCell ref="AH146:AI146"/>
    <mergeCell ref="AL154:AN154"/>
    <mergeCell ref="AJ145:AK145"/>
    <mergeCell ref="AJ146:AK146"/>
    <mergeCell ref="AJ147:AK147"/>
    <mergeCell ref="AJ148:AK148"/>
    <mergeCell ref="AJ149:AK149"/>
    <mergeCell ref="AJ150:AK150"/>
    <mergeCell ref="AJ151:AK151"/>
    <mergeCell ref="R154:AG154"/>
    <mergeCell ref="R152:AG152"/>
    <mergeCell ref="R153:AG153"/>
    <mergeCell ref="AH147:AI147"/>
    <mergeCell ref="L154:Q154"/>
    <mergeCell ref="L152:Q153"/>
    <mergeCell ref="AJ154:AK154"/>
    <mergeCell ref="AH154:AI154"/>
    <mergeCell ref="AL152:AN153"/>
    <mergeCell ref="A152:A153"/>
    <mergeCell ref="H154:K154"/>
    <mergeCell ref="C152:C153"/>
    <mergeCell ref="AK13:AN13"/>
    <mergeCell ref="AK14:AN14"/>
    <mergeCell ref="A15:A18"/>
    <mergeCell ref="D15:K15"/>
    <mergeCell ref="D16:K16"/>
    <mergeCell ref="D17:K17"/>
    <mergeCell ref="Y13:AB13"/>
    <mergeCell ref="AG13:AJ13"/>
    <mergeCell ref="C15:C18"/>
    <mergeCell ref="AK15:AN15"/>
    <mergeCell ref="A13:A14"/>
    <mergeCell ref="B13:B14"/>
    <mergeCell ref="C13:C14"/>
    <mergeCell ref="L15:X15"/>
    <mergeCell ref="B15:B18"/>
    <mergeCell ref="D14:K14"/>
    <mergeCell ref="D13:K13"/>
    <mergeCell ref="Y15:AB15"/>
    <mergeCell ref="AG14:AJ14"/>
    <mergeCell ref="L14:X14"/>
    <mergeCell ref="AG16:AJ16"/>
    <mergeCell ref="AG17:AJ17"/>
    <mergeCell ref="AG18:AJ18"/>
    <mergeCell ref="AC17:AF17"/>
    <mergeCell ref="AG12:AJ12"/>
    <mergeCell ref="AC6:AF6"/>
    <mergeCell ref="Y6:AB6"/>
    <mergeCell ref="A10:AN10"/>
    <mergeCell ref="AK12:AN12"/>
    <mergeCell ref="A11:K12"/>
    <mergeCell ref="L11:X12"/>
    <mergeCell ref="Y12:AB12"/>
    <mergeCell ref="AC12:AF12"/>
    <mergeCell ref="Y11:AF11"/>
    <mergeCell ref="AG11:AN11"/>
    <mergeCell ref="Y14:AB14"/>
    <mergeCell ref="L18:X18"/>
    <mergeCell ref="AC13:AF13"/>
    <mergeCell ref="AC14:AF14"/>
    <mergeCell ref="AC15:AF15"/>
    <mergeCell ref="AC16:AF16"/>
    <mergeCell ref="L13:X13"/>
    <mergeCell ref="AG15:AJ15"/>
    <mergeCell ref="Y16:AB16"/>
    <mergeCell ref="Y17:AB17"/>
    <mergeCell ref="Y18:AB18"/>
    <mergeCell ref="L16:X16"/>
    <mergeCell ref="L17:X17"/>
    <mergeCell ref="D18:K18"/>
    <mergeCell ref="D20:K20"/>
    <mergeCell ref="AK16:AN16"/>
    <mergeCell ref="AK17:AN17"/>
    <mergeCell ref="AK18:AN18"/>
    <mergeCell ref="AC19:AF19"/>
    <mergeCell ref="L19:X19"/>
    <mergeCell ref="AK20:AN20"/>
    <mergeCell ref="AC20:AF20"/>
    <mergeCell ref="L20:X20"/>
    <mergeCell ref="AC18:AF18"/>
    <mergeCell ref="AG20:AJ20"/>
    <mergeCell ref="D19:K19"/>
    <mergeCell ref="AG30:AJ30"/>
    <mergeCell ref="AK30:AN30"/>
    <mergeCell ref="Y20:AB20"/>
    <mergeCell ref="AG38:AJ38"/>
    <mergeCell ref="AK38:AN38"/>
    <mergeCell ref="AG36:AJ36"/>
    <mergeCell ref="AK36:AN36"/>
    <mergeCell ref="X37:AF37"/>
    <mergeCell ref="I28:W28"/>
    <mergeCell ref="I29:W37"/>
    <mergeCell ref="I38:W41"/>
    <mergeCell ref="X28:AF28"/>
    <mergeCell ref="X38:AF38"/>
    <mergeCell ref="X39:AF39"/>
    <mergeCell ref="X40:AF40"/>
    <mergeCell ref="X41:AF41"/>
    <mergeCell ref="X29:AF29"/>
    <mergeCell ref="X30:AF30"/>
    <mergeCell ref="X31:AF31"/>
    <mergeCell ref="X32:AF32"/>
    <mergeCell ref="X33:AF33"/>
    <mergeCell ref="X34:AF34"/>
    <mergeCell ref="AG33:AJ33"/>
    <mergeCell ref="AK33:AN33"/>
    <mergeCell ref="AG34:AJ34"/>
    <mergeCell ref="AK34:AN34"/>
    <mergeCell ref="AG43:AJ43"/>
    <mergeCell ref="AK43:AN43"/>
    <mergeCell ref="AG44:AJ44"/>
    <mergeCell ref="AG41:AJ41"/>
    <mergeCell ref="AK41:AN41"/>
    <mergeCell ref="AG40:AJ40"/>
    <mergeCell ref="AK40:AN40"/>
    <mergeCell ref="AG37:AJ37"/>
    <mergeCell ref="AK37:AN37"/>
    <mergeCell ref="AG39:AJ39"/>
    <mergeCell ref="AK39:AN39"/>
    <mergeCell ref="AK44:AN44"/>
    <mergeCell ref="X87:AF87"/>
    <mergeCell ref="AG83:AJ83"/>
    <mergeCell ref="AK46:AN46"/>
    <mergeCell ref="AL123:AN123"/>
    <mergeCell ref="X47:AF47"/>
    <mergeCell ref="X48:AF48"/>
    <mergeCell ref="X49:AF49"/>
    <mergeCell ref="X50:AF50"/>
    <mergeCell ref="AL109:AN109"/>
    <mergeCell ref="AJ109:AK109"/>
    <mergeCell ref="AL121:AN122"/>
    <mergeCell ref="AH109:AI109"/>
    <mergeCell ref="AH118:AI118"/>
    <mergeCell ref="AJ118:AK118"/>
    <mergeCell ref="R118:AG118"/>
    <mergeCell ref="AG90:AJ90"/>
    <mergeCell ref="AG88:AJ88"/>
    <mergeCell ref="AK83:AN83"/>
    <mergeCell ref="AK84:AN84"/>
    <mergeCell ref="X86:AF86"/>
    <mergeCell ref="X80:AF80"/>
    <mergeCell ref="X65:AF65"/>
    <mergeCell ref="X83:AF83"/>
    <mergeCell ref="X85:AF85"/>
    <mergeCell ref="X74:AF74"/>
    <mergeCell ref="X77:AF77"/>
    <mergeCell ref="X78:AF78"/>
    <mergeCell ref="X79:AF79"/>
    <mergeCell ref="X71:AF71"/>
    <mergeCell ref="X76:AF76"/>
    <mergeCell ref="X72:AF72"/>
    <mergeCell ref="X73:AF73"/>
    <mergeCell ref="X84:AF84"/>
    <mergeCell ref="X70:AF70"/>
    <mergeCell ref="AG67:AJ67"/>
    <mergeCell ref="AG70:AJ70"/>
    <mergeCell ref="AG78:AJ78"/>
    <mergeCell ref="AG82:AJ82"/>
    <mergeCell ref="AK52:AN52"/>
    <mergeCell ref="AG53:AJ53"/>
    <mergeCell ref="AK53:AN53"/>
    <mergeCell ref="AG50:AJ50"/>
    <mergeCell ref="AK50:AN50"/>
    <mergeCell ref="AG52:AJ52"/>
    <mergeCell ref="AG51:AJ51"/>
    <mergeCell ref="AK51:AN51"/>
    <mergeCell ref="AK55:AN55"/>
    <mergeCell ref="AG54:AJ54"/>
    <mergeCell ref="AK54:AN54"/>
    <mergeCell ref="AK56:AN56"/>
    <mergeCell ref="AG57:AJ57"/>
    <mergeCell ref="AK57:AN57"/>
    <mergeCell ref="AG58:AJ58"/>
    <mergeCell ref="AK63:AN63"/>
    <mergeCell ref="AK64:AN64"/>
    <mergeCell ref="AG65:AJ65"/>
    <mergeCell ref="AK65:AN65"/>
    <mergeCell ref="AG93:AJ93"/>
    <mergeCell ref="AG66:AJ66"/>
    <mergeCell ref="AK66:AN66"/>
    <mergeCell ref="AK58:AN58"/>
    <mergeCell ref="AG56:AJ56"/>
    <mergeCell ref="AG59:AJ59"/>
    <mergeCell ref="AG63:AJ63"/>
    <mergeCell ref="AK67:AN67"/>
    <mergeCell ref="AG64:AJ64"/>
    <mergeCell ref="AK60:AN60"/>
    <mergeCell ref="AG61:AJ61"/>
    <mergeCell ref="AK61:AN61"/>
    <mergeCell ref="AG62:AJ62"/>
    <mergeCell ref="AK62:AN62"/>
    <mergeCell ref="AK59:AN59"/>
    <mergeCell ref="AG87:AJ87"/>
    <mergeCell ref="AG74:AJ74"/>
    <mergeCell ref="A115:A117"/>
    <mergeCell ref="C112:C114"/>
    <mergeCell ref="L110:Q110"/>
    <mergeCell ref="AL103:AN103"/>
    <mergeCell ref="AL101:AN102"/>
    <mergeCell ref="AL111:AN111"/>
    <mergeCell ref="AL112:AN114"/>
    <mergeCell ref="AJ111:AK111"/>
    <mergeCell ref="AL115:AN117"/>
    <mergeCell ref="L102:Q102"/>
    <mergeCell ref="AL105:AN105"/>
    <mergeCell ref="AL106:AN106"/>
    <mergeCell ref="AJ103:AK103"/>
    <mergeCell ref="AJ105:AK105"/>
    <mergeCell ref="AJ106:AK106"/>
    <mergeCell ref="AJ107:AK107"/>
    <mergeCell ref="AJ108:AK108"/>
    <mergeCell ref="AJ104:AK104"/>
    <mergeCell ref="AL104:AN104"/>
    <mergeCell ref="L104:Q104"/>
    <mergeCell ref="AK90:AN90"/>
    <mergeCell ref="AG91:AJ91"/>
    <mergeCell ref="A97:AN97"/>
    <mergeCell ref="AG92:AJ92"/>
    <mergeCell ref="AK92:AN92"/>
    <mergeCell ref="C101:C102"/>
    <mergeCell ref="D101:Q101"/>
    <mergeCell ref="X91:AF91"/>
    <mergeCell ref="AJ101:AK102"/>
    <mergeCell ref="AH101:AI102"/>
    <mergeCell ref="B101:B102"/>
    <mergeCell ref="A101:A102"/>
    <mergeCell ref="D102:G102"/>
    <mergeCell ref="X90:AF90"/>
    <mergeCell ref="X92:AF92"/>
    <mergeCell ref="AK93:AN93"/>
    <mergeCell ref="B44:B93"/>
    <mergeCell ref="AK70:AN70"/>
    <mergeCell ref="AK69:AN69"/>
    <mergeCell ref="AG71:AJ71"/>
    <mergeCell ref="AK71:AN71"/>
    <mergeCell ref="AG72:AJ72"/>
    <mergeCell ref="AK72:AN72"/>
    <mergeCell ref="AG69:AJ69"/>
    <mergeCell ref="AG73:AJ73"/>
    <mergeCell ref="AL108:AN108"/>
    <mergeCell ref="R115:AG115"/>
    <mergeCell ref="R114:AG114"/>
    <mergeCell ref="AH111:AI111"/>
    <mergeCell ref="R111:AG111"/>
    <mergeCell ref="R110:AG110"/>
    <mergeCell ref="AH110:AI110"/>
    <mergeCell ref="A96:AN96"/>
    <mergeCell ref="R105:AG105"/>
    <mergeCell ref="R106:AG106"/>
    <mergeCell ref="R107:AG107"/>
    <mergeCell ref="L107:Q107"/>
    <mergeCell ref="L108:Q108"/>
    <mergeCell ref="H105:K105"/>
    <mergeCell ref="D108:G108"/>
    <mergeCell ref="AH103:AI103"/>
    <mergeCell ref="AH105:AI105"/>
    <mergeCell ref="A95:AN95"/>
    <mergeCell ref="AJ110:AK110"/>
    <mergeCell ref="AJ115:AK115"/>
    <mergeCell ref="AJ113:AK113"/>
    <mergeCell ref="AL110:AN110"/>
    <mergeCell ref="AL107:AN107"/>
    <mergeCell ref="AH106:AI106"/>
    <mergeCell ref="B115:B117"/>
    <mergeCell ref="L115:Q117"/>
    <mergeCell ref="R116:AG116"/>
    <mergeCell ref="R117:AG117"/>
    <mergeCell ref="H115:K117"/>
    <mergeCell ref="D112:G114"/>
    <mergeCell ref="R112:AG112"/>
    <mergeCell ref="AJ117:AK117"/>
    <mergeCell ref="AH117:AI117"/>
    <mergeCell ref="B112:B114"/>
    <mergeCell ref="AH115:AI115"/>
    <mergeCell ref="L112:Q114"/>
    <mergeCell ref="AH112:AI112"/>
    <mergeCell ref="AH113:AI113"/>
    <mergeCell ref="AH114:AI114"/>
    <mergeCell ref="AH116:AI116"/>
    <mergeCell ref="AJ112:AK112"/>
    <mergeCell ref="AJ116:AK116"/>
    <mergeCell ref="D106:G106"/>
    <mergeCell ref="B121:B122"/>
    <mergeCell ref="A139:A140"/>
    <mergeCell ref="D133:G133"/>
    <mergeCell ref="D123:G123"/>
    <mergeCell ref="A131:A132"/>
    <mergeCell ref="D129:G129"/>
    <mergeCell ref="D130:G130"/>
    <mergeCell ref="C131:C132"/>
    <mergeCell ref="C134:C138"/>
    <mergeCell ref="C139:C140"/>
    <mergeCell ref="A121:A122"/>
    <mergeCell ref="A126:A127"/>
    <mergeCell ref="D125:G125"/>
    <mergeCell ref="D126:G127"/>
    <mergeCell ref="A134:A138"/>
    <mergeCell ref="C126:C127"/>
    <mergeCell ref="D122:G122"/>
    <mergeCell ref="D121:Q121"/>
    <mergeCell ref="H126:K127"/>
    <mergeCell ref="L122:Q122"/>
    <mergeCell ref="L133:Q133"/>
    <mergeCell ref="L136:Q136"/>
    <mergeCell ref="L137:Q137"/>
    <mergeCell ref="L129:Q129"/>
    <mergeCell ref="L139:Q140"/>
    <mergeCell ref="AH130:AI130"/>
    <mergeCell ref="AL118:AN118"/>
    <mergeCell ref="AL124:AN124"/>
    <mergeCell ref="R119:AG119"/>
    <mergeCell ref="R123:AG123"/>
    <mergeCell ref="AH123:AI123"/>
    <mergeCell ref="AH124:AI124"/>
    <mergeCell ref="AJ124:AK124"/>
    <mergeCell ref="AH119:AI119"/>
    <mergeCell ref="AJ121:AK122"/>
    <mergeCell ref="AJ123:AK123"/>
    <mergeCell ref="R124:AG124"/>
    <mergeCell ref="R121:AG122"/>
    <mergeCell ref="AJ119:AK119"/>
    <mergeCell ref="AH121:AI122"/>
    <mergeCell ref="AL119:AN119"/>
    <mergeCell ref="L118:Q118"/>
    <mergeCell ref="L125:Q125"/>
    <mergeCell ref="L131:Q132"/>
    <mergeCell ref="AH125:AI125"/>
    <mergeCell ref="L123:Q123"/>
    <mergeCell ref="R126:AG126"/>
    <mergeCell ref="R127:AG127"/>
    <mergeCell ref="L138:Q138"/>
    <mergeCell ref="L134:Q134"/>
    <mergeCell ref="L135:Q135"/>
    <mergeCell ref="AH139:AI139"/>
    <mergeCell ref="AH133:AI133"/>
    <mergeCell ref="AH134:AI134"/>
    <mergeCell ref="AH135:AI135"/>
    <mergeCell ref="AH136:AI136"/>
    <mergeCell ref="AH138:AI138"/>
    <mergeCell ref="R134:AG134"/>
    <mergeCell ref="R135:AG135"/>
    <mergeCell ref="R136:AG136"/>
    <mergeCell ref="R137:AG137"/>
    <mergeCell ref="R139:AG139"/>
    <mergeCell ref="AL141:AN141"/>
    <mergeCell ref="AL139:AN140"/>
    <mergeCell ref="L141:Q141"/>
    <mergeCell ref="D147:G151"/>
    <mergeCell ref="L145:Q146"/>
    <mergeCell ref="H145:K146"/>
    <mergeCell ref="AH145:AI145"/>
    <mergeCell ref="R145:AG145"/>
    <mergeCell ref="R146:AG146"/>
    <mergeCell ref="R147:AG147"/>
    <mergeCell ref="H141:K141"/>
    <mergeCell ref="AL143:AN144"/>
    <mergeCell ref="D144:G144"/>
    <mergeCell ref="H144:K144"/>
    <mergeCell ref="L144:Q144"/>
    <mergeCell ref="AJ143:AK144"/>
    <mergeCell ref="R143:AG144"/>
    <mergeCell ref="AH143:AI144"/>
    <mergeCell ref="AH141:AI141"/>
    <mergeCell ref="R141:AG141"/>
    <mergeCell ref="AH151:AI151"/>
    <mergeCell ref="D141:G141"/>
    <mergeCell ref="D139:G140"/>
    <mergeCell ref="R140:AG140"/>
    <mergeCell ref="AL145:AN146"/>
    <mergeCell ref="AL147:AN151"/>
    <mergeCell ref="H147:K151"/>
    <mergeCell ref="L157:Q157"/>
    <mergeCell ref="L158:Q159"/>
    <mergeCell ref="D160:G161"/>
    <mergeCell ref="H158:K159"/>
    <mergeCell ref="H160:K161"/>
    <mergeCell ref="AL158:AN159"/>
    <mergeCell ref="R158:AG158"/>
    <mergeCell ref="R159:AG159"/>
    <mergeCell ref="AH158:AI158"/>
    <mergeCell ref="AH159:AI159"/>
    <mergeCell ref="AJ158:AK158"/>
    <mergeCell ref="AJ159:AK159"/>
    <mergeCell ref="L160:Q161"/>
    <mergeCell ref="D145:G146"/>
    <mergeCell ref="D154:G154"/>
    <mergeCell ref="AJ156:AK157"/>
    <mergeCell ref="AL156:AN157"/>
    <mergeCell ref="D157:G157"/>
    <mergeCell ref="AJ152:AK152"/>
    <mergeCell ref="D156:Q156"/>
    <mergeCell ref="R156:AG157"/>
    <mergeCell ref="A172:A175"/>
    <mergeCell ref="D172:G175"/>
    <mergeCell ref="H172:K175"/>
    <mergeCell ref="L172:Q175"/>
    <mergeCell ref="AJ174:AK174"/>
    <mergeCell ref="AH175:AI175"/>
    <mergeCell ref="AJ175:AK175"/>
    <mergeCell ref="R175:AG175"/>
    <mergeCell ref="B172:B175"/>
    <mergeCell ref="C172:C175"/>
    <mergeCell ref="R174:AG174"/>
    <mergeCell ref="AH166:AI166"/>
    <mergeCell ref="AH173:AI173"/>
    <mergeCell ref="R171:AG171"/>
    <mergeCell ref="AL160:AN161"/>
    <mergeCell ref="AL162:AN163"/>
    <mergeCell ref="AL164:AN167"/>
    <mergeCell ref="R164:AG164"/>
    <mergeCell ref="R165:AG165"/>
    <mergeCell ref="AJ162:AK162"/>
    <mergeCell ref="AH162:AI162"/>
    <mergeCell ref="AH163:AI163"/>
    <mergeCell ref="AJ163:AK163"/>
    <mergeCell ref="AJ164:AK164"/>
    <mergeCell ref="AH165:AI165"/>
    <mergeCell ref="AJ165:AK165"/>
    <mergeCell ref="AH164:AI164"/>
    <mergeCell ref="AL168:AN171"/>
    <mergeCell ref="R169:AG169"/>
    <mergeCell ref="AH169:AI169"/>
    <mergeCell ref="AJ169:AK169"/>
    <mergeCell ref="R170:AG170"/>
    <mergeCell ref="AH170:AI170"/>
    <mergeCell ref="R160:AG160"/>
    <mergeCell ref="R177:AG178"/>
    <mergeCell ref="AL177:AN178"/>
    <mergeCell ref="D178:G178"/>
    <mergeCell ref="H178:K178"/>
    <mergeCell ref="L178:Q178"/>
    <mergeCell ref="AJ177:AK178"/>
    <mergeCell ref="AH177:AI178"/>
    <mergeCell ref="AJ173:AK173"/>
    <mergeCell ref="AH167:AI167"/>
    <mergeCell ref="AH168:AI168"/>
    <mergeCell ref="AJ168:AK168"/>
    <mergeCell ref="AJ167:AK167"/>
    <mergeCell ref="AH172:AI172"/>
    <mergeCell ref="AJ172:AK172"/>
    <mergeCell ref="AJ171:AK171"/>
    <mergeCell ref="AJ170:AK170"/>
    <mergeCell ref="AH171:AI171"/>
    <mergeCell ref="AH174:AI174"/>
    <mergeCell ref="H168:K171"/>
    <mergeCell ref="L168:Q171"/>
    <mergeCell ref="R168:AG168"/>
    <mergeCell ref="R167:AG167"/>
    <mergeCell ref="R172:AG172"/>
    <mergeCell ref="R173:AG173"/>
    <mergeCell ref="A177:A178"/>
    <mergeCell ref="D177:Q177"/>
    <mergeCell ref="A182:A183"/>
    <mergeCell ref="A180:A181"/>
    <mergeCell ref="L179:Q179"/>
    <mergeCell ref="L180:Q181"/>
    <mergeCell ref="L182:Q183"/>
    <mergeCell ref="B180:B181"/>
    <mergeCell ref="B182:B183"/>
    <mergeCell ref="B177:B178"/>
    <mergeCell ref="D180:G181"/>
    <mergeCell ref="C182:C183"/>
    <mergeCell ref="C177:C178"/>
    <mergeCell ref="C180:C181"/>
    <mergeCell ref="A186:A187"/>
    <mergeCell ref="D186:G187"/>
    <mergeCell ref="L186:Q187"/>
    <mergeCell ref="A184:A185"/>
    <mergeCell ref="L184:Q185"/>
    <mergeCell ref="B184:B185"/>
    <mergeCell ref="B186:B187"/>
    <mergeCell ref="C186:C187"/>
    <mergeCell ref="C184:C185"/>
    <mergeCell ref="L188:Q188"/>
    <mergeCell ref="R179:AG179"/>
    <mergeCell ref="R180:AG180"/>
    <mergeCell ref="R181:AG181"/>
    <mergeCell ref="R182:AG182"/>
    <mergeCell ref="R183:AG183"/>
    <mergeCell ref="R184:AG184"/>
    <mergeCell ref="R185:AG185"/>
    <mergeCell ref="R186:AG186"/>
    <mergeCell ref="R187:AG187"/>
    <mergeCell ref="R188:AG188"/>
    <mergeCell ref="D188:G188"/>
    <mergeCell ref="H179:K179"/>
    <mergeCell ref="H180:K181"/>
    <mergeCell ref="H182:K183"/>
    <mergeCell ref="H184:K185"/>
    <mergeCell ref="H186:K187"/>
    <mergeCell ref="H188:K188"/>
    <mergeCell ref="D179:G179"/>
    <mergeCell ref="D184:G185"/>
    <mergeCell ref="D182:G183"/>
    <mergeCell ref="AH182:AI182"/>
    <mergeCell ref="AH183:AI183"/>
    <mergeCell ref="AH185:AI185"/>
    <mergeCell ref="AH179:AI179"/>
    <mergeCell ref="AH180:AI180"/>
    <mergeCell ref="AH181:AI181"/>
    <mergeCell ref="AH184:AI184"/>
    <mergeCell ref="AJ140:AK140"/>
    <mergeCell ref="AH188:AI188"/>
    <mergeCell ref="AH186:AI186"/>
    <mergeCell ref="AH187:AI187"/>
    <mergeCell ref="AJ161:AK161"/>
    <mergeCell ref="AJ160:AK160"/>
    <mergeCell ref="AH160:AI160"/>
    <mergeCell ref="AH161:AI161"/>
    <mergeCell ref="AJ141:AK141"/>
    <mergeCell ref="AH156:AI157"/>
    <mergeCell ref="AH140:AI140"/>
    <mergeCell ref="AH150:AI150"/>
    <mergeCell ref="AH149:AI149"/>
    <mergeCell ref="AH148:AI148"/>
    <mergeCell ref="AJ188:AK188"/>
    <mergeCell ref="AJ186:AK186"/>
    <mergeCell ref="AJ187:AK187"/>
    <mergeCell ref="AL182:AN183"/>
    <mergeCell ref="AL184:AN185"/>
    <mergeCell ref="AL186:AN187"/>
    <mergeCell ref="AL188:AN188"/>
    <mergeCell ref="AL131:AN132"/>
    <mergeCell ref="AL133:AN133"/>
    <mergeCell ref="AJ182:AK182"/>
    <mergeCell ref="AJ183:AK183"/>
    <mergeCell ref="AL179:AN179"/>
    <mergeCell ref="AL180:AN181"/>
    <mergeCell ref="AJ179:AK179"/>
    <mergeCell ref="AJ180:AK180"/>
    <mergeCell ref="AJ181:AK181"/>
    <mergeCell ref="AJ166:AK166"/>
    <mergeCell ref="AJ184:AK184"/>
    <mergeCell ref="AJ139:AK139"/>
    <mergeCell ref="AJ185:AK185"/>
    <mergeCell ref="AJ134:AK134"/>
    <mergeCell ref="AJ135:AK135"/>
    <mergeCell ref="AJ138:AK138"/>
    <mergeCell ref="AL172:AN175"/>
    <mergeCell ref="AJ114:AK114"/>
    <mergeCell ref="R109:AG109"/>
    <mergeCell ref="D162:G163"/>
    <mergeCell ref="L105:Q105"/>
    <mergeCell ref="L106:Q106"/>
    <mergeCell ref="D164:G167"/>
    <mergeCell ref="A44:A93"/>
    <mergeCell ref="X88:AF88"/>
    <mergeCell ref="D90:H93"/>
    <mergeCell ref="X93:AF93"/>
    <mergeCell ref="L162:Q163"/>
    <mergeCell ref="L164:Q167"/>
    <mergeCell ref="R161:AG161"/>
    <mergeCell ref="R162:AG162"/>
    <mergeCell ref="R163:AG163"/>
    <mergeCell ref="C162:C163"/>
    <mergeCell ref="C164:C167"/>
    <mergeCell ref="R166:AG166"/>
    <mergeCell ref="A143:A144"/>
    <mergeCell ref="D143:Q143"/>
    <mergeCell ref="B143:B144"/>
    <mergeCell ref="B152:B153"/>
    <mergeCell ref="A147:A151"/>
    <mergeCell ref="A156:A157"/>
    <mergeCell ref="A168:A171"/>
    <mergeCell ref="B168:B171"/>
    <mergeCell ref="A164:A167"/>
    <mergeCell ref="A162:A163"/>
    <mergeCell ref="B162:B163"/>
    <mergeCell ref="B164:B167"/>
    <mergeCell ref="D168:G171"/>
    <mergeCell ref="B126:B127"/>
    <mergeCell ref="H139:K140"/>
    <mergeCell ref="H128:K128"/>
    <mergeCell ref="A160:A161"/>
    <mergeCell ref="A158:A159"/>
    <mergeCell ref="B158:B159"/>
    <mergeCell ref="B139:B140"/>
    <mergeCell ref="H134:K138"/>
    <mergeCell ref="D134:G138"/>
    <mergeCell ref="B147:B151"/>
    <mergeCell ref="C168:C171"/>
    <mergeCell ref="B156:B157"/>
    <mergeCell ref="C156:C157"/>
    <mergeCell ref="B131:B132"/>
    <mergeCell ref="B134:B138"/>
    <mergeCell ref="B145:B146"/>
    <mergeCell ref="C145:C146"/>
    <mergeCell ref="H162:K163"/>
    <mergeCell ref="H164:K167"/>
    <mergeCell ref="B160:B161"/>
    <mergeCell ref="C158:C159"/>
    <mergeCell ref="C160:C161"/>
    <mergeCell ref="D158:G159"/>
    <mergeCell ref="H157:K157"/>
    <mergeCell ref="AL125:AN125"/>
    <mergeCell ref="AL126:AN127"/>
    <mergeCell ref="AL128:AN128"/>
    <mergeCell ref="AL137:AN137"/>
    <mergeCell ref="AL138:AN138"/>
    <mergeCell ref="AL136:AN136"/>
    <mergeCell ref="AJ129:AK129"/>
    <mergeCell ref="AJ130:AK130"/>
    <mergeCell ref="AJ131:AK131"/>
    <mergeCell ref="AJ136:AK136"/>
    <mergeCell ref="AL129:AN129"/>
    <mergeCell ref="AL130:AN130"/>
    <mergeCell ref="AJ137:AK137"/>
    <mergeCell ref="R138:AG138"/>
    <mergeCell ref="R132:AG132"/>
    <mergeCell ref="R133:AG133"/>
    <mergeCell ref="AJ125:AK125"/>
    <mergeCell ref="AJ126:AK126"/>
    <mergeCell ref="AJ127:AK127"/>
    <mergeCell ref="AJ128:AK128"/>
    <mergeCell ref="AH137:AI137"/>
    <mergeCell ref="I86:W89"/>
    <mergeCell ref="AH107:AI107"/>
    <mergeCell ref="R113:AG113"/>
    <mergeCell ref="D111:G111"/>
    <mergeCell ref="H111:K111"/>
    <mergeCell ref="L111:Q111"/>
    <mergeCell ref="H108:K108"/>
    <mergeCell ref="D110:G110"/>
    <mergeCell ref="H110:K110"/>
    <mergeCell ref="L109:Q109"/>
    <mergeCell ref="AJ132:AK132"/>
    <mergeCell ref="AK91:AN91"/>
    <mergeCell ref="R108:AG108"/>
    <mergeCell ref="D107:G107"/>
    <mergeCell ref="AH108:AI108"/>
    <mergeCell ref="R103:AG103"/>
    <mergeCell ref="R104:AG104"/>
    <mergeCell ref="AH104:AI104"/>
    <mergeCell ref="AJ133:AK133"/>
    <mergeCell ref="D119:G119"/>
    <mergeCell ref="AG79:AJ79"/>
    <mergeCell ref="C44:C93"/>
    <mergeCell ref="A98:AN98"/>
    <mergeCell ref="I90:W93"/>
    <mergeCell ref="R101:AG102"/>
    <mergeCell ref="AG75:AJ75"/>
    <mergeCell ref="AK75:AN75"/>
    <mergeCell ref="AG76:AJ76"/>
    <mergeCell ref="AK76:AN76"/>
    <mergeCell ref="AG84:AJ84"/>
    <mergeCell ref="AG81:AJ81"/>
    <mergeCell ref="AK77:AN77"/>
    <mergeCell ref="AG80:AJ80"/>
    <mergeCell ref="AK80:AN80"/>
    <mergeCell ref="AK88:AN88"/>
    <mergeCell ref="AK79:AN79"/>
    <mergeCell ref="AG85:AJ85"/>
    <mergeCell ref="AG89:AJ89"/>
    <mergeCell ref="AK73:AN73"/>
    <mergeCell ref="AK78:AN78"/>
    <mergeCell ref="AG77:AJ77"/>
    <mergeCell ref="AK89:AN89"/>
    <mergeCell ref="AG86:AJ86"/>
    <mergeCell ref="AK74:AN74"/>
    <mergeCell ref="A43:H43"/>
    <mergeCell ref="A112:A114"/>
    <mergeCell ref="AK87:AN87"/>
    <mergeCell ref="AK81:AN81"/>
    <mergeCell ref="AL134:AN134"/>
    <mergeCell ref="AL135:AN135"/>
    <mergeCell ref="A2:AN2"/>
    <mergeCell ref="A3:AN3"/>
    <mergeCell ref="A8:AN8"/>
    <mergeCell ref="A9:AN9"/>
    <mergeCell ref="A4:K5"/>
    <mergeCell ref="L6:X6"/>
    <mergeCell ref="L4:X5"/>
    <mergeCell ref="AK5:AN5"/>
    <mergeCell ref="AK6:AN6"/>
    <mergeCell ref="D6:K6"/>
    <mergeCell ref="Y4:AF4"/>
    <mergeCell ref="AG5:AJ5"/>
    <mergeCell ref="AG6:AJ6"/>
    <mergeCell ref="Y5:AB5"/>
    <mergeCell ref="AC5:AF5"/>
    <mergeCell ref="AG4:AN4"/>
    <mergeCell ref="AK85:AN85"/>
    <mergeCell ref="AK86:AN86"/>
  </mergeCells>
  <phoneticPr fontId="3"/>
  <dataValidations count="1">
    <dataValidation type="list" allowBlank="1" showInputMessage="1" showErrorMessage="1" sqref="AJ180:AK188 Y6:AN6 AJ104:AK104 Y19:AB19 AG15:AJ19 AK20:AN20 AC20:AF20 AG29:AJ41 AH123:AK138 AJ119:AK119 AJ116:AK117 AJ113:AK114 AJ111:AK111 Y13:AB14 AJ170:AK171 AH158:AI175 AH179:AI188 AJ174:AK175 AJ166:AK167 AJ163:AK163 AJ159:AK161 AH145:AK154 AH140:AK141 AH139:AI139 AH103:AI119 AG44:AN93" xr:uid="{00000000-0002-0000-0300-000000000000}">
      <formula1>確認済</formula1>
    </dataValidation>
  </dataValidations>
  <pageMargins left="0.16" right="0.16" top="0.57999999999999996" bottom="0.25" header="0.51200000000000001" footer="0.16"/>
  <pageSetup paperSize="9" scale="99" orientation="portrait" r:id="rId1"/>
  <headerFooter alignWithMargins="0"/>
  <rowBreaks count="7" manualBreakCount="7">
    <brk id="21" max="37" man="1"/>
    <brk id="42" max="37" man="1"/>
    <brk id="94" max="37" man="1"/>
    <brk id="120" max="37" man="1"/>
    <brk id="142" max="37" man="1"/>
    <brk id="155" max="37" man="1"/>
    <brk id="176"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Button 3">
              <controlPr defaultSize="0" print="0" autoFill="0" autoPict="0" macro="[0]!セル高さの設定">
                <anchor moveWithCells="1" sizeWithCells="1">
                  <from>
                    <xdr:col>40</xdr:col>
                    <xdr:colOff>1476375</xdr:colOff>
                    <xdr:row>98</xdr:row>
                    <xdr:rowOff>161925</xdr:rowOff>
                  </from>
                  <to>
                    <xdr:col>43</xdr:col>
                    <xdr:colOff>57150</xdr:colOff>
                    <xdr:row>100</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2:J17"/>
  <sheetViews>
    <sheetView showGridLines="0" zoomScaleNormal="100" zoomScaleSheetLayoutView="100" workbookViewId="0">
      <selection activeCell="A3" sqref="A3"/>
    </sheetView>
  </sheetViews>
  <sheetFormatPr defaultRowHeight="13.5"/>
  <cols>
    <col min="1" max="9" width="9" style="757"/>
    <col min="10" max="10" width="0" style="757" hidden="1" customWidth="1"/>
    <col min="11" max="16384" width="9" style="757"/>
  </cols>
  <sheetData>
    <row r="12" spans="1:10" ht="18.75" hidden="1">
      <c r="A12" s="2486" t="s">
        <v>424</v>
      </c>
      <c r="B12" s="2486"/>
      <c r="C12" s="2486"/>
      <c r="D12" s="2486"/>
      <c r="E12" s="2486"/>
      <c r="F12" s="2486"/>
      <c r="G12" s="2486"/>
      <c r="H12" s="2486"/>
      <c r="I12" s="2486"/>
      <c r="J12" s="1126" t="s">
        <v>1309</v>
      </c>
    </row>
    <row r="13" spans="1:10" ht="18.75">
      <c r="A13" s="2486" t="s">
        <v>445</v>
      </c>
      <c r="B13" s="2486"/>
      <c r="C13" s="2486"/>
      <c r="D13" s="2486"/>
      <c r="E13" s="2486"/>
      <c r="F13" s="2486"/>
      <c r="G13" s="2486"/>
      <c r="H13" s="2486"/>
      <c r="I13" s="2486"/>
      <c r="J13" s="1127" t="s">
        <v>418</v>
      </c>
    </row>
    <row r="15" spans="1:10">
      <c r="D15" s="757" t="s">
        <v>485</v>
      </c>
    </row>
    <row r="17" spans="1:9">
      <c r="A17" s="2487"/>
      <c r="B17" s="2487"/>
      <c r="C17" s="2487"/>
      <c r="D17" s="2487"/>
      <c r="E17" s="2487"/>
      <c r="F17" s="2487"/>
      <c r="G17" s="2487"/>
      <c r="H17" s="2487"/>
      <c r="I17" s="2487"/>
    </row>
  </sheetData>
  <sheetProtection algorithmName="SHA-512" hashValue="XzlLfiav9vExG9pt3boGo5i0rnRq6x02WMvTnczRHwgwzddPQCgSAz5Dw1LaSCp1eYv3yDzC2+RWsIOwvGJ83w==" saltValue="NTZlQJUAF+5YBS6sLQMDGQ==" spinCount="100000" sheet="1" objects="1" scenarios="1"/>
  <mergeCells count="3">
    <mergeCell ref="A12:I12"/>
    <mergeCell ref="A17:I17"/>
    <mergeCell ref="A13:I13"/>
  </mergeCells>
  <phoneticPr fontId="3"/>
  <pageMargins left="0.75" right="0.75" top="1" bottom="1" header="0.51200000000000001" footer="0.1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D91"/>
  <sheetViews>
    <sheetView showGridLines="0" zoomScaleNormal="100" zoomScaleSheetLayoutView="100" workbookViewId="0"/>
  </sheetViews>
  <sheetFormatPr defaultRowHeight="13.5"/>
  <cols>
    <col min="1" max="2" width="3.625" style="22" customWidth="1"/>
    <col min="3" max="4" width="5.125" style="22" customWidth="1"/>
    <col min="5" max="5" width="3.625" style="22" customWidth="1"/>
    <col min="6" max="6" width="8.125" style="22" bestFit="1" customWidth="1"/>
    <col min="7" max="7" width="33.125" style="22" customWidth="1"/>
    <col min="8" max="8" width="3.375" style="77" customWidth="1"/>
    <col min="9" max="9" width="14.25" style="22" customWidth="1"/>
    <col min="10" max="10" width="21.375" style="17" customWidth="1"/>
    <col min="11" max="11" width="3" style="22" customWidth="1"/>
    <col min="12" max="16" width="12.125" style="22" customWidth="1"/>
    <col min="17" max="26" width="5.5" style="22" hidden="1" customWidth="1"/>
    <col min="27" max="27" width="25" style="22" hidden="1" customWidth="1"/>
    <col min="28" max="29" width="9" style="22" hidden="1" customWidth="1"/>
    <col min="30" max="30" width="3.875" style="22" customWidth="1"/>
    <col min="31" max="16384" width="9" style="22"/>
  </cols>
  <sheetData>
    <row r="1" spans="1:26" ht="19.5" customHeight="1">
      <c r="A1" s="752" t="s">
        <v>446</v>
      </c>
    </row>
    <row r="2" spans="1:26" s="25" customFormat="1" ht="6.75" customHeight="1">
      <c r="C2" s="3"/>
      <c r="H2" s="77"/>
      <c r="J2" s="303"/>
    </row>
    <row r="3" spans="1:26" ht="28.5" customHeight="1">
      <c r="A3" s="829" t="s">
        <v>221</v>
      </c>
      <c r="B3" s="749" t="s">
        <v>15</v>
      </c>
      <c r="C3" s="79"/>
      <c r="D3" s="750"/>
      <c r="E3" s="830"/>
      <c r="F3" s="25"/>
      <c r="G3" s="25"/>
      <c r="I3" s="94" t="s">
        <v>16</v>
      </c>
    </row>
    <row r="4" spans="1:26" ht="20.100000000000001" customHeight="1">
      <c r="A4" s="1"/>
      <c r="B4" s="49" t="s">
        <v>765</v>
      </c>
      <c r="C4" s="49"/>
      <c r="D4" s="432"/>
      <c r="E4" s="432"/>
      <c r="F4" s="432"/>
      <c r="G4" s="432"/>
      <c r="H4" s="433"/>
      <c r="I4" s="28" t="s">
        <v>1311</v>
      </c>
      <c r="J4" s="2490" t="s">
        <v>117</v>
      </c>
      <c r="K4" s="2491"/>
      <c r="L4" s="2491"/>
      <c r="M4" s="1749"/>
      <c r="N4" s="1749"/>
      <c r="O4" s="1749"/>
      <c r="P4" s="1749"/>
    </row>
    <row r="5" spans="1:26" ht="13.5" customHeight="1">
      <c r="A5" s="1"/>
      <c r="B5" s="1867" t="s">
        <v>1035</v>
      </c>
      <c r="C5" s="1868" t="s">
        <v>17</v>
      </c>
      <c r="D5" s="1868"/>
      <c r="E5" s="1837"/>
      <c r="F5" s="1837"/>
      <c r="G5" s="1869"/>
      <c r="H5" s="951" t="s">
        <v>114</v>
      </c>
      <c r="I5" s="945">
        <v>320779</v>
      </c>
      <c r="J5" s="82"/>
    </row>
    <row r="6" spans="1:26" ht="13.5" customHeight="1">
      <c r="A6" s="1"/>
      <c r="B6" s="1870"/>
      <c r="C6" s="1871" t="s">
        <v>18</v>
      </c>
      <c r="D6" s="1868" t="s">
        <v>1051</v>
      </c>
      <c r="E6" s="1868"/>
      <c r="F6" s="1868"/>
      <c r="G6" s="1872"/>
      <c r="H6" s="953" t="s">
        <v>115</v>
      </c>
      <c r="I6" s="945"/>
    </row>
    <row r="7" spans="1:26" ht="13.5" customHeight="1">
      <c r="B7" s="1873"/>
      <c r="C7" s="1871" t="s">
        <v>133</v>
      </c>
      <c r="D7" s="1837" t="s">
        <v>1565</v>
      </c>
      <c r="E7" s="1868"/>
      <c r="F7" s="1868"/>
      <c r="G7" s="1872"/>
      <c r="H7" s="1344" t="s">
        <v>432</v>
      </c>
      <c r="I7" s="81">
        <v>0</v>
      </c>
      <c r="J7" s="82"/>
    </row>
    <row r="8" spans="1:26" ht="13.5" customHeight="1">
      <c r="B8" s="1873"/>
      <c r="C8" s="1871" t="s">
        <v>19</v>
      </c>
      <c r="D8" s="1868" t="s">
        <v>1052</v>
      </c>
      <c r="E8" s="1868"/>
      <c r="F8" s="1868"/>
      <c r="G8" s="1872"/>
      <c r="H8" s="1819" t="s">
        <v>115</v>
      </c>
      <c r="I8" s="970"/>
    </row>
    <row r="9" spans="1:26" ht="13.5" customHeight="1">
      <c r="B9" s="1873"/>
      <c r="C9" s="1874"/>
      <c r="D9" s="1875" t="s">
        <v>23</v>
      </c>
      <c r="E9" s="1876" t="s">
        <v>1525</v>
      </c>
      <c r="F9" s="1877"/>
      <c r="G9" s="1878"/>
      <c r="H9" s="1820" t="s">
        <v>436</v>
      </c>
      <c r="I9" s="1821"/>
    </row>
    <row r="10" spans="1:26" ht="13.5" customHeight="1">
      <c r="B10" s="1873"/>
      <c r="C10" s="1879"/>
      <c r="D10" s="1880" t="s">
        <v>1524</v>
      </c>
      <c r="E10" s="1881" t="s">
        <v>1526</v>
      </c>
      <c r="F10" s="1882"/>
      <c r="G10" s="1883"/>
      <c r="H10" s="1822" t="s">
        <v>436</v>
      </c>
      <c r="I10" s="1823"/>
    </row>
    <row r="11" spans="1:26" ht="13.5" customHeight="1">
      <c r="B11" s="1873"/>
      <c r="C11" s="1884" t="s">
        <v>20</v>
      </c>
      <c r="D11" s="1837" t="s">
        <v>134</v>
      </c>
      <c r="E11" s="1868"/>
      <c r="F11" s="1868"/>
      <c r="G11" s="1872"/>
      <c r="H11" s="953" t="s">
        <v>115</v>
      </c>
      <c r="I11" s="945"/>
    </row>
    <row r="12" spans="1:26" ht="13.5" customHeight="1">
      <c r="B12" s="1873"/>
      <c r="C12" s="1884" t="s">
        <v>135</v>
      </c>
      <c r="D12" s="1837" t="s">
        <v>103</v>
      </c>
      <c r="E12" s="1868"/>
      <c r="F12" s="1868"/>
      <c r="G12" s="1872"/>
      <c r="H12" s="1344" t="s">
        <v>432</v>
      </c>
      <c r="I12" s="81">
        <v>0</v>
      </c>
    </row>
    <row r="13" spans="1:26" ht="13.5" customHeight="1">
      <c r="B13" s="1873"/>
      <c r="C13" s="1884" t="s">
        <v>21</v>
      </c>
      <c r="D13" s="1868" t="s">
        <v>1061</v>
      </c>
      <c r="E13" s="1868"/>
      <c r="F13" s="1868"/>
      <c r="G13" s="1872"/>
      <c r="H13" s="953" t="s">
        <v>115</v>
      </c>
      <c r="I13" s="945"/>
      <c r="Q13" s="1313"/>
      <c r="R13" s="1313"/>
      <c r="S13" s="1313"/>
      <c r="T13" s="1313"/>
      <c r="U13" s="1313"/>
      <c r="V13" s="1313"/>
      <c r="W13" s="1313"/>
      <c r="X13" s="1313"/>
      <c r="Y13" s="1313"/>
    </row>
    <row r="14" spans="1:26" ht="13.5" customHeight="1">
      <c r="B14" s="1873"/>
      <c r="C14" s="1885" t="s">
        <v>136</v>
      </c>
      <c r="D14" s="1886" t="s">
        <v>851</v>
      </c>
      <c r="E14" s="1814"/>
      <c r="F14" s="1886"/>
      <c r="G14" s="1887"/>
      <c r="H14" s="402" t="s">
        <v>432</v>
      </c>
      <c r="I14" s="81">
        <v>852</v>
      </c>
      <c r="J14" s="2490" t="s">
        <v>1370</v>
      </c>
      <c r="K14" s="2491"/>
      <c r="L14" s="2491"/>
      <c r="M14" s="1749"/>
      <c r="N14" s="1749"/>
      <c r="O14" s="1749"/>
      <c r="P14" s="1749"/>
      <c r="Q14" s="1313"/>
      <c r="R14" s="1313"/>
      <c r="S14" s="1313"/>
      <c r="T14" s="1313"/>
      <c r="U14" s="1313"/>
      <c r="V14" s="1313"/>
      <c r="W14" s="1313"/>
      <c r="X14" s="1313"/>
      <c r="Y14" s="1313"/>
    </row>
    <row r="15" spans="1:26" ht="13.5" customHeight="1">
      <c r="B15" s="1873"/>
      <c r="C15" s="1884"/>
      <c r="D15" s="1888" t="s">
        <v>1443</v>
      </c>
      <c r="E15" s="1814" t="s">
        <v>1444</v>
      </c>
      <c r="F15" s="1837"/>
      <c r="G15" s="1889"/>
      <c r="H15" s="9"/>
      <c r="I15" s="81">
        <f>SUM(I16:I17)</f>
        <v>0</v>
      </c>
      <c r="J15" s="950"/>
      <c r="Q15" s="1194" t="s">
        <v>1309</v>
      </c>
      <c r="R15" s="1194" t="s">
        <v>892</v>
      </c>
      <c r="S15" s="1194" t="s">
        <v>893</v>
      </c>
      <c r="T15" s="1194" t="s">
        <v>1295</v>
      </c>
      <c r="U15" s="1194" t="s">
        <v>894</v>
      </c>
      <c r="V15" s="1194" t="s">
        <v>13</v>
      </c>
      <c r="W15" s="1194" t="s">
        <v>101</v>
      </c>
      <c r="X15" s="1194" t="s">
        <v>265</v>
      </c>
      <c r="Y15" s="1369" t="s">
        <v>1254</v>
      </c>
      <c r="Z15" s="1194" t="s">
        <v>110</v>
      </c>
    </row>
    <row r="16" spans="1:26" ht="13.5" hidden="1" customHeight="1">
      <c r="B16" s="1873"/>
      <c r="C16" s="1890" t="s">
        <v>1408</v>
      </c>
      <c r="D16" s="1891" t="s">
        <v>1445</v>
      </c>
      <c r="E16" s="1892"/>
      <c r="F16" s="1893"/>
      <c r="G16" s="1894"/>
      <c r="H16" s="397"/>
      <c r="I16" s="774"/>
      <c r="Q16" s="1203"/>
      <c r="R16" s="1203"/>
      <c r="S16" s="1203"/>
      <c r="T16" s="1203"/>
      <c r="U16" s="1203"/>
      <c r="V16" s="1195"/>
      <c r="W16" s="1203"/>
      <c r="X16" s="1203"/>
      <c r="Y16" s="1203"/>
      <c r="Z16" s="1195"/>
    </row>
    <row r="17" spans="2:30" ht="13.5" hidden="1" customHeight="1">
      <c r="B17" s="1873"/>
      <c r="C17" s="1895"/>
      <c r="D17" s="1896"/>
      <c r="E17" s="1897"/>
      <c r="F17" s="1882"/>
      <c r="G17" s="1883"/>
      <c r="H17" s="402"/>
      <c r="I17" s="533"/>
      <c r="Q17" s="1203"/>
      <c r="R17" s="1203"/>
      <c r="S17" s="1203"/>
      <c r="T17" s="1203"/>
      <c r="U17" s="1203"/>
      <c r="V17" s="1195"/>
      <c r="W17" s="1203"/>
      <c r="X17" s="1203"/>
      <c r="Y17" s="1203"/>
      <c r="Z17" s="1195"/>
    </row>
    <row r="18" spans="2:30" ht="13.5" customHeight="1">
      <c r="B18" s="1871" t="s">
        <v>1036</v>
      </c>
      <c r="C18" s="1868" t="s">
        <v>1021</v>
      </c>
      <c r="D18" s="1868"/>
      <c r="E18" s="1837"/>
      <c r="F18" s="1837"/>
      <c r="G18" s="1889"/>
      <c r="H18" s="9"/>
      <c r="I18" s="62">
        <f>SUM(I19,I43:I46)</f>
        <v>98385</v>
      </c>
      <c r="J18" s="1281"/>
      <c r="K18" s="21"/>
      <c r="L18" s="21"/>
      <c r="M18" s="21"/>
      <c r="N18" s="21"/>
      <c r="O18" s="21"/>
      <c r="P18" s="21"/>
    </row>
    <row r="19" spans="2:30" ht="13.5" customHeight="1">
      <c r="B19" s="1890"/>
      <c r="C19" s="1871" t="s">
        <v>22</v>
      </c>
      <c r="D19" s="1868" t="s">
        <v>137</v>
      </c>
      <c r="E19" s="1837"/>
      <c r="F19" s="1868"/>
      <c r="G19" s="1872"/>
      <c r="H19" s="9"/>
      <c r="I19" s="62">
        <f>SUM(I20,I39:I41)</f>
        <v>42406</v>
      </c>
      <c r="J19" s="6"/>
      <c r="K19" s="21"/>
      <c r="L19" s="21"/>
      <c r="M19" s="21"/>
      <c r="N19" s="21"/>
      <c r="O19" s="21"/>
      <c r="P19" s="21"/>
    </row>
    <row r="20" spans="2:30" ht="13.5" customHeight="1">
      <c r="B20" s="1873"/>
      <c r="C20" s="1873"/>
      <c r="D20" s="1871" t="s">
        <v>23</v>
      </c>
      <c r="E20" s="1868" t="s">
        <v>230</v>
      </c>
      <c r="F20" s="1868"/>
      <c r="G20" s="1868"/>
      <c r="H20" s="1133"/>
      <c r="I20" s="530">
        <f>SUM(I21,I22,I25:I38)</f>
        <v>13407</v>
      </c>
      <c r="J20" s="22"/>
      <c r="K20" s="21"/>
      <c r="L20" s="21"/>
      <c r="M20" s="21"/>
      <c r="N20" s="21"/>
      <c r="O20" s="21"/>
      <c r="P20" s="21"/>
    </row>
    <row r="21" spans="2:30" ht="13.5" customHeight="1">
      <c r="B21" s="1873"/>
      <c r="C21" s="1873"/>
      <c r="D21" s="1873"/>
      <c r="E21" s="1898" t="s">
        <v>24</v>
      </c>
      <c r="F21" s="1877" t="s">
        <v>1022</v>
      </c>
      <c r="G21" s="1878"/>
      <c r="H21" s="398" t="s">
        <v>432</v>
      </c>
      <c r="I21" s="531">
        <v>1302</v>
      </c>
    </row>
    <row r="22" spans="2:30" ht="13.5" customHeight="1">
      <c r="B22" s="1873"/>
      <c r="C22" s="1873"/>
      <c r="D22" s="1873"/>
      <c r="E22" s="1899" t="s">
        <v>1054</v>
      </c>
      <c r="F22" s="1877" t="s">
        <v>1023</v>
      </c>
      <c r="G22" s="1878"/>
      <c r="H22" s="398"/>
      <c r="I22" s="532">
        <f>SUM(I23:I24)</f>
        <v>0</v>
      </c>
    </row>
    <row r="23" spans="2:30" ht="13.5" customHeight="1">
      <c r="B23" s="1873"/>
      <c r="C23" s="1873"/>
      <c r="D23" s="1873"/>
      <c r="E23" s="1900"/>
      <c r="F23" s="1877" t="s">
        <v>138</v>
      </c>
      <c r="G23" s="1878"/>
      <c r="H23" s="398" t="s">
        <v>432</v>
      </c>
      <c r="I23" s="531">
        <v>0</v>
      </c>
    </row>
    <row r="24" spans="2:30" ht="13.5" customHeight="1">
      <c r="B24" s="1873"/>
      <c r="C24" s="1873"/>
      <c r="D24" s="1873"/>
      <c r="E24" s="1901"/>
      <c r="F24" s="1877" t="s">
        <v>139</v>
      </c>
      <c r="G24" s="1878"/>
      <c r="H24" s="398" t="s">
        <v>432</v>
      </c>
      <c r="I24" s="531">
        <v>0</v>
      </c>
    </row>
    <row r="25" spans="2:30" ht="13.5" customHeight="1">
      <c r="B25" s="1873"/>
      <c r="C25" s="1873"/>
      <c r="D25" s="1873"/>
      <c r="E25" s="1899" t="s">
        <v>25</v>
      </c>
      <c r="F25" s="753" t="s">
        <v>1246</v>
      </c>
      <c r="G25" s="1878"/>
      <c r="H25" s="398" t="s">
        <v>432</v>
      </c>
      <c r="I25" s="531">
        <v>1786</v>
      </c>
    </row>
    <row r="26" spans="2:30" ht="13.5" customHeight="1">
      <c r="B26" s="1873"/>
      <c r="C26" s="1873"/>
      <c r="D26" s="1873"/>
      <c r="E26" s="1902" t="s">
        <v>1055</v>
      </c>
      <c r="F26" s="1877" t="s">
        <v>1024</v>
      </c>
      <c r="G26" s="1878"/>
      <c r="H26" s="398" t="s">
        <v>432</v>
      </c>
      <c r="I26" s="531">
        <v>1576</v>
      </c>
      <c r="J26" s="2488"/>
      <c r="K26" s="2489"/>
      <c r="L26" s="2489"/>
      <c r="M26" s="1753"/>
      <c r="N26" s="1336"/>
      <c r="O26" s="1336"/>
      <c r="P26" s="1336"/>
    </row>
    <row r="27" spans="2:30" ht="13.5" hidden="1" customHeight="1">
      <c r="B27" s="1873"/>
      <c r="C27" s="1873"/>
      <c r="D27" s="1873"/>
      <c r="E27" s="1900"/>
      <c r="F27" s="1903" t="s">
        <v>1446</v>
      </c>
      <c r="G27" s="1878"/>
      <c r="H27" s="398"/>
      <c r="I27" s="1836">
        <v>360</v>
      </c>
      <c r="J27" s="1825" t="s">
        <v>1451</v>
      </c>
      <c r="K27" s="2309" t="str">
        <f>IF(OR(L27="",L28=""),"※",IF(OR(AND(M26="無し",SUM(L27:L28)&gt;0),AND(M26="有り",SUM(L27:L28)=0)),"E",""))</f>
        <v/>
      </c>
      <c r="L27" s="2310">
        <v>1</v>
      </c>
      <c r="M27" s="1826" t="s">
        <v>1452</v>
      </c>
      <c r="N27" s="1336"/>
      <c r="O27" s="1336"/>
      <c r="P27" s="1336"/>
      <c r="AD27" s="1753"/>
    </row>
    <row r="28" spans="2:30" ht="13.5" hidden="1" customHeight="1">
      <c r="B28" s="1873"/>
      <c r="C28" s="1873"/>
      <c r="D28" s="1873"/>
      <c r="E28" s="1900"/>
      <c r="F28" s="1903" t="s">
        <v>1447</v>
      </c>
      <c r="G28" s="1878"/>
      <c r="H28" s="398"/>
      <c r="I28" s="1836">
        <v>930</v>
      </c>
      <c r="J28" s="1827"/>
      <c r="K28" s="1832"/>
      <c r="L28" s="1833">
        <v>3</v>
      </c>
      <c r="M28" s="1826" t="s">
        <v>1452</v>
      </c>
      <c r="N28" s="1336"/>
      <c r="O28" s="1336"/>
      <c r="P28" s="1336"/>
      <c r="AD28" s="1753"/>
    </row>
    <row r="29" spans="2:30" ht="13.5" hidden="1" customHeight="1">
      <c r="B29" s="1873"/>
      <c r="C29" s="1873"/>
      <c r="D29" s="1873"/>
      <c r="E29" s="1900"/>
      <c r="F29" s="1903" t="s">
        <v>1448</v>
      </c>
      <c r="G29" s="1878"/>
      <c r="H29" s="398"/>
      <c r="I29" s="1836">
        <v>0</v>
      </c>
      <c r="J29" s="1829"/>
      <c r="K29" s="1834"/>
      <c r="L29" s="1835">
        <v>0</v>
      </c>
      <c r="M29" s="1826" t="s">
        <v>1452</v>
      </c>
      <c r="N29" s="1336"/>
      <c r="O29" s="1336"/>
      <c r="P29" s="1336"/>
      <c r="AD29" s="1753"/>
    </row>
    <row r="30" spans="2:30" ht="13.5" hidden="1" customHeight="1">
      <c r="B30" s="1873"/>
      <c r="C30" s="1873"/>
      <c r="D30" s="1873"/>
      <c r="E30" s="1901"/>
      <c r="F30" s="1903" t="s">
        <v>1449</v>
      </c>
      <c r="G30" s="1878"/>
      <c r="H30" s="398"/>
      <c r="I30" s="1836">
        <v>0</v>
      </c>
      <c r="J30" s="1336"/>
      <c r="K30" s="1336"/>
      <c r="L30" s="1336"/>
      <c r="M30" s="1336"/>
      <c r="N30" s="1336"/>
      <c r="O30" s="1336"/>
      <c r="P30" s="1336"/>
      <c r="AD30" s="1753"/>
    </row>
    <row r="31" spans="2:30" ht="80.099999999999994" customHeight="1">
      <c r="B31" s="1873"/>
      <c r="C31" s="1873"/>
      <c r="D31" s="1873"/>
      <c r="E31" s="1973"/>
      <c r="F31" s="2515" t="s">
        <v>1762</v>
      </c>
      <c r="G31" s="2725"/>
      <c r="H31" s="398"/>
      <c r="I31" s="531">
        <v>45</v>
      </c>
      <c r="J31" s="1336"/>
      <c r="K31" s="1336"/>
      <c r="L31" s="1336"/>
      <c r="M31" s="1336"/>
      <c r="N31" s="1336"/>
      <c r="O31" s="1336"/>
      <c r="P31" s="1336"/>
      <c r="AD31" s="1753"/>
    </row>
    <row r="32" spans="2:30" ht="80.099999999999994" customHeight="1">
      <c r="B32" s="1873"/>
      <c r="C32" s="1873"/>
      <c r="D32" s="1873"/>
      <c r="E32" s="1973"/>
      <c r="F32" s="2515" t="s">
        <v>1763</v>
      </c>
      <c r="G32" s="2725"/>
      <c r="H32" s="398"/>
      <c r="I32" s="531"/>
      <c r="J32" s="1336"/>
      <c r="K32" s="1336"/>
      <c r="L32" s="1336"/>
      <c r="M32" s="1336"/>
      <c r="N32" s="1336"/>
      <c r="O32" s="1336"/>
      <c r="P32" s="1336"/>
      <c r="AD32" s="1753"/>
    </row>
    <row r="33" spans="1:30" ht="30.75" customHeight="1">
      <c r="B33" s="1873"/>
      <c r="C33" s="1873"/>
      <c r="D33" s="1873"/>
      <c r="E33" s="1973"/>
      <c r="F33" s="2516" t="s">
        <v>1620</v>
      </c>
      <c r="G33" s="2517"/>
      <c r="H33" s="398"/>
      <c r="I33" s="531">
        <v>0</v>
      </c>
      <c r="J33" s="1336"/>
      <c r="K33" s="1336"/>
      <c r="L33" s="1336"/>
      <c r="M33" s="1336"/>
      <c r="N33" s="1336"/>
      <c r="O33" s="1336"/>
      <c r="P33" s="1336"/>
      <c r="AD33" s="1753"/>
    </row>
    <row r="34" spans="1:30">
      <c r="B34" s="1873"/>
      <c r="C34" s="1873"/>
      <c r="D34" s="1873"/>
      <c r="E34" s="1898" t="s">
        <v>1056</v>
      </c>
      <c r="F34" s="1877" t="s">
        <v>1025</v>
      </c>
      <c r="G34" s="1878"/>
      <c r="H34" s="398" t="s">
        <v>432</v>
      </c>
      <c r="I34" s="531">
        <v>4909</v>
      </c>
    </row>
    <row r="35" spans="1:30" ht="13.5" customHeight="1">
      <c r="B35" s="1873"/>
      <c r="C35" s="1873"/>
      <c r="D35" s="1873"/>
      <c r="E35" s="1898" t="s">
        <v>1057</v>
      </c>
      <c r="F35" s="1877" t="s">
        <v>1026</v>
      </c>
      <c r="G35" s="1878"/>
      <c r="H35" s="398" t="s">
        <v>432</v>
      </c>
      <c r="I35" s="531">
        <v>205</v>
      </c>
    </row>
    <row r="36" spans="1:30" ht="13.5" customHeight="1">
      <c r="B36" s="1873"/>
      <c r="C36" s="1873"/>
      <c r="D36" s="1873"/>
      <c r="E36" s="1899" t="s">
        <v>1058</v>
      </c>
      <c r="F36" s="1877" t="s">
        <v>1027</v>
      </c>
      <c r="G36" s="1878"/>
      <c r="H36" s="398" t="s">
        <v>432</v>
      </c>
      <c r="I36" s="531">
        <v>2294</v>
      </c>
      <c r="AA36" s="1277" t="s">
        <v>679</v>
      </c>
      <c r="AB36" s="1277" t="s">
        <v>1185</v>
      </c>
      <c r="AC36" s="1277" t="s">
        <v>1295</v>
      </c>
    </row>
    <row r="37" spans="1:30" ht="13.5" customHeight="1">
      <c r="B37" s="1873"/>
      <c r="C37" s="1873"/>
      <c r="D37" s="1873"/>
      <c r="E37" s="1904"/>
      <c r="F37" s="1755" t="s">
        <v>1453</v>
      </c>
      <c r="G37" s="1878"/>
      <c r="H37" s="398"/>
      <c r="I37" s="531">
        <v>0</v>
      </c>
      <c r="AA37" s="1748"/>
      <c r="AB37" s="1748"/>
      <c r="AC37" s="1748"/>
    </row>
    <row r="38" spans="1:30" ht="13.5" customHeight="1">
      <c r="B38" s="1873"/>
      <c r="C38" s="1873"/>
      <c r="D38" s="1905"/>
      <c r="E38" s="1906" t="s">
        <v>1059</v>
      </c>
      <c r="F38" s="1907" t="s">
        <v>1028</v>
      </c>
      <c r="G38" s="1908"/>
      <c r="H38" s="402" t="s">
        <v>432</v>
      </c>
      <c r="I38" s="533">
        <v>0</v>
      </c>
      <c r="AA38" s="1278" t="s">
        <v>851</v>
      </c>
      <c r="AB38" s="1279">
        <v>0</v>
      </c>
      <c r="AC38" s="1279">
        <v>6000</v>
      </c>
    </row>
    <row r="39" spans="1:30" ht="13.5" customHeight="1">
      <c r="B39" s="1873"/>
      <c r="C39" s="1873"/>
      <c r="D39" s="1884" t="s">
        <v>1247</v>
      </c>
      <c r="E39" s="1837" t="s">
        <v>1029</v>
      </c>
      <c r="F39" s="1837"/>
      <c r="G39" s="1889"/>
      <c r="H39" s="402" t="s">
        <v>432</v>
      </c>
      <c r="I39" s="81">
        <v>22999</v>
      </c>
      <c r="Q39" s="1194" t="s">
        <v>1309</v>
      </c>
      <c r="R39" s="1194" t="s">
        <v>892</v>
      </c>
      <c r="S39" s="1194" t="s">
        <v>893</v>
      </c>
      <c r="T39" s="1194" t="s">
        <v>1295</v>
      </c>
      <c r="U39" s="1194" t="s">
        <v>894</v>
      </c>
      <c r="V39" s="1194" t="s">
        <v>13</v>
      </c>
      <c r="W39" s="1194" t="s">
        <v>101</v>
      </c>
      <c r="X39" s="1194" t="s">
        <v>265</v>
      </c>
      <c r="Y39" s="1369" t="s">
        <v>1254</v>
      </c>
      <c r="Z39" s="1194" t="s">
        <v>110</v>
      </c>
      <c r="AA39" s="1277"/>
      <c r="AB39" s="1280"/>
      <c r="AC39" s="1280"/>
    </row>
    <row r="40" spans="1:30" ht="13.5" customHeight="1">
      <c r="B40" s="1873"/>
      <c r="C40" s="1873"/>
      <c r="D40" s="1884" t="s">
        <v>1248</v>
      </c>
      <c r="E40" s="1837" t="s">
        <v>1566</v>
      </c>
      <c r="F40" s="1837"/>
      <c r="G40" s="1889"/>
      <c r="H40" s="402" t="s">
        <v>432</v>
      </c>
      <c r="I40" s="81">
        <v>6000</v>
      </c>
      <c r="Q40" s="1195" t="s">
        <v>108</v>
      </c>
      <c r="R40" s="1195" t="s">
        <v>108</v>
      </c>
      <c r="S40" s="1195" t="s">
        <v>108</v>
      </c>
      <c r="T40" s="1203" t="s">
        <v>109</v>
      </c>
      <c r="U40" s="1195" t="s">
        <v>108</v>
      </c>
      <c r="V40" s="1195" t="s">
        <v>108</v>
      </c>
      <c r="W40" s="1195" t="s">
        <v>108</v>
      </c>
      <c r="X40" s="1195" t="s">
        <v>108</v>
      </c>
      <c r="Y40" s="1195" t="s">
        <v>108</v>
      </c>
      <c r="Z40" s="1195" t="s">
        <v>108</v>
      </c>
      <c r="AA40" s="1278" t="s">
        <v>1030</v>
      </c>
      <c r="AB40" s="1279">
        <v>6000</v>
      </c>
      <c r="AC40" s="1279">
        <v>0</v>
      </c>
    </row>
    <row r="41" spans="1:30" ht="13.5" customHeight="1">
      <c r="B41" s="1873"/>
      <c r="C41" s="1873"/>
      <c r="D41" s="1884" t="s">
        <v>1249</v>
      </c>
      <c r="E41" s="1837" t="s">
        <v>1567</v>
      </c>
      <c r="F41" s="1837"/>
      <c r="G41" s="1889"/>
      <c r="H41" s="402" t="s">
        <v>432</v>
      </c>
      <c r="I41" s="81">
        <v>0</v>
      </c>
      <c r="Q41" s="1195" t="s">
        <v>108</v>
      </c>
      <c r="R41" s="1195" t="s">
        <v>108</v>
      </c>
      <c r="S41" s="1195" t="s">
        <v>108</v>
      </c>
      <c r="T41" s="1203" t="s">
        <v>109</v>
      </c>
      <c r="U41" s="1195" t="s">
        <v>108</v>
      </c>
      <c r="V41" s="1195" t="s">
        <v>108</v>
      </c>
      <c r="W41" s="1195" t="s">
        <v>108</v>
      </c>
      <c r="X41" s="1195" t="s">
        <v>108</v>
      </c>
      <c r="Y41" s="1195" t="s">
        <v>108</v>
      </c>
      <c r="Z41" s="1195" t="s">
        <v>108</v>
      </c>
      <c r="AA41" s="1282"/>
      <c r="AB41" s="1283"/>
      <c r="AC41" s="1283"/>
    </row>
    <row r="42" spans="1:30" ht="13.5" customHeight="1">
      <c r="B42" s="1873"/>
      <c r="C42" s="1873"/>
      <c r="D42" s="1976" t="s">
        <v>1621</v>
      </c>
      <c r="E42" s="1977" t="s">
        <v>1622</v>
      </c>
      <c r="F42" s="1978"/>
      <c r="G42" s="1979"/>
      <c r="H42" s="402"/>
      <c r="I42" s="81">
        <v>50</v>
      </c>
      <c r="Q42" s="1276"/>
      <c r="R42" s="1276"/>
      <c r="S42" s="1276"/>
      <c r="T42" s="1974"/>
      <c r="U42" s="1276"/>
      <c r="V42" s="1276"/>
      <c r="W42" s="1276"/>
      <c r="X42" s="1276"/>
      <c r="Y42" s="1276"/>
      <c r="Z42" s="1276"/>
      <c r="AA42" s="3"/>
      <c r="AB42" s="1975"/>
      <c r="AC42" s="1975"/>
    </row>
    <row r="43" spans="1:30" ht="13.5" customHeight="1">
      <c r="B43" s="34"/>
      <c r="C43" s="754" t="s">
        <v>1250</v>
      </c>
      <c r="D43" s="24" t="s">
        <v>1031</v>
      </c>
      <c r="E43" s="24"/>
      <c r="F43" s="24"/>
      <c r="G43" s="751"/>
      <c r="H43" s="402" t="s">
        <v>432</v>
      </c>
      <c r="I43" s="81">
        <v>0</v>
      </c>
    </row>
    <row r="44" spans="1:30" ht="13.5" customHeight="1">
      <c r="B44" s="34"/>
      <c r="C44" s="1980" t="s">
        <v>1251</v>
      </c>
      <c r="D44" s="27" t="s">
        <v>1252</v>
      </c>
      <c r="E44" s="27"/>
      <c r="F44" s="27"/>
      <c r="G44" s="750"/>
      <c r="H44" s="402" t="s">
        <v>432</v>
      </c>
      <c r="I44" s="81">
        <v>55879</v>
      </c>
      <c r="Q44" s="1194" t="s">
        <v>1309</v>
      </c>
      <c r="R44" s="1194" t="s">
        <v>892</v>
      </c>
      <c r="S44" s="1194" t="s">
        <v>893</v>
      </c>
      <c r="T44" s="1194" t="s">
        <v>1295</v>
      </c>
      <c r="U44" s="1194" t="s">
        <v>894</v>
      </c>
      <c r="V44" s="1194" t="s">
        <v>13</v>
      </c>
      <c r="W44" s="1194" t="s">
        <v>101</v>
      </c>
      <c r="X44" s="1194" t="s">
        <v>265</v>
      </c>
      <c r="Y44" s="1369" t="s">
        <v>1254</v>
      </c>
      <c r="Z44" s="1194" t="s">
        <v>110</v>
      </c>
    </row>
    <row r="45" spans="1:30" ht="13.5" customHeight="1">
      <c r="B45" s="34"/>
      <c r="C45" s="1984"/>
      <c r="D45" s="1981" t="s">
        <v>1623</v>
      </c>
      <c r="E45" s="1982"/>
      <c r="F45" s="1982"/>
      <c r="G45" s="1983"/>
      <c r="H45" s="402"/>
      <c r="I45" s="81">
        <v>100</v>
      </c>
      <c r="Q45" s="1194"/>
      <c r="R45" s="1194"/>
      <c r="S45" s="1194"/>
      <c r="T45" s="1194"/>
      <c r="U45" s="1194"/>
      <c r="V45" s="1194"/>
      <c r="W45" s="1194"/>
      <c r="X45" s="1194"/>
      <c r="Y45" s="1369"/>
      <c r="Z45" s="1194"/>
    </row>
    <row r="46" spans="1:30" s="346" customFormat="1" ht="13.5" customHeight="1">
      <c r="A46" s="22"/>
      <c r="B46" s="34"/>
      <c r="C46" s="771" t="s">
        <v>1266</v>
      </c>
      <c r="D46" s="2499" t="s">
        <v>1267</v>
      </c>
      <c r="E46" s="2499"/>
      <c r="F46" s="2499"/>
      <c r="G46" s="2500"/>
      <c r="H46" s="402" t="s">
        <v>432</v>
      </c>
      <c r="I46" s="62">
        <f>SUM(I47:I48)</f>
        <v>0</v>
      </c>
      <c r="J46" s="17"/>
      <c r="M46" s="1750"/>
      <c r="N46" s="1750"/>
      <c r="O46" s="1750"/>
      <c r="P46" s="1750"/>
      <c r="Q46" s="1195" t="s">
        <v>108</v>
      </c>
      <c r="R46" s="1195" t="s">
        <v>108</v>
      </c>
      <c r="S46" s="1195" t="s">
        <v>108</v>
      </c>
      <c r="T46" s="1195" t="s">
        <v>108</v>
      </c>
      <c r="U46" s="1195" t="s">
        <v>108</v>
      </c>
      <c r="V46" s="1203" t="s">
        <v>109</v>
      </c>
      <c r="W46" s="1195" t="s">
        <v>108</v>
      </c>
      <c r="X46" s="1195" t="s">
        <v>108</v>
      </c>
      <c r="Y46" s="1203" t="s">
        <v>109</v>
      </c>
      <c r="Z46" s="1195" t="s">
        <v>108</v>
      </c>
    </row>
    <row r="47" spans="1:30" s="346" customFormat="1" ht="27.75" customHeight="1">
      <c r="B47" s="434"/>
      <c r="C47" s="772"/>
      <c r="D47" s="778" t="s">
        <v>1268</v>
      </c>
      <c r="E47" s="2504" t="s">
        <v>4</v>
      </c>
      <c r="F47" s="2504"/>
      <c r="G47" s="2505"/>
      <c r="H47" s="397" t="s">
        <v>432</v>
      </c>
      <c r="I47" s="774">
        <v>0</v>
      </c>
      <c r="J47" s="17"/>
      <c r="M47" s="1750"/>
      <c r="N47" s="1750"/>
      <c r="O47" s="1750"/>
      <c r="P47" s="1750"/>
      <c r="Q47" s="1195" t="s">
        <v>108</v>
      </c>
      <c r="R47" s="1195" t="s">
        <v>108</v>
      </c>
      <c r="S47" s="1195" t="s">
        <v>108</v>
      </c>
      <c r="T47" s="1195" t="s">
        <v>108</v>
      </c>
      <c r="U47" s="1195" t="s">
        <v>108</v>
      </c>
      <c r="V47" s="1203" t="s">
        <v>109</v>
      </c>
      <c r="W47" s="1195" t="s">
        <v>108</v>
      </c>
      <c r="X47" s="1195" t="s">
        <v>108</v>
      </c>
      <c r="Y47" s="1203" t="s">
        <v>109</v>
      </c>
      <c r="Z47" s="1195" t="s">
        <v>108</v>
      </c>
    </row>
    <row r="48" spans="1:30" s="346" customFormat="1" ht="27.75" customHeight="1">
      <c r="B48" s="434"/>
      <c r="C48" s="773"/>
      <c r="D48" s="779" t="s">
        <v>5</v>
      </c>
      <c r="E48" s="2506" t="s">
        <v>6</v>
      </c>
      <c r="F48" s="2506"/>
      <c r="G48" s="2507"/>
      <c r="H48" s="402" t="s">
        <v>432</v>
      </c>
      <c r="I48" s="533">
        <v>0</v>
      </c>
      <c r="J48" s="17"/>
      <c r="M48" s="1750"/>
      <c r="N48" s="1750"/>
      <c r="O48" s="1750"/>
      <c r="P48" s="1750"/>
      <c r="Q48" s="1195" t="s">
        <v>108</v>
      </c>
      <c r="R48" s="1195" t="s">
        <v>108</v>
      </c>
      <c r="S48" s="1195" t="s">
        <v>108</v>
      </c>
      <c r="T48" s="1195" t="s">
        <v>108</v>
      </c>
      <c r="U48" s="1195" t="s">
        <v>108</v>
      </c>
      <c r="V48" s="1203" t="s">
        <v>109</v>
      </c>
      <c r="W48" s="1195" t="s">
        <v>108</v>
      </c>
      <c r="X48" s="1195" t="s">
        <v>108</v>
      </c>
      <c r="Y48" s="1203" t="s">
        <v>109</v>
      </c>
      <c r="Z48" s="1195" t="s">
        <v>108</v>
      </c>
    </row>
    <row r="49" spans="1:26" s="1969" customFormat="1" ht="18" customHeight="1">
      <c r="B49" s="434"/>
      <c r="C49" s="771" t="s">
        <v>166</v>
      </c>
      <c r="D49" s="2518" t="s">
        <v>1624</v>
      </c>
      <c r="E49" s="2518"/>
      <c r="F49" s="2518"/>
      <c r="G49" s="2519"/>
      <c r="H49" s="402"/>
      <c r="I49" s="533">
        <v>0</v>
      </c>
      <c r="J49" s="17"/>
      <c r="Q49" s="1276"/>
      <c r="R49" s="1276"/>
      <c r="S49" s="1276"/>
      <c r="T49" s="1276"/>
      <c r="U49" s="1276"/>
      <c r="V49" s="1974"/>
      <c r="W49" s="1276"/>
      <c r="X49" s="1276"/>
      <c r="Y49" s="1974"/>
      <c r="Z49" s="1276"/>
    </row>
    <row r="50" spans="1:26" s="346" customFormat="1" ht="13.5" customHeight="1">
      <c r="B50" s="776" t="s">
        <v>7</v>
      </c>
      <c r="C50" s="436" t="s">
        <v>1033</v>
      </c>
      <c r="D50" s="436"/>
      <c r="E50" s="436"/>
      <c r="F50" s="436"/>
      <c r="G50" s="437"/>
      <c r="H50" s="402" t="s">
        <v>432</v>
      </c>
      <c r="I50" s="81">
        <v>40400</v>
      </c>
      <c r="J50" s="17"/>
      <c r="M50" s="1750"/>
      <c r="N50" s="1750"/>
      <c r="O50" s="1750"/>
      <c r="P50" s="1750"/>
    </row>
    <row r="51" spans="1:26" s="346" customFormat="1" ht="30" customHeight="1">
      <c r="B51" s="776" t="s">
        <v>8</v>
      </c>
      <c r="C51" s="2501" t="s">
        <v>9</v>
      </c>
      <c r="D51" s="2502"/>
      <c r="E51" s="2502"/>
      <c r="F51" s="2502"/>
      <c r="G51" s="2503"/>
      <c r="H51" s="402" t="s">
        <v>432</v>
      </c>
      <c r="I51" s="81">
        <v>0</v>
      </c>
      <c r="J51" s="17"/>
      <c r="K51" s="438"/>
      <c r="M51" s="1750"/>
      <c r="N51" s="1750"/>
      <c r="O51" s="1750"/>
      <c r="P51" s="1750"/>
      <c r="Q51" s="2501" t="s">
        <v>9</v>
      </c>
      <c r="R51" s="2502"/>
      <c r="S51" s="2502"/>
      <c r="T51" s="2502"/>
      <c r="U51" s="2503"/>
    </row>
    <row r="52" spans="1:26" ht="13.5" customHeight="1">
      <c r="B52" s="833" t="s">
        <v>1253</v>
      </c>
      <c r="C52" s="831" t="s">
        <v>1259</v>
      </c>
      <c r="D52" s="831"/>
      <c r="E52" s="831"/>
      <c r="F52" s="831"/>
      <c r="G52" s="834"/>
      <c r="H52" s="402" t="s">
        <v>432</v>
      </c>
      <c r="I52" s="81">
        <v>0</v>
      </c>
    </row>
    <row r="53" spans="1:26" ht="13.5" customHeight="1">
      <c r="B53" s="833" t="s">
        <v>1260</v>
      </c>
      <c r="C53" s="831" t="s">
        <v>1034</v>
      </c>
      <c r="D53" s="831"/>
      <c r="E53" s="831"/>
      <c r="F53" s="831"/>
      <c r="G53" s="834"/>
      <c r="H53" s="9"/>
      <c r="I53" s="62">
        <f>SUM(I5,I18,I50:I52)</f>
        <v>459564</v>
      </c>
      <c r="J53" s="305"/>
    </row>
    <row r="54" spans="1:26" s="23" customFormat="1" ht="3.75" customHeight="1">
      <c r="B54" s="836"/>
      <c r="H54" s="33"/>
      <c r="I54" s="19"/>
      <c r="J54" s="84"/>
      <c r="K54" s="304"/>
      <c r="Q54" s="1194" t="s">
        <v>1309</v>
      </c>
      <c r="R54" s="1194" t="s">
        <v>892</v>
      </c>
      <c r="S54" s="1194" t="s">
        <v>893</v>
      </c>
      <c r="T54" s="1194" t="s">
        <v>1295</v>
      </c>
      <c r="U54" s="1194" t="s">
        <v>894</v>
      </c>
      <c r="V54" s="1194" t="s">
        <v>13</v>
      </c>
      <c r="W54" s="1194" t="s">
        <v>101</v>
      </c>
      <c r="X54" s="1194" t="s">
        <v>265</v>
      </c>
      <c r="Y54" s="1369" t="s">
        <v>1254</v>
      </c>
      <c r="Z54" s="1194" t="s">
        <v>110</v>
      </c>
    </row>
    <row r="55" spans="1:26" ht="13.5" customHeight="1">
      <c r="B55" s="61" t="s">
        <v>1261</v>
      </c>
      <c r="C55" s="755" t="s">
        <v>1262</v>
      </c>
      <c r="D55" s="1837"/>
      <c r="E55" s="1837"/>
      <c r="F55" s="1837"/>
      <c r="G55" s="1889"/>
      <c r="H55" s="951" t="s">
        <v>116</v>
      </c>
      <c r="I55" s="945">
        <v>322000</v>
      </c>
      <c r="J55" s="82"/>
      <c r="Q55" s="1203" t="s">
        <v>109</v>
      </c>
      <c r="R55" s="1195" t="s">
        <v>108</v>
      </c>
      <c r="S55" s="1195" t="s">
        <v>108</v>
      </c>
      <c r="T55" s="1195" t="s">
        <v>108</v>
      </c>
      <c r="U55" s="1195" t="s">
        <v>108</v>
      </c>
      <c r="V55" s="1195" t="s">
        <v>108</v>
      </c>
      <c r="W55" s="1195" t="s">
        <v>108</v>
      </c>
      <c r="X55" s="1195" t="s">
        <v>108</v>
      </c>
      <c r="Y55" s="1195" t="s">
        <v>108</v>
      </c>
      <c r="Z55" s="1195" t="s">
        <v>108</v>
      </c>
    </row>
    <row r="56" spans="1:26" ht="13.5" customHeight="1">
      <c r="A56" s="3"/>
      <c r="B56" s="1865"/>
      <c r="C56" s="1909" t="s">
        <v>1568</v>
      </c>
      <c r="D56" s="1837"/>
      <c r="E56" s="1837"/>
      <c r="F56" s="1837"/>
      <c r="G56" s="1889"/>
      <c r="H56" s="9"/>
      <c r="I56" s="529">
        <f>I5+I7+I12+I25+I24-I86</f>
        <v>322565</v>
      </c>
      <c r="J56" s="2490" t="s">
        <v>391</v>
      </c>
      <c r="K56" s="2491"/>
      <c r="L56" s="2491"/>
      <c r="M56" s="1749"/>
      <c r="N56" s="1749"/>
      <c r="O56" s="1749"/>
      <c r="P56" s="1749"/>
      <c r="Q56" s="1203" t="s">
        <v>109</v>
      </c>
      <c r="R56" s="1195" t="s">
        <v>108</v>
      </c>
      <c r="S56" s="1195" t="s">
        <v>108</v>
      </c>
      <c r="T56" s="1195" t="s">
        <v>108</v>
      </c>
      <c r="U56" s="1195" t="s">
        <v>108</v>
      </c>
      <c r="V56" s="1195" t="s">
        <v>108</v>
      </c>
      <c r="W56" s="1195" t="s">
        <v>108</v>
      </c>
      <c r="X56" s="1195" t="s">
        <v>108</v>
      </c>
      <c r="Y56" s="1195" t="s">
        <v>108</v>
      </c>
      <c r="Z56" s="1195" t="s">
        <v>108</v>
      </c>
    </row>
    <row r="57" spans="1:26" ht="13.5" hidden="1" customHeight="1">
      <c r="B57" s="829"/>
      <c r="C57" s="837" t="s">
        <v>1174</v>
      </c>
      <c r="D57" s="24"/>
      <c r="E57" s="24"/>
      <c r="F57" s="24"/>
      <c r="G57" s="751"/>
      <c r="H57" s="1343"/>
      <c r="I57" s="529">
        <f>(SUM(I5,I7,I12,I25,I24))</f>
        <v>322565</v>
      </c>
      <c r="J57" s="305"/>
      <c r="Q57" s="1195" t="s">
        <v>108</v>
      </c>
      <c r="R57" s="1203" t="s">
        <v>109</v>
      </c>
      <c r="S57" s="1203" t="s">
        <v>109</v>
      </c>
      <c r="T57" s="1203" t="s">
        <v>109</v>
      </c>
      <c r="U57" s="1203" t="s">
        <v>109</v>
      </c>
      <c r="V57" s="1203" t="s">
        <v>109</v>
      </c>
      <c r="W57" s="1203" t="s">
        <v>109</v>
      </c>
      <c r="X57" s="1203" t="s">
        <v>109</v>
      </c>
      <c r="Y57" s="1203" t="s">
        <v>109</v>
      </c>
      <c r="Z57" s="1195" t="s">
        <v>108</v>
      </c>
    </row>
    <row r="58" spans="1:26" ht="60.75" hidden="1" customHeight="1">
      <c r="B58" s="2513" t="s">
        <v>1542</v>
      </c>
      <c r="C58" s="2514"/>
      <c r="D58" s="2514"/>
      <c r="E58" s="2514"/>
      <c r="F58" s="2514"/>
      <c r="G58" s="2514"/>
      <c r="H58" s="2514"/>
      <c r="I58" s="2514"/>
      <c r="J58" s="306"/>
      <c r="K58" s="306"/>
      <c r="L58" s="306"/>
      <c r="M58" s="306"/>
      <c r="N58" s="306"/>
      <c r="O58" s="306"/>
      <c r="P58" s="306"/>
      <c r="Q58" s="1195" t="s">
        <v>108</v>
      </c>
      <c r="R58" s="1203" t="s">
        <v>109</v>
      </c>
      <c r="S58" s="1203" t="s">
        <v>109</v>
      </c>
      <c r="T58" s="1203" t="s">
        <v>109</v>
      </c>
      <c r="U58" s="1203" t="s">
        <v>109</v>
      </c>
      <c r="V58" s="1203" t="s">
        <v>109</v>
      </c>
      <c r="W58" s="1203" t="s">
        <v>109</v>
      </c>
      <c r="X58" s="1203" t="s">
        <v>109</v>
      </c>
      <c r="Y58" s="1203" t="s">
        <v>109</v>
      </c>
      <c r="Z58" s="1195" t="s">
        <v>108</v>
      </c>
    </row>
    <row r="59" spans="1:26" ht="48.75" customHeight="1">
      <c r="B59" s="2513" t="s">
        <v>1569</v>
      </c>
      <c r="C59" s="2514"/>
      <c r="D59" s="2514"/>
      <c r="E59" s="2514"/>
      <c r="F59" s="2514"/>
      <c r="G59" s="2514"/>
      <c r="H59" s="2514"/>
      <c r="I59" s="2514"/>
      <c r="J59" s="306"/>
      <c r="K59" s="306"/>
      <c r="L59" s="306"/>
      <c r="M59" s="306"/>
      <c r="N59" s="306"/>
      <c r="O59" s="306"/>
      <c r="P59" s="306"/>
      <c r="Q59" s="1203" t="s">
        <v>109</v>
      </c>
      <c r="R59" s="1195" t="s">
        <v>108</v>
      </c>
      <c r="S59" s="1195" t="s">
        <v>108</v>
      </c>
      <c r="T59" s="1195" t="s">
        <v>108</v>
      </c>
      <c r="U59" s="1195" t="s">
        <v>108</v>
      </c>
      <c r="V59" s="1195" t="s">
        <v>108</v>
      </c>
      <c r="W59" s="1195" t="s">
        <v>108</v>
      </c>
      <c r="X59" s="1195" t="s">
        <v>108</v>
      </c>
      <c r="Y59" s="1195" t="s">
        <v>108</v>
      </c>
      <c r="Z59" s="1195" t="s">
        <v>108</v>
      </c>
    </row>
    <row r="60" spans="1:26" ht="2.25" customHeight="1">
      <c r="B60" s="1341"/>
      <c r="C60" s="1342"/>
      <c r="D60" s="1342"/>
      <c r="E60" s="1342"/>
      <c r="F60" s="1342"/>
      <c r="G60" s="1342"/>
      <c r="H60" s="1342"/>
      <c r="I60" s="1342"/>
      <c r="J60" s="306"/>
      <c r="K60" s="306"/>
      <c r="L60" s="306"/>
      <c r="M60" s="306"/>
      <c r="N60" s="306"/>
      <c r="O60" s="306"/>
      <c r="P60" s="306"/>
      <c r="Q60" s="1203" t="s">
        <v>109</v>
      </c>
      <c r="R60" s="1195" t="s">
        <v>108</v>
      </c>
      <c r="S60" s="1195" t="s">
        <v>108</v>
      </c>
      <c r="T60" s="1195" t="s">
        <v>108</v>
      </c>
      <c r="U60" s="1195" t="s">
        <v>108</v>
      </c>
      <c r="V60" s="1195" t="s">
        <v>108</v>
      </c>
      <c r="W60" s="1195" t="s">
        <v>108</v>
      </c>
      <c r="X60" s="1195" t="s">
        <v>108</v>
      </c>
      <c r="Y60" s="1195" t="s">
        <v>108</v>
      </c>
      <c r="Z60" s="1195" t="s">
        <v>108</v>
      </c>
    </row>
    <row r="61" spans="1:26" ht="12.75" customHeight="1">
      <c r="A61" s="1128" t="s">
        <v>713</v>
      </c>
      <c r="B61" s="749" t="s">
        <v>1179</v>
      </c>
      <c r="C61" s="1129"/>
      <c r="D61" s="1129"/>
      <c r="E61" s="1129"/>
      <c r="F61" s="1129"/>
      <c r="G61" s="1129"/>
      <c r="H61" s="857"/>
      <c r="I61" s="838"/>
      <c r="J61" s="839"/>
      <c r="K61" s="306"/>
      <c r="L61" s="306"/>
      <c r="M61" s="306"/>
      <c r="N61" s="306"/>
      <c r="O61" s="306"/>
      <c r="P61" s="306"/>
      <c r="Q61" s="1203" t="s">
        <v>109</v>
      </c>
      <c r="R61" s="1195" t="s">
        <v>108</v>
      </c>
      <c r="S61" s="1195" t="s">
        <v>108</v>
      </c>
      <c r="T61" s="1195" t="s">
        <v>108</v>
      </c>
      <c r="U61" s="1195" t="s">
        <v>108</v>
      </c>
      <c r="V61" s="1195" t="s">
        <v>108</v>
      </c>
      <c r="W61" s="1195" t="s">
        <v>108</v>
      </c>
      <c r="X61" s="1195" t="s">
        <v>108</v>
      </c>
      <c r="Y61" s="1195" t="s">
        <v>108</v>
      </c>
      <c r="Z61" s="1195" t="s">
        <v>108</v>
      </c>
    </row>
    <row r="62" spans="1:26" ht="12.75" customHeight="1">
      <c r="A62" s="371"/>
      <c r="B62" s="56" t="s">
        <v>703</v>
      </c>
      <c r="C62" s="769"/>
      <c r="D62" s="769"/>
      <c r="E62" s="769"/>
      <c r="F62" s="769"/>
      <c r="G62" s="769"/>
      <c r="H62" s="857"/>
      <c r="I62" s="838"/>
      <c r="J62" s="839"/>
      <c r="K62" s="306"/>
      <c r="L62" s="306"/>
      <c r="M62" s="306"/>
      <c r="N62" s="306"/>
      <c r="O62" s="306"/>
      <c r="P62" s="306"/>
      <c r="Q62" s="1203" t="s">
        <v>109</v>
      </c>
      <c r="R62" s="1195" t="s">
        <v>108</v>
      </c>
      <c r="S62" s="1195" t="s">
        <v>108</v>
      </c>
      <c r="T62" s="1195" t="s">
        <v>108</v>
      </c>
      <c r="U62" s="1195" t="s">
        <v>108</v>
      </c>
      <c r="V62" s="1203" t="s">
        <v>109</v>
      </c>
      <c r="W62" s="1195" t="s">
        <v>108</v>
      </c>
      <c r="X62" s="1195" t="s">
        <v>108</v>
      </c>
      <c r="Y62" s="1203" t="s">
        <v>109</v>
      </c>
      <c r="Z62" s="1195" t="s">
        <v>108</v>
      </c>
    </row>
    <row r="63" spans="1:26" ht="12.75" hidden="1" customHeight="1">
      <c r="A63" s="371"/>
      <c r="B63" s="56" t="s">
        <v>772</v>
      </c>
      <c r="C63" s="769"/>
      <c r="D63" s="769"/>
      <c r="E63" s="769"/>
      <c r="F63" s="769"/>
      <c r="G63" s="769"/>
      <c r="H63" s="857"/>
      <c r="I63" s="838"/>
      <c r="J63" s="839"/>
      <c r="K63" s="306"/>
      <c r="L63" s="306"/>
      <c r="M63" s="306"/>
      <c r="N63" s="306"/>
      <c r="O63" s="306"/>
      <c r="P63" s="306"/>
      <c r="Q63" s="1203" t="s">
        <v>109</v>
      </c>
      <c r="R63" s="1203" t="s">
        <v>109</v>
      </c>
      <c r="S63" s="1203" t="s">
        <v>109</v>
      </c>
      <c r="T63" s="1203" t="s">
        <v>109</v>
      </c>
      <c r="U63" s="1203" t="s">
        <v>109</v>
      </c>
      <c r="V63" s="1195" t="s">
        <v>108</v>
      </c>
      <c r="W63" s="1203" t="s">
        <v>109</v>
      </c>
      <c r="X63" s="1203" t="s">
        <v>109</v>
      </c>
      <c r="Y63" s="1195" t="s">
        <v>108</v>
      </c>
      <c r="Z63" s="1195" t="s">
        <v>108</v>
      </c>
    </row>
    <row r="64" spans="1:26" ht="12.75" customHeight="1">
      <c r="A64" s="3"/>
      <c r="B64" s="2511" t="s">
        <v>711</v>
      </c>
      <c r="C64" s="2512"/>
      <c r="D64" s="2508" t="s">
        <v>704</v>
      </c>
      <c r="E64" s="2508"/>
      <c r="F64" s="2508"/>
      <c r="G64" s="2508"/>
      <c r="H64" s="2508"/>
      <c r="I64" s="2508"/>
      <c r="J64" s="2508"/>
      <c r="K64" s="306"/>
      <c r="L64" s="306"/>
      <c r="M64" s="306"/>
      <c r="N64" s="306"/>
      <c r="O64" s="306"/>
      <c r="P64" s="306"/>
      <c r="Q64" s="1203" t="s">
        <v>109</v>
      </c>
      <c r="R64" s="1195" t="s">
        <v>108</v>
      </c>
      <c r="S64" s="1195" t="s">
        <v>108</v>
      </c>
      <c r="T64" s="1195" t="s">
        <v>108</v>
      </c>
      <c r="U64" s="1195" t="s">
        <v>108</v>
      </c>
      <c r="V64" s="1203" t="s">
        <v>109</v>
      </c>
      <c r="W64" s="1195" t="s">
        <v>108</v>
      </c>
      <c r="X64" s="1195" t="s">
        <v>108</v>
      </c>
      <c r="Y64" s="1203" t="s">
        <v>109</v>
      </c>
      <c r="Z64" s="1195" t="s">
        <v>108</v>
      </c>
    </row>
    <row r="65" spans="1:26" ht="12.75" customHeight="1">
      <c r="A65" s="3"/>
      <c r="B65" s="2508">
        <v>1</v>
      </c>
      <c r="C65" s="2508"/>
      <c r="D65" s="2509" t="s">
        <v>705</v>
      </c>
      <c r="E65" s="2509"/>
      <c r="F65" s="2509"/>
      <c r="G65" s="2509"/>
      <c r="H65" s="2509"/>
      <c r="I65" s="2509"/>
      <c r="J65" s="2509"/>
      <c r="K65" s="306"/>
      <c r="L65" s="306"/>
      <c r="M65" s="306"/>
      <c r="N65" s="306"/>
      <c r="O65" s="306"/>
      <c r="P65" s="306"/>
      <c r="Q65" s="1203" t="s">
        <v>109</v>
      </c>
      <c r="R65" s="1195" t="s">
        <v>108</v>
      </c>
      <c r="S65" s="1195" t="s">
        <v>108</v>
      </c>
      <c r="T65" s="1195" t="s">
        <v>108</v>
      </c>
      <c r="U65" s="1195" t="s">
        <v>108</v>
      </c>
      <c r="V65" s="1203" t="s">
        <v>109</v>
      </c>
      <c r="W65" s="1195" t="s">
        <v>108</v>
      </c>
      <c r="X65" s="1195" t="s">
        <v>108</v>
      </c>
      <c r="Y65" s="1203" t="s">
        <v>109</v>
      </c>
      <c r="Z65" s="1195" t="s">
        <v>108</v>
      </c>
    </row>
    <row r="66" spans="1:26" ht="12.75" customHeight="1">
      <c r="A66" s="3"/>
      <c r="B66" s="2508">
        <v>2</v>
      </c>
      <c r="C66" s="2508"/>
      <c r="D66" s="2496" t="s">
        <v>706</v>
      </c>
      <c r="E66" s="2520"/>
      <c r="F66" s="2520"/>
      <c r="G66" s="2520"/>
      <c r="H66" s="2520"/>
      <c r="I66" s="2520"/>
      <c r="J66" s="2521"/>
      <c r="K66" s="306"/>
      <c r="L66" s="306"/>
      <c r="M66" s="306"/>
      <c r="N66" s="306"/>
      <c r="O66" s="306"/>
      <c r="P66" s="306"/>
      <c r="Q66" s="1203" t="s">
        <v>109</v>
      </c>
      <c r="R66" s="1195" t="s">
        <v>108</v>
      </c>
      <c r="S66" s="1195" t="s">
        <v>108</v>
      </c>
      <c r="T66" s="1195" t="s">
        <v>108</v>
      </c>
      <c r="U66" s="1195" t="s">
        <v>108</v>
      </c>
      <c r="V66" s="1203" t="s">
        <v>109</v>
      </c>
      <c r="W66" s="1195" t="s">
        <v>108</v>
      </c>
      <c r="X66" s="1195" t="s">
        <v>108</v>
      </c>
      <c r="Y66" s="1203" t="s">
        <v>109</v>
      </c>
      <c r="Z66" s="1195" t="s">
        <v>108</v>
      </c>
    </row>
    <row r="67" spans="1:26" ht="12.75" customHeight="1">
      <c r="A67" s="3"/>
      <c r="B67" s="2508">
        <v>5</v>
      </c>
      <c r="C67" s="2508"/>
      <c r="D67" s="2510" t="s">
        <v>707</v>
      </c>
      <c r="E67" s="2510"/>
      <c r="F67" s="2510"/>
      <c r="G67" s="2510"/>
      <c r="H67" s="2510"/>
      <c r="I67" s="2510"/>
      <c r="J67" s="2510"/>
      <c r="K67" s="306"/>
      <c r="L67" s="306"/>
      <c r="M67" s="306"/>
      <c r="N67" s="306"/>
      <c r="O67" s="306"/>
      <c r="P67" s="306"/>
      <c r="Q67" s="1203" t="s">
        <v>109</v>
      </c>
      <c r="R67" s="1195" t="s">
        <v>108</v>
      </c>
      <c r="S67" s="1195" t="s">
        <v>108</v>
      </c>
      <c r="T67" s="1195" t="s">
        <v>108</v>
      </c>
      <c r="U67" s="1195" t="s">
        <v>108</v>
      </c>
      <c r="V67" s="1203" t="s">
        <v>109</v>
      </c>
      <c r="W67" s="1195" t="s">
        <v>108</v>
      </c>
      <c r="X67" s="1195" t="s">
        <v>108</v>
      </c>
      <c r="Y67" s="1203" t="s">
        <v>109</v>
      </c>
      <c r="Z67" s="1195" t="s">
        <v>108</v>
      </c>
    </row>
    <row r="68" spans="1:26" ht="12.75" customHeight="1">
      <c r="A68" s="3"/>
      <c r="B68" s="2508">
        <v>7</v>
      </c>
      <c r="C68" s="2508"/>
      <c r="D68" s="2509" t="s">
        <v>708</v>
      </c>
      <c r="E68" s="2509"/>
      <c r="F68" s="2509"/>
      <c r="G68" s="2509"/>
      <c r="H68" s="2509"/>
      <c r="I68" s="2509"/>
      <c r="J68" s="2509"/>
      <c r="K68" s="306"/>
      <c r="L68" s="306"/>
      <c r="M68" s="306"/>
      <c r="N68" s="306"/>
      <c r="O68" s="306"/>
      <c r="P68" s="306"/>
      <c r="Q68" s="1203" t="s">
        <v>109</v>
      </c>
      <c r="R68" s="1195" t="s">
        <v>108</v>
      </c>
      <c r="S68" s="1195" t="s">
        <v>108</v>
      </c>
      <c r="T68" s="1195" t="s">
        <v>108</v>
      </c>
      <c r="U68" s="1195" t="s">
        <v>108</v>
      </c>
      <c r="V68" s="1203" t="s">
        <v>109</v>
      </c>
      <c r="W68" s="1195" t="s">
        <v>108</v>
      </c>
      <c r="X68" s="1195" t="s">
        <v>108</v>
      </c>
      <c r="Y68" s="1203" t="s">
        <v>109</v>
      </c>
      <c r="Z68" s="1195" t="s">
        <v>108</v>
      </c>
    </row>
    <row r="69" spans="1:26" ht="12.75" customHeight="1">
      <c r="A69" s="3"/>
      <c r="B69" s="2512">
        <v>8</v>
      </c>
      <c r="C69" s="2512"/>
      <c r="D69" s="2510" t="s">
        <v>1080</v>
      </c>
      <c r="E69" s="2510"/>
      <c r="F69" s="2510"/>
      <c r="G69" s="2510"/>
      <c r="H69" s="2510"/>
      <c r="I69" s="2510"/>
      <c r="J69" s="2510"/>
      <c r="K69" s="306"/>
      <c r="L69" s="306"/>
      <c r="M69" s="306"/>
      <c r="N69" s="306"/>
      <c r="O69" s="306"/>
      <c r="P69" s="306"/>
      <c r="Q69" s="1203" t="s">
        <v>109</v>
      </c>
      <c r="R69" s="1195" t="s">
        <v>108</v>
      </c>
      <c r="S69" s="1195" t="s">
        <v>108</v>
      </c>
      <c r="T69" s="1195" t="s">
        <v>108</v>
      </c>
      <c r="U69" s="1195" t="s">
        <v>108</v>
      </c>
      <c r="V69" s="1203" t="s">
        <v>109</v>
      </c>
      <c r="W69" s="1195" t="s">
        <v>108</v>
      </c>
      <c r="X69" s="1195" t="s">
        <v>108</v>
      </c>
      <c r="Y69" s="1203" t="s">
        <v>109</v>
      </c>
      <c r="Z69" s="1195" t="s">
        <v>108</v>
      </c>
    </row>
    <row r="70" spans="1:26" s="23" customFormat="1" ht="15" customHeight="1">
      <c r="A70" s="3"/>
      <c r="B70" s="2508">
        <v>9</v>
      </c>
      <c r="C70" s="2508"/>
      <c r="D70" s="2509" t="s">
        <v>709</v>
      </c>
      <c r="E70" s="2509"/>
      <c r="F70" s="2509"/>
      <c r="G70" s="2509"/>
      <c r="H70" s="2509"/>
      <c r="I70" s="2509"/>
      <c r="J70" s="2509"/>
      <c r="L70" s="304"/>
      <c r="M70" s="304"/>
      <c r="N70" s="304"/>
      <c r="O70" s="304"/>
      <c r="P70" s="304"/>
      <c r="Q70" s="1203" t="s">
        <v>109</v>
      </c>
      <c r="R70" s="1195" t="s">
        <v>108</v>
      </c>
      <c r="S70" s="1195" t="s">
        <v>108</v>
      </c>
      <c r="T70" s="1195" t="s">
        <v>108</v>
      </c>
      <c r="U70" s="1195" t="s">
        <v>108</v>
      </c>
      <c r="V70" s="1203" t="s">
        <v>109</v>
      </c>
      <c r="W70" s="1195" t="s">
        <v>108</v>
      </c>
      <c r="X70" s="1195" t="s">
        <v>108</v>
      </c>
      <c r="Y70" s="1203" t="s">
        <v>109</v>
      </c>
      <c r="Z70" s="1195" t="s">
        <v>108</v>
      </c>
    </row>
    <row r="71" spans="1:26" s="371" customFormat="1">
      <c r="A71" s="3"/>
      <c r="B71" s="2508" t="s">
        <v>712</v>
      </c>
      <c r="C71" s="2508"/>
      <c r="D71" s="2509" t="s">
        <v>710</v>
      </c>
      <c r="E71" s="2509"/>
      <c r="F71" s="2509"/>
      <c r="G71" s="2509"/>
      <c r="H71" s="2509"/>
      <c r="I71" s="2509"/>
      <c r="J71" s="2509"/>
      <c r="Q71" s="1203" t="s">
        <v>109</v>
      </c>
      <c r="R71" s="1195" t="s">
        <v>108</v>
      </c>
      <c r="S71" s="1195" t="s">
        <v>108</v>
      </c>
      <c r="T71" s="1195" t="s">
        <v>108</v>
      </c>
      <c r="U71" s="1195" t="s">
        <v>108</v>
      </c>
      <c r="V71" s="1203" t="s">
        <v>109</v>
      </c>
      <c r="W71" s="1195" t="s">
        <v>108</v>
      </c>
      <c r="X71" s="1195" t="s">
        <v>108</v>
      </c>
      <c r="Y71" s="1203" t="s">
        <v>109</v>
      </c>
      <c r="Z71" s="1195" t="s">
        <v>108</v>
      </c>
    </row>
    <row r="72" spans="1:26" s="371" customFormat="1" ht="5.25" customHeight="1">
      <c r="B72" s="56"/>
      <c r="C72" s="769"/>
      <c r="D72" s="769"/>
      <c r="E72" s="769"/>
      <c r="F72" s="769"/>
      <c r="G72" s="769"/>
      <c r="H72" s="857"/>
      <c r="I72" s="838"/>
      <c r="J72" s="839"/>
      <c r="Q72" s="1203" t="s">
        <v>109</v>
      </c>
      <c r="R72" s="1195" t="s">
        <v>108</v>
      </c>
      <c r="S72" s="1195" t="s">
        <v>108</v>
      </c>
      <c r="T72" s="1195" t="s">
        <v>108</v>
      </c>
      <c r="U72" s="1195" t="s">
        <v>108</v>
      </c>
      <c r="V72" s="1203" t="s">
        <v>109</v>
      </c>
      <c r="W72" s="1195" t="s">
        <v>108</v>
      </c>
      <c r="X72" s="1195" t="s">
        <v>108</v>
      </c>
      <c r="Y72" s="1203" t="s">
        <v>109</v>
      </c>
      <c r="Z72" s="1195" t="s">
        <v>108</v>
      </c>
    </row>
    <row r="73" spans="1:26" ht="15" customHeight="1">
      <c r="B73" s="749"/>
      <c r="C73" s="840" t="s">
        <v>104</v>
      </c>
      <c r="D73" s="841"/>
      <c r="E73" s="841"/>
      <c r="F73" s="841"/>
      <c r="G73" s="842"/>
      <c r="H73" s="843"/>
      <c r="I73" s="844" t="s">
        <v>1263</v>
      </c>
      <c r="J73" s="845" t="s">
        <v>1264</v>
      </c>
      <c r="Q73" s="1203" t="s">
        <v>109</v>
      </c>
      <c r="R73" s="1195" t="s">
        <v>108</v>
      </c>
      <c r="S73" s="1195" t="s">
        <v>108</v>
      </c>
      <c r="T73" s="1195" t="s">
        <v>108</v>
      </c>
      <c r="U73" s="1195" t="s">
        <v>108</v>
      </c>
      <c r="V73" s="1195" t="s">
        <v>108</v>
      </c>
      <c r="W73" s="1195" t="s">
        <v>108</v>
      </c>
      <c r="X73" s="1195" t="s">
        <v>108</v>
      </c>
      <c r="Y73" s="1195" t="s">
        <v>108</v>
      </c>
      <c r="Z73" s="1195" t="s">
        <v>108</v>
      </c>
    </row>
    <row r="74" spans="1:26" ht="15" customHeight="1">
      <c r="B74" s="1130">
        <v>1</v>
      </c>
      <c r="C74" s="846" t="s">
        <v>1180</v>
      </c>
      <c r="D74" s="846"/>
      <c r="E74" s="846"/>
      <c r="F74" s="846"/>
      <c r="G74" s="759"/>
      <c r="H74" s="951" t="s">
        <v>432</v>
      </c>
      <c r="I74" s="81">
        <v>0</v>
      </c>
      <c r="J74" s="847"/>
      <c r="Q74" s="1203" t="s">
        <v>109</v>
      </c>
      <c r="R74" s="1195" t="s">
        <v>108</v>
      </c>
      <c r="S74" s="1195" t="s">
        <v>108</v>
      </c>
      <c r="T74" s="1195" t="s">
        <v>108</v>
      </c>
      <c r="U74" s="1195" t="s">
        <v>108</v>
      </c>
      <c r="V74" s="1195" t="s">
        <v>108</v>
      </c>
      <c r="W74" s="1195" t="s">
        <v>108</v>
      </c>
      <c r="X74" s="1195" t="s">
        <v>108</v>
      </c>
      <c r="Y74" s="1195" t="s">
        <v>108</v>
      </c>
      <c r="Z74" s="1195" t="s">
        <v>108</v>
      </c>
    </row>
    <row r="75" spans="1:26" ht="15" customHeight="1">
      <c r="B75" s="1130">
        <v>2</v>
      </c>
      <c r="C75" s="846" t="s">
        <v>1181</v>
      </c>
      <c r="D75" s="846"/>
      <c r="E75" s="846"/>
      <c r="F75" s="846"/>
      <c r="G75" s="759"/>
      <c r="H75" s="951" t="s">
        <v>432</v>
      </c>
      <c r="I75" s="81">
        <v>0</v>
      </c>
      <c r="J75" s="847"/>
      <c r="Q75" s="1203" t="s">
        <v>109</v>
      </c>
      <c r="R75" s="1195" t="s">
        <v>108</v>
      </c>
      <c r="S75" s="1195" t="s">
        <v>108</v>
      </c>
      <c r="T75" s="1195" t="s">
        <v>108</v>
      </c>
      <c r="U75" s="1195" t="s">
        <v>108</v>
      </c>
      <c r="V75" s="1195" t="s">
        <v>108</v>
      </c>
      <c r="W75" s="1195" t="s">
        <v>108</v>
      </c>
      <c r="X75" s="1195" t="s">
        <v>108</v>
      </c>
      <c r="Y75" s="1195" t="s">
        <v>108</v>
      </c>
      <c r="Z75" s="1195" t="s">
        <v>108</v>
      </c>
    </row>
    <row r="76" spans="1:26" ht="15" customHeight="1">
      <c r="B76" s="1130">
        <v>3</v>
      </c>
      <c r="C76" s="846" t="s">
        <v>1171</v>
      </c>
      <c r="D76" s="846"/>
      <c r="E76" s="846"/>
      <c r="F76" s="846"/>
      <c r="G76" s="759"/>
      <c r="H76" s="951" t="s">
        <v>432</v>
      </c>
      <c r="I76" s="81">
        <v>0</v>
      </c>
      <c r="J76" s="847"/>
      <c r="Q76" s="1203" t="s">
        <v>109</v>
      </c>
      <c r="R76" s="1195" t="s">
        <v>108</v>
      </c>
      <c r="S76" s="1195" t="s">
        <v>108</v>
      </c>
      <c r="T76" s="1195" t="s">
        <v>108</v>
      </c>
      <c r="U76" s="1195" t="s">
        <v>108</v>
      </c>
      <c r="V76" s="1195" t="s">
        <v>108</v>
      </c>
      <c r="W76" s="1195" t="s">
        <v>108</v>
      </c>
      <c r="X76" s="1195" t="s">
        <v>108</v>
      </c>
      <c r="Y76" s="1195" t="s">
        <v>108</v>
      </c>
      <c r="Z76" s="1195" t="s">
        <v>108</v>
      </c>
    </row>
    <row r="77" spans="1:26" ht="15" customHeight="1">
      <c r="B77" s="1130">
        <v>4</v>
      </c>
      <c r="C77" s="846" t="s">
        <v>1182</v>
      </c>
      <c r="D77" s="846"/>
      <c r="E77" s="846"/>
      <c r="F77" s="846"/>
      <c r="G77" s="759"/>
      <c r="H77" s="951" t="s">
        <v>432</v>
      </c>
      <c r="I77" s="81">
        <v>0</v>
      </c>
      <c r="J77" s="847"/>
      <c r="Q77" s="1203" t="s">
        <v>109</v>
      </c>
      <c r="R77" s="1195" t="s">
        <v>108</v>
      </c>
      <c r="S77" s="1195" t="s">
        <v>108</v>
      </c>
      <c r="T77" s="1195" t="s">
        <v>108</v>
      </c>
      <c r="U77" s="1195" t="s">
        <v>108</v>
      </c>
      <c r="V77" s="1195" t="s">
        <v>108</v>
      </c>
      <c r="W77" s="1195" t="s">
        <v>108</v>
      </c>
      <c r="X77" s="1195" t="s">
        <v>108</v>
      </c>
      <c r="Y77" s="1195" t="s">
        <v>108</v>
      </c>
      <c r="Z77" s="1195" t="s">
        <v>108</v>
      </c>
    </row>
    <row r="78" spans="1:26" ht="15" customHeight="1">
      <c r="B78" s="1130">
        <v>5</v>
      </c>
      <c r="C78" s="846" t="s">
        <v>1183</v>
      </c>
      <c r="D78" s="846"/>
      <c r="E78" s="846"/>
      <c r="F78" s="846"/>
      <c r="G78" s="759"/>
      <c r="H78" s="951" t="s">
        <v>432</v>
      </c>
      <c r="I78" s="81">
        <v>0</v>
      </c>
      <c r="J78" s="847"/>
      <c r="Q78" s="1203" t="s">
        <v>109</v>
      </c>
      <c r="R78" s="1195" t="s">
        <v>108</v>
      </c>
      <c r="S78" s="1195" t="s">
        <v>108</v>
      </c>
      <c r="T78" s="1195" t="s">
        <v>108</v>
      </c>
      <c r="U78" s="1195" t="s">
        <v>108</v>
      </c>
      <c r="V78" s="1195" t="s">
        <v>108</v>
      </c>
      <c r="W78" s="1195" t="s">
        <v>108</v>
      </c>
      <c r="X78" s="1195" t="s">
        <v>108</v>
      </c>
      <c r="Y78" s="1195" t="s">
        <v>108</v>
      </c>
      <c r="Z78" s="1195" t="s">
        <v>108</v>
      </c>
    </row>
    <row r="79" spans="1:26" ht="15" hidden="1" customHeight="1">
      <c r="B79" s="1130">
        <v>6</v>
      </c>
      <c r="C79" s="846" t="s">
        <v>1184</v>
      </c>
      <c r="D79" s="846"/>
      <c r="E79" s="846"/>
      <c r="F79" s="846"/>
      <c r="G79" s="759"/>
      <c r="H79" s="951" t="s">
        <v>432</v>
      </c>
      <c r="I79" s="81">
        <v>0</v>
      </c>
      <c r="J79" s="847"/>
      <c r="Q79" s="1203" t="s">
        <v>109</v>
      </c>
      <c r="R79" s="1195" t="s">
        <v>108</v>
      </c>
      <c r="S79" s="1195" t="s">
        <v>108</v>
      </c>
      <c r="T79" s="1195" t="s">
        <v>108</v>
      </c>
      <c r="U79" s="1195" t="s">
        <v>108</v>
      </c>
      <c r="V79" s="1195" t="s">
        <v>108</v>
      </c>
      <c r="W79" s="1195" t="s">
        <v>108</v>
      </c>
      <c r="X79" s="1195" t="s">
        <v>108</v>
      </c>
      <c r="Y79" s="1195" t="s">
        <v>108</v>
      </c>
      <c r="Z79" s="1195" t="s">
        <v>108</v>
      </c>
    </row>
    <row r="80" spans="1:26" ht="24.75" hidden="1" customHeight="1">
      <c r="B80" s="1130">
        <v>7</v>
      </c>
      <c r="C80" s="2496" t="s">
        <v>1265</v>
      </c>
      <c r="D80" s="2497"/>
      <c r="E80" s="2497"/>
      <c r="F80" s="2497"/>
      <c r="G80" s="2498"/>
      <c r="H80" s="951" t="s">
        <v>432</v>
      </c>
      <c r="I80" s="81">
        <v>0</v>
      </c>
      <c r="J80" s="847"/>
      <c r="Q80" s="1203" t="s">
        <v>109</v>
      </c>
      <c r="R80" s="1195" t="s">
        <v>108</v>
      </c>
      <c r="S80" s="1195" t="s">
        <v>108</v>
      </c>
      <c r="T80" s="1195" t="s">
        <v>108</v>
      </c>
      <c r="U80" s="1195" t="s">
        <v>108</v>
      </c>
      <c r="V80" s="1195" t="s">
        <v>108</v>
      </c>
      <c r="W80" s="1195" t="s">
        <v>108</v>
      </c>
      <c r="X80" s="1195" t="s">
        <v>108</v>
      </c>
      <c r="Y80" s="1195" t="s">
        <v>108</v>
      </c>
      <c r="Z80" s="1195" t="s">
        <v>108</v>
      </c>
    </row>
    <row r="81" spans="1:26" ht="15" hidden="1" customHeight="1">
      <c r="B81" s="1130">
        <v>8</v>
      </c>
      <c r="C81" s="846" t="s">
        <v>1106</v>
      </c>
      <c r="D81" s="846"/>
      <c r="E81" s="846"/>
      <c r="F81" s="846"/>
      <c r="G81" s="759"/>
      <c r="H81" s="951" t="s">
        <v>432</v>
      </c>
      <c r="I81" s="81">
        <v>0</v>
      </c>
      <c r="J81" s="847"/>
      <c r="Q81" s="1203" t="s">
        <v>109</v>
      </c>
      <c r="R81" s="1195" t="s">
        <v>108</v>
      </c>
      <c r="S81" s="1195" t="s">
        <v>108</v>
      </c>
      <c r="T81" s="1195" t="s">
        <v>108</v>
      </c>
      <c r="U81" s="1195" t="s">
        <v>108</v>
      </c>
      <c r="V81" s="1195" t="s">
        <v>108</v>
      </c>
      <c r="W81" s="1195" t="s">
        <v>108</v>
      </c>
      <c r="X81" s="1195" t="s">
        <v>108</v>
      </c>
      <c r="Y81" s="1195" t="s">
        <v>108</v>
      </c>
      <c r="Z81" s="1195" t="s">
        <v>108</v>
      </c>
    </row>
    <row r="82" spans="1:26" ht="15" customHeight="1">
      <c r="B82" s="1130">
        <v>6</v>
      </c>
      <c r="C82" s="1267" t="s">
        <v>780</v>
      </c>
      <c r="D82" s="1268"/>
      <c r="E82" s="1268"/>
      <c r="F82" s="1268"/>
      <c r="G82" s="1269"/>
      <c r="H82" s="951" t="s">
        <v>432</v>
      </c>
      <c r="I82" s="81">
        <v>0</v>
      </c>
      <c r="J82" s="847"/>
      <c r="Q82" s="1203" t="s">
        <v>109</v>
      </c>
      <c r="R82" s="1203" t="s">
        <v>109</v>
      </c>
      <c r="S82" s="1203" t="s">
        <v>109</v>
      </c>
      <c r="T82" s="1203" t="s">
        <v>109</v>
      </c>
      <c r="U82" s="1203" t="s">
        <v>109</v>
      </c>
      <c r="V82" s="1195" t="s">
        <v>108</v>
      </c>
      <c r="W82" s="1203" t="s">
        <v>109</v>
      </c>
      <c r="X82" s="1203" t="s">
        <v>109</v>
      </c>
      <c r="Y82" s="1195" t="s">
        <v>108</v>
      </c>
      <c r="Z82" s="1203" t="s">
        <v>109</v>
      </c>
    </row>
    <row r="83" spans="1:26" s="23" customFormat="1" ht="18" customHeight="1">
      <c r="A83" s="22"/>
      <c r="B83" s="22"/>
      <c r="C83" s="22"/>
      <c r="D83" s="22"/>
      <c r="E83" s="22"/>
      <c r="F83" s="22"/>
      <c r="G83" s="848"/>
      <c r="H83" s="77"/>
      <c r="I83" s="22"/>
      <c r="J83" s="17"/>
      <c r="Q83" s="1203" t="s">
        <v>109</v>
      </c>
      <c r="R83" s="1195" t="s">
        <v>108</v>
      </c>
      <c r="S83" s="1195" t="s">
        <v>108</v>
      </c>
      <c r="T83" s="1195" t="s">
        <v>108</v>
      </c>
      <c r="U83" s="1195" t="s">
        <v>108</v>
      </c>
      <c r="V83" s="1203" t="s">
        <v>109</v>
      </c>
      <c r="W83" s="1195" t="s">
        <v>108</v>
      </c>
      <c r="X83" s="1195" t="s">
        <v>108</v>
      </c>
      <c r="Y83" s="1203" t="s">
        <v>109</v>
      </c>
      <c r="Z83" s="1195" t="s">
        <v>108</v>
      </c>
    </row>
    <row r="84" spans="1:26">
      <c r="B84" s="2494" t="s">
        <v>319</v>
      </c>
      <c r="C84" s="849" t="s">
        <v>1107</v>
      </c>
      <c r="D84" s="850"/>
      <c r="E84" s="850"/>
      <c r="F84" s="850"/>
      <c r="G84" s="851"/>
      <c r="H84" s="952" t="s">
        <v>432</v>
      </c>
      <c r="I84" s="852">
        <v>0</v>
      </c>
      <c r="J84" s="2492"/>
      <c r="Q84" s="1203" t="s">
        <v>109</v>
      </c>
      <c r="R84" s="1195" t="s">
        <v>108</v>
      </c>
      <c r="S84" s="1195" t="s">
        <v>108</v>
      </c>
      <c r="T84" s="1195" t="s">
        <v>108</v>
      </c>
      <c r="U84" s="1195" t="s">
        <v>108</v>
      </c>
      <c r="V84" s="1195" t="s">
        <v>108</v>
      </c>
      <c r="W84" s="1195" t="s">
        <v>108</v>
      </c>
      <c r="X84" s="1195" t="s">
        <v>108</v>
      </c>
      <c r="Y84" s="1195" t="s">
        <v>108</v>
      </c>
      <c r="Z84" s="1195" t="s">
        <v>108</v>
      </c>
    </row>
    <row r="85" spans="1:26">
      <c r="B85" s="2495"/>
      <c r="C85" s="853"/>
      <c r="D85" s="854"/>
      <c r="E85" s="855" t="s">
        <v>1108</v>
      </c>
      <c r="F85" s="856"/>
      <c r="G85" s="856"/>
      <c r="H85" s="953" t="s">
        <v>432</v>
      </c>
      <c r="I85" s="20"/>
      <c r="J85" s="2493"/>
      <c r="Q85" s="1203" t="s">
        <v>109</v>
      </c>
      <c r="R85" s="1195" t="s">
        <v>108</v>
      </c>
      <c r="S85" s="1195" t="s">
        <v>108</v>
      </c>
      <c r="T85" s="1195" t="s">
        <v>108</v>
      </c>
      <c r="U85" s="1195" t="s">
        <v>108</v>
      </c>
      <c r="V85" s="1195" t="s">
        <v>108</v>
      </c>
      <c r="W85" s="1195" t="s">
        <v>108</v>
      </c>
      <c r="X85" s="1195" t="s">
        <v>108</v>
      </c>
      <c r="Y85" s="1195" t="s">
        <v>108</v>
      </c>
      <c r="Z85" s="1195" t="s">
        <v>108</v>
      </c>
    </row>
    <row r="86" spans="1:26">
      <c r="B86" s="49" t="s">
        <v>1109</v>
      </c>
      <c r="C86" s="841"/>
      <c r="D86" s="841"/>
      <c r="E86" s="841"/>
      <c r="F86" s="841"/>
      <c r="G86" s="842"/>
      <c r="H86" s="951"/>
      <c r="I86" s="62">
        <v>0</v>
      </c>
      <c r="J86" s="6"/>
      <c r="Q86" s="1203" t="s">
        <v>109</v>
      </c>
      <c r="R86" s="1195" t="s">
        <v>108</v>
      </c>
      <c r="S86" s="1195" t="s">
        <v>108</v>
      </c>
      <c r="T86" s="1195" t="s">
        <v>108</v>
      </c>
      <c r="U86" s="1195" t="s">
        <v>108</v>
      </c>
      <c r="V86" s="1195" t="s">
        <v>108</v>
      </c>
      <c r="W86" s="1195" t="s">
        <v>108</v>
      </c>
      <c r="X86" s="1195" t="s">
        <v>108</v>
      </c>
      <c r="Y86" s="1195" t="s">
        <v>108</v>
      </c>
      <c r="Z86" s="1195" t="s">
        <v>108</v>
      </c>
    </row>
    <row r="87" spans="1:26">
      <c r="Q87" s="1203" t="s">
        <v>109</v>
      </c>
      <c r="R87" s="1195" t="s">
        <v>108</v>
      </c>
      <c r="S87" s="1195" t="s">
        <v>108</v>
      </c>
      <c r="T87" s="1195" t="s">
        <v>108</v>
      </c>
      <c r="U87" s="1195" t="s">
        <v>108</v>
      </c>
      <c r="V87" s="1195" t="s">
        <v>108</v>
      </c>
      <c r="W87" s="1195" t="s">
        <v>108</v>
      </c>
      <c r="X87" s="1195" t="s">
        <v>108</v>
      </c>
      <c r="Y87" s="1195" t="s">
        <v>108</v>
      </c>
      <c r="Z87" s="1195" t="s">
        <v>108</v>
      </c>
    </row>
    <row r="88" spans="1:26">
      <c r="Q88" s="1203" t="s">
        <v>109</v>
      </c>
      <c r="R88" s="1195" t="s">
        <v>108</v>
      </c>
      <c r="S88" s="1195" t="s">
        <v>108</v>
      </c>
      <c r="T88" s="1195" t="s">
        <v>108</v>
      </c>
      <c r="U88" s="1195" t="s">
        <v>108</v>
      </c>
      <c r="V88" s="1195" t="s">
        <v>108</v>
      </c>
      <c r="W88" s="1195" t="s">
        <v>108</v>
      </c>
      <c r="X88" s="1195" t="s">
        <v>108</v>
      </c>
      <c r="Y88" s="1195" t="s">
        <v>108</v>
      </c>
      <c r="Z88" s="1195" t="s">
        <v>108</v>
      </c>
    </row>
    <row r="89" spans="1:26">
      <c r="Q89" s="1203" t="s">
        <v>109</v>
      </c>
      <c r="R89" s="1195" t="s">
        <v>108</v>
      </c>
      <c r="S89" s="1195" t="s">
        <v>108</v>
      </c>
      <c r="T89" s="1195" t="s">
        <v>108</v>
      </c>
      <c r="U89" s="1195" t="s">
        <v>108</v>
      </c>
      <c r="V89" s="1195" t="s">
        <v>108</v>
      </c>
      <c r="W89" s="1195" t="s">
        <v>108</v>
      </c>
      <c r="X89" s="1195" t="s">
        <v>108</v>
      </c>
      <c r="Y89" s="1195" t="s">
        <v>108</v>
      </c>
      <c r="Z89" s="1195" t="s">
        <v>108</v>
      </c>
    </row>
    <row r="90" spans="1:26">
      <c r="Q90" s="1203" t="s">
        <v>109</v>
      </c>
      <c r="R90" s="1195" t="s">
        <v>108</v>
      </c>
      <c r="S90" s="1195" t="s">
        <v>108</v>
      </c>
      <c r="T90" s="1195" t="s">
        <v>108</v>
      </c>
      <c r="U90" s="1195" t="s">
        <v>108</v>
      </c>
      <c r="V90" s="1195" t="s">
        <v>108</v>
      </c>
      <c r="W90" s="1195" t="s">
        <v>108</v>
      </c>
      <c r="X90" s="1195" t="s">
        <v>108</v>
      </c>
      <c r="Y90" s="1195" t="s">
        <v>108</v>
      </c>
      <c r="Z90" s="1195" t="s">
        <v>108</v>
      </c>
    </row>
    <row r="91" spans="1:26">
      <c r="Q91" s="1203" t="s">
        <v>109</v>
      </c>
      <c r="R91" s="1195" t="s">
        <v>108</v>
      </c>
      <c r="S91" s="1195" t="s">
        <v>108</v>
      </c>
      <c r="T91" s="1195" t="s">
        <v>108</v>
      </c>
      <c r="U91" s="1195" t="s">
        <v>108</v>
      </c>
      <c r="V91" s="1195" t="s">
        <v>108</v>
      </c>
      <c r="W91" s="1195" t="s">
        <v>108</v>
      </c>
      <c r="X91" s="1195" t="s">
        <v>108</v>
      </c>
      <c r="Y91" s="1195" t="s">
        <v>108</v>
      </c>
      <c r="Z91" s="1195" t="s">
        <v>108</v>
      </c>
    </row>
  </sheetData>
  <sheetProtection algorithmName="SHA-512" hashValue="dbMWbjyHHu3wAZz3J+AHXHI+8dnM7uQNLkeS3uKx6EXIJ1aQvkxbOqmGdcgCpgmoC1P9L7Do3kNygXHDKobrJQ==" saltValue="kWnpZXUA4+/oyrcJSHkIug==" spinCount="100000" sheet="1" objects="1" scenarios="1"/>
  <mergeCells count="34">
    <mergeCell ref="F31:G31"/>
    <mergeCell ref="F33:G33"/>
    <mergeCell ref="D49:G49"/>
    <mergeCell ref="B70:C70"/>
    <mergeCell ref="D70:J70"/>
    <mergeCell ref="B66:C66"/>
    <mergeCell ref="D66:J66"/>
    <mergeCell ref="B67:C67"/>
    <mergeCell ref="B65:C65"/>
    <mergeCell ref="D65:J65"/>
    <mergeCell ref="B69:C69"/>
    <mergeCell ref="D69:J69"/>
    <mergeCell ref="F32:G32"/>
    <mergeCell ref="Q51:U51"/>
    <mergeCell ref="B68:C68"/>
    <mergeCell ref="D68:J68"/>
    <mergeCell ref="B58:I58"/>
    <mergeCell ref="B59:I59"/>
    <mergeCell ref="J26:L26"/>
    <mergeCell ref="J4:L4"/>
    <mergeCell ref="J84:J85"/>
    <mergeCell ref="B84:B85"/>
    <mergeCell ref="J56:L56"/>
    <mergeCell ref="J14:L14"/>
    <mergeCell ref="C80:G80"/>
    <mergeCell ref="D46:G46"/>
    <mergeCell ref="C51:G51"/>
    <mergeCell ref="E47:G47"/>
    <mergeCell ref="E48:G48"/>
    <mergeCell ref="B71:C71"/>
    <mergeCell ref="D71:J71"/>
    <mergeCell ref="D67:J67"/>
    <mergeCell ref="B64:C64"/>
    <mergeCell ref="D64:J64"/>
  </mergeCells>
  <phoneticPr fontId="3"/>
  <dataValidations disablePrompts="1" xWindow="752" yWindow="383" count="4">
    <dataValidation type="whole" allowBlank="1" showInputMessage="1" showErrorMessage="1" sqref="I84 I74:I80 I47:I49" xr:uid="{00000000-0002-0000-0500-000000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81:I82" xr:uid="{00000000-0002-0000-0500-000001000000}">
      <formula1>0</formula1>
      <formula2>9999999999</formula2>
    </dataValidation>
    <dataValidation type="list" allowBlank="1" showInputMessage="1" showErrorMessage="1" sqref="J74:J82 J84" xr:uid="{00000000-0002-0000-0500-000002000000}">
      <formula1>$Z$51:$Z$54</formula1>
    </dataValidation>
    <dataValidation type="list" allowBlank="1" showInputMessage="1" showErrorMessage="1" sqref="AD27:AD33" xr:uid="{00000000-0002-0000-0500-000003000000}">
      <formula1>$AB$34:$AB$35</formula1>
    </dataValidation>
  </dataValidations>
  <pageMargins left="0.75" right="0.2" top="0.2" bottom="0.26" header="0.17" footer="0.16"/>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R75"/>
  <sheetViews>
    <sheetView showGridLines="0" zoomScaleNormal="100" zoomScaleSheetLayoutView="100" workbookViewId="0"/>
  </sheetViews>
  <sheetFormatPr defaultRowHeight="13.5"/>
  <cols>
    <col min="1" max="2" width="3.625" style="22" customWidth="1"/>
    <col min="3" max="3" width="25" style="22" customWidth="1"/>
    <col min="4" max="4" width="4.125" style="75" bestFit="1" customWidth="1"/>
    <col min="5" max="5" width="3.375" style="29" customWidth="1"/>
    <col min="6" max="6" width="35.375" style="22" customWidth="1"/>
    <col min="7" max="7" width="17.5" style="22" customWidth="1"/>
    <col min="8" max="8" width="0" style="5" hidden="1" customWidth="1"/>
    <col min="9" max="17" width="4.75" style="22" hidden="1" customWidth="1"/>
    <col min="18" max="18" width="4.625" style="22" hidden="1" customWidth="1"/>
    <col min="19" max="16384" width="9" style="22"/>
  </cols>
  <sheetData>
    <row r="1" spans="1:18" ht="17.25">
      <c r="A1" s="200" t="s">
        <v>447</v>
      </c>
      <c r="B1" s="346"/>
      <c r="C1" s="346"/>
      <c r="D1" s="775"/>
      <c r="E1" s="335"/>
      <c r="F1" s="346"/>
      <c r="G1" s="346"/>
    </row>
    <row r="2" spans="1:18" ht="6" customHeight="1">
      <c r="A2" s="201"/>
      <c r="B2" s="346"/>
      <c r="C2" s="346"/>
      <c r="D2" s="775"/>
      <c r="E2" s="335"/>
      <c r="F2" s="346"/>
      <c r="G2" s="346"/>
    </row>
    <row r="3" spans="1:18" s="346" customFormat="1" ht="15.75" customHeight="1">
      <c r="A3" s="26"/>
      <c r="B3" s="22" t="s">
        <v>1296</v>
      </c>
      <c r="C3" s="3"/>
      <c r="D3" s="775"/>
      <c r="E3" s="335"/>
      <c r="H3" s="5"/>
    </row>
    <row r="4" spans="1:18" s="346" customFormat="1" ht="4.5" customHeight="1">
      <c r="A4" s="441"/>
      <c r="C4" s="3"/>
      <c r="D4" s="775"/>
      <c r="E4" s="335"/>
      <c r="H4" s="5"/>
    </row>
    <row r="5" spans="1:18" s="346" customFormat="1">
      <c r="A5" s="429"/>
      <c r="B5" s="439"/>
      <c r="C5" s="780" t="s">
        <v>105</v>
      </c>
      <c r="D5" s="376"/>
      <c r="E5" s="433" t="s">
        <v>432</v>
      </c>
      <c r="F5" s="1141" t="s">
        <v>219</v>
      </c>
      <c r="G5" s="22"/>
      <c r="H5" s="1123"/>
      <c r="I5" s="1194" t="s">
        <v>1309</v>
      </c>
      <c r="J5" s="1194" t="s">
        <v>892</v>
      </c>
      <c r="K5" s="1194" t="s">
        <v>893</v>
      </c>
      <c r="L5" s="1194" t="s">
        <v>1295</v>
      </c>
      <c r="M5" s="1194" t="s">
        <v>894</v>
      </c>
      <c r="N5" s="1194" t="s">
        <v>13</v>
      </c>
      <c r="O5" s="1194" t="s">
        <v>101</v>
      </c>
      <c r="P5" s="1194" t="s">
        <v>265</v>
      </c>
      <c r="Q5" s="1369" t="s">
        <v>1254</v>
      </c>
      <c r="R5" s="1194" t="s">
        <v>110</v>
      </c>
    </row>
    <row r="6" spans="1:18" s="782" customFormat="1" hidden="1">
      <c r="A6" s="429"/>
      <c r="B6" s="439"/>
      <c r="C6" s="781" t="s">
        <v>106</v>
      </c>
      <c r="D6" s="8">
        <v>1</v>
      </c>
      <c r="E6" s="433" t="s">
        <v>432</v>
      </c>
      <c r="F6" s="1136" t="s">
        <v>714</v>
      </c>
      <c r="G6" s="421" t="s">
        <v>432</v>
      </c>
      <c r="H6" s="1117" t="s">
        <v>266</v>
      </c>
      <c r="I6" s="1195" t="s">
        <v>108</v>
      </c>
      <c r="J6" s="1203" t="s">
        <v>109</v>
      </c>
      <c r="K6" s="1203" t="s">
        <v>109</v>
      </c>
      <c r="L6" s="1203" t="s">
        <v>109</v>
      </c>
      <c r="M6" s="1203" t="s">
        <v>109</v>
      </c>
      <c r="N6" s="1203" t="s">
        <v>109</v>
      </c>
      <c r="O6" s="1203" t="s">
        <v>109</v>
      </c>
      <c r="P6" s="1195" t="s">
        <v>108</v>
      </c>
      <c r="Q6" s="1203" t="s">
        <v>109</v>
      </c>
      <c r="R6" s="1195" t="s">
        <v>108</v>
      </c>
    </row>
    <row r="7" spans="1:18" s="782" customFormat="1" hidden="1">
      <c r="A7" s="429"/>
      <c r="B7" s="439"/>
      <c r="C7" s="781" t="s">
        <v>106</v>
      </c>
      <c r="D7" s="8">
        <v>2</v>
      </c>
      <c r="E7" s="433"/>
      <c r="F7" s="1136" t="s">
        <v>715</v>
      </c>
      <c r="G7" s="421"/>
      <c r="H7" s="1143" t="s">
        <v>892</v>
      </c>
      <c r="I7" s="1203" t="s">
        <v>109</v>
      </c>
      <c r="J7" s="1195" t="s">
        <v>108</v>
      </c>
      <c r="K7" s="1203" t="s">
        <v>109</v>
      </c>
      <c r="L7" s="1203" t="s">
        <v>109</v>
      </c>
      <c r="M7" s="1203" t="s">
        <v>109</v>
      </c>
      <c r="N7" s="1203" t="s">
        <v>109</v>
      </c>
      <c r="O7" s="1203" t="s">
        <v>109</v>
      </c>
      <c r="P7" s="1203" t="s">
        <v>109</v>
      </c>
      <c r="Q7" s="1203" t="s">
        <v>109</v>
      </c>
      <c r="R7" s="1195" t="s">
        <v>108</v>
      </c>
    </row>
    <row r="8" spans="1:18" s="782" customFormat="1">
      <c r="A8" s="429"/>
      <c r="B8" s="439"/>
      <c r="C8" s="781" t="s">
        <v>106</v>
      </c>
      <c r="D8" s="1131">
        <v>3</v>
      </c>
      <c r="E8" s="433"/>
      <c r="F8" s="1137" t="s">
        <v>434</v>
      </c>
      <c r="G8" s="421"/>
      <c r="H8" s="1144" t="s">
        <v>893</v>
      </c>
      <c r="I8" s="1203" t="s">
        <v>109</v>
      </c>
      <c r="J8" s="1203" t="s">
        <v>109</v>
      </c>
      <c r="K8" s="1195" t="s">
        <v>108</v>
      </c>
      <c r="L8" s="1203" t="s">
        <v>109</v>
      </c>
      <c r="M8" s="1203" t="s">
        <v>109</v>
      </c>
      <c r="N8" s="1203" t="s">
        <v>109</v>
      </c>
      <c r="O8" s="1203" t="s">
        <v>109</v>
      </c>
      <c r="P8" s="1203" t="s">
        <v>109</v>
      </c>
      <c r="Q8" s="1203" t="s">
        <v>109</v>
      </c>
      <c r="R8" s="1195" t="s">
        <v>108</v>
      </c>
    </row>
    <row r="9" spans="1:18" s="782" customFormat="1" hidden="1">
      <c r="A9" s="429"/>
      <c r="B9" s="439"/>
      <c r="C9" s="781" t="s">
        <v>106</v>
      </c>
      <c r="D9" s="1131">
        <v>4</v>
      </c>
      <c r="E9" s="433"/>
      <c r="F9" s="1137" t="s">
        <v>435</v>
      </c>
      <c r="G9" s="421"/>
      <c r="H9" s="1142" t="s">
        <v>1295</v>
      </c>
      <c r="I9" s="1203" t="s">
        <v>109</v>
      </c>
      <c r="J9" s="1203" t="s">
        <v>109</v>
      </c>
      <c r="K9" s="1203" t="s">
        <v>109</v>
      </c>
      <c r="L9" s="1195" t="s">
        <v>108</v>
      </c>
      <c r="M9" s="1203" t="s">
        <v>109</v>
      </c>
      <c r="N9" s="1203" t="s">
        <v>109</v>
      </c>
      <c r="O9" s="1203" t="s">
        <v>109</v>
      </c>
      <c r="P9" s="1203" t="s">
        <v>109</v>
      </c>
      <c r="Q9" s="1203" t="s">
        <v>109</v>
      </c>
      <c r="R9" s="1195" t="s">
        <v>108</v>
      </c>
    </row>
    <row r="10" spans="1:18" s="782" customFormat="1" hidden="1">
      <c r="A10" s="429"/>
      <c r="B10" s="439"/>
      <c r="C10" s="781" t="s">
        <v>106</v>
      </c>
      <c r="D10" s="1131">
        <v>9</v>
      </c>
      <c r="E10" s="433"/>
      <c r="F10" s="1137" t="s">
        <v>296</v>
      </c>
      <c r="G10" s="421"/>
      <c r="H10" s="1121" t="s">
        <v>894</v>
      </c>
      <c r="I10" s="1203" t="s">
        <v>109</v>
      </c>
      <c r="J10" s="1203" t="s">
        <v>109</v>
      </c>
      <c r="K10" s="1203" t="s">
        <v>109</v>
      </c>
      <c r="L10" s="1203" t="s">
        <v>109</v>
      </c>
      <c r="M10" s="1195" t="s">
        <v>108</v>
      </c>
      <c r="N10" s="1203" t="s">
        <v>109</v>
      </c>
      <c r="O10" s="1203" t="s">
        <v>109</v>
      </c>
      <c r="P10" s="1203" t="s">
        <v>109</v>
      </c>
      <c r="Q10" s="1203" t="s">
        <v>109</v>
      </c>
      <c r="R10" s="1195" t="s">
        <v>108</v>
      </c>
    </row>
    <row r="11" spans="1:18" s="782" customFormat="1" ht="36" hidden="1">
      <c r="A11" s="429"/>
      <c r="B11" s="439"/>
      <c r="C11" s="781" t="s">
        <v>106</v>
      </c>
      <c r="D11" s="1131">
        <v>7</v>
      </c>
      <c r="E11" s="433"/>
      <c r="F11" s="1138" t="s">
        <v>716</v>
      </c>
      <c r="G11" s="421"/>
      <c r="H11" s="1125" t="s">
        <v>13</v>
      </c>
      <c r="I11" s="1203" t="s">
        <v>109</v>
      </c>
      <c r="J11" s="1203" t="s">
        <v>109</v>
      </c>
      <c r="K11" s="1203" t="s">
        <v>109</v>
      </c>
      <c r="L11" s="1203" t="s">
        <v>109</v>
      </c>
      <c r="M11" s="1203" t="s">
        <v>109</v>
      </c>
      <c r="N11" s="1195" t="s">
        <v>108</v>
      </c>
      <c r="O11" s="1203" t="s">
        <v>109</v>
      </c>
      <c r="P11" s="1203" t="s">
        <v>109</v>
      </c>
      <c r="Q11" s="1203" t="s">
        <v>109</v>
      </c>
      <c r="R11" s="1195" t="s">
        <v>108</v>
      </c>
    </row>
    <row r="12" spans="1:18" s="782" customFormat="1" hidden="1">
      <c r="A12" s="429"/>
      <c r="B12" s="439"/>
      <c r="C12" s="781" t="s">
        <v>106</v>
      </c>
      <c r="D12" s="1131">
        <v>8</v>
      </c>
      <c r="E12" s="433"/>
      <c r="F12" s="1138" t="s">
        <v>717</v>
      </c>
      <c r="G12" s="421"/>
      <c r="H12" s="1146" t="s">
        <v>101</v>
      </c>
      <c r="I12" s="1203" t="s">
        <v>109</v>
      </c>
      <c r="J12" s="1203" t="s">
        <v>109</v>
      </c>
      <c r="K12" s="1203" t="s">
        <v>109</v>
      </c>
      <c r="L12" s="1203" t="s">
        <v>109</v>
      </c>
      <c r="M12" s="1203" t="s">
        <v>109</v>
      </c>
      <c r="N12" s="1203" t="s">
        <v>109</v>
      </c>
      <c r="O12" s="1195" t="s">
        <v>108</v>
      </c>
      <c r="P12" s="1203" t="s">
        <v>109</v>
      </c>
      <c r="Q12" s="1203" t="s">
        <v>109</v>
      </c>
      <c r="R12" s="1195" t="s">
        <v>108</v>
      </c>
    </row>
    <row r="13" spans="1:18" s="782" customFormat="1" hidden="1">
      <c r="A13" s="429"/>
      <c r="B13" s="439"/>
      <c r="C13" s="781" t="s">
        <v>106</v>
      </c>
      <c r="D13" s="1371">
        <v>7</v>
      </c>
      <c r="E13" s="1372"/>
      <c r="F13" s="1373" t="s">
        <v>941</v>
      </c>
      <c r="G13" s="421"/>
      <c r="H13" s="1125" t="s">
        <v>1254</v>
      </c>
      <c r="I13" s="1203" t="s">
        <v>109</v>
      </c>
      <c r="J13" s="1203" t="s">
        <v>109</v>
      </c>
      <c r="K13" s="1203" t="s">
        <v>109</v>
      </c>
      <c r="L13" s="1203" t="s">
        <v>109</v>
      </c>
      <c r="M13" s="1203" t="s">
        <v>109</v>
      </c>
      <c r="N13" s="1203" t="s">
        <v>109</v>
      </c>
      <c r="O13" s="1203" t="s">
        <v>109</v>
      </c>
      <c r="P13" s="1203" t="s">
        <v>109</v>
      </c>
      <c r="Q13" s="1195" t="s">
        <v>108</v>
      </c>
      <c r="R13" s="1195" t="s">
        <v>108</v>
      </c>
    </row>
    <row r="14" spans="1:18" s="346" customFormat="1" hidden="1">
      <c r="A14" s="782"/>
      <c r="B14" s="783"/>
      <c r="C14" s="1139" t="s">
        <v>107</v>
      </c>
      <c r="D14" s="1140">
        <v>102</v>
      </c>
      <c r="E14" s="433" t="s">
        <v>432</v>
      </c>
      <c r="F14" s="806" t="s">
        <v>781</v>
      </c>
      <c r="G14" s="22"/>
      <c r="H14" s="1117" t="s">
        <v>722</v>
      </c>
      <c r="I14" s="1195" t="s">
        <v>108</v>
      </c>
      <c r="J14" s="1195" t="s">
        <v>108</v>
      </c>
      <c r="K14" s="1203" t="s">
        <v>109</v>
      </c>
      <c r="L14" s="1203" t="s">
        <v>109</v>
      </c>
      <c r="M14" s="1203" t="s">
        <v>109</v>
      </c>
      <c r="N14" s="1203" t="s">
        <v>109</v>
      </c>
      <c r="O14" s="1203" t="s">
        <v>109</v>
      </c>
      <c r="P14" s="1203" t="s">
        <v>109</v>
      </c>
      <c r="Q14" s="1203" t="s">
        <v>109</v>
      </c>
      <c r="R14" s="1195" t="s">
        <v>108</v>
      </c>
    </row>
    <row r="15" spans="1:18" s="346" customFormat="1">
      <c r="A15" s="782"/>
      <c r="B15" s="1132"/>
      <c r="C15" s="1139" t="s">
        <v>107</v>
      </c>
      <c r="D15" s="1140">
        <v>216</v>
      </c>
      <c r="E15" s="352"/>
      <c r="F15" s="806" t="s">
        <v>718</v>
      </c>
      <c r="G15" s="22"/>
      <c r="H15" s="1144" t="s">
        <v>893</v>
      </c>
      <c r="I15" s="1203" t="s">
        <v>109</v>
      </c>
      <c r="J15" s="1203" t="s">
        <v>109</v>
      </c>
      <c r="K15" s="1195" t="s">
        <v>108</v>
      </c>
      <c r="L15" s="1203" t="s">
        <v>109</v>
      </c>
      <c r="M15" s="1203" t="s">
        <v>109</v>
      </c>
      <c r="N15" s="1203" t="s">
        <v>109</v>
      </c>
      <c r="O15" s="1203" t="s">
        <v>109</v>
      </c>
      <c r="P15" s="1203" t="s">
        <v>109</v>
      </c>
      <c r="Q15" s="1203" t="s">
        <v>109</v>
      </c>
      <c r="R15" s="1195" t="s">
        <v>108</v>
      </c>
    </row>
    <row r="16" spans="1:18" s="346" customFormat="1" hidden="1">
      <c r="A16" s="782"/>
      <c r="B16" s="1132"/>
      <c r="C16" s="1139" t="s">
        <v>107</v>
      </c>
      <c r="D16" s="1140">
        <v>302</v>
      </c>
      <c r="E16" s="1133"/>
      <c r="F16" s="806" t="s">
        <v>719</v>
      </c>
      <c r="G16" s="22"/>
      <c r="H16" s="1142" t="s">
        <v>1295</v>
      </c>
      <c r="I16" s="1203" t="s">
        <v>109</v>
      </c>
      <c r="J16" s="1203" t="s">
        <v>109</v>
      </c>
      <c r="K16" s="1203" t="s">
        <v>109</v>
      </c>
      <c r="L16" s="1195" t="s">
        <v>108</v>
      </c>
      <c r="M16" s="1203" t="s">
        <v>109</v>
      </c>
      <c r="N16" s="1203" t="s">
        <v>109</v>
      </c>
      <c r="O16" s="1203" t="s">
        <v>109</v>
      </c>
      <c r="P16" s="1203" t="s">
        <v>109</v>
      </c>
      <c r="Q16" s="1203" t="s">
        <v>109</v>
      </c>
      <c r="R16" s="1195" t="s">
        <v>108</v>
      </c>
    </row>
    <row r="17" spans="1:18" s="346" customFormat="1" hidden="1">
      <c r="A17" s="782"/>
      <c r="B17" s="1132"/>
      <c r="C17" s="1139" t="s">
        <v>107</v>
      </c>
      <c r="D17" s="1140">
        <v>14</v>
      </c>
      <c r="E17" s="1133"/>
      <c r="F17" s="806" t="s">
        <v>720</v>
      </c>
      <c r="G17" s="22"/>
      <c r="H17" s="1121" t="s">
        <v>894</v>
      </c>
      <c r="I17" s="1203" t="s">
        <v>109</v>
      </c>
      <c r="J17" s="1203" t="s">
        <v>109</v>
      </c>
      <c r="K17" s="1203" t="s">
        <v>109</v>
      </c>
      <c r="L17" s="1203" t="s">
        <v>109</v>
      </c>
      <c r="M17" s="1195" t="s">
        <v>108</v>
      </c>
      <c r="N17" s="1203" t="s">
        <v>109</v>
      </c>
      <c r="O17" s="1203" t="s">
        <v>109</v>
      </c>
      <c r="P17" s="1203" t="s">
        <v>109</v>
      </c>
      <c r="Q17" s="1203" t="s">
        <v>109</v>
      </c>
      <c r="R17" s="1195" t="s">
        <v>108</v>
      </c>
    </row>
    <row r="18" spans="1:18" s="346" customFormat="1" hidden="1">
      <c r="A18" s="782"/>
      <c r="B18" s="1132"/>
      <c r="C18" s="1139" t="s">
        <v>107</v>
      </c>
      <c r="D18" s="1140">
        <v>4</v>
      </c>
      <c r="E18" s="1133"/>
      <c r="F18" s="806" t="s">
        <v>452</v>
      </c>
      <c r="G18" s="22"/>
      <c r="H18" s="1352" t="s">
        <v>1220</v>
      </c>
      <c r="I18" s="1203" t="s">
        <v>109</v>
      </c>
      <c r="J18" s="1203" t="s">
        <v>109</v>
      </c>
      <c r="K18" s="1203" t="s">
        <v>109</v>
      </c>
      <c r="L18" s="1203" t="s">
        <v>109</v>
      </c>
      <c r="M18" s="1203" t="s">
        <v>109</v>
      </c>
      <c r="N18" s="1203" t="s">
        <v>109</v>
      </c>
      <c r="O18" s="1203" t="s">
        <v>109</v>
      </c>
      <c r="P18" s="1195" t="s">
        <v>108</v>
      </c>
      <c r="Q18" s="1203" t="s">
        <v>109</v>
      </c>
      <c r="R18" s="1195" t="s">
        <v>108</v>
      </c>
    </row>
    <row r="19" spans="1:18" s="346" customFormat="1" hidden="1">
      <c r="A19" s="782"/>
      <c r="B19" s="1132"/>
      <c r="C19" s="1139" t="s">
        <v>107</v>
      </c>
      <c r="D19" s="1140">
        <v>612</v>
      </c>
      <c r="E19" s="1133"/>
      <c r="F19" s="806" t="s">
        <v>398</v>
      </c>
      <c r="G19" s="22"/>
      <c r="H19" s="1125" t="s">
        <v>1081</v>
      </c>
      <c r="I19" s="1203" t="s">
        <v>109</v>
      </c>
      <c r="J19" s="1203" t="s">
        <v>109</v>
      </c>
      <c r="K19" s="1203" t="s">
        <v>109</v>
      </c>
      <c r="L19" s="1203" t="s">
        <v>109</v>
      </c>
      <c r="M19" s="1203" t="s">
        <v>109</v>
      </c>
      <c r="N19" s="1195" t="s">
        <v>108</v>
      </c>
      <c r="O19" s="1203" t="s">
        <v>109</v>
      </c>
      <c r="P19" s="1203" t="s">
        <v>109</v>
      </c>
      <c r="Q19" s="1195" t="s">
        <v>108</v>
      </c>
      <c r="R19" s="1195" t="s">
        <v>108</v>
      </c>
    </row>
    <row r="20" spans="1:18" s="346" customFormat="1" hidden="1">
      <c r="A20" s="782"/>
      <c r="B20" s="1132"/>
      <c r="C20" s="1139" t="s">
        <v>107</v>
      </c>
      <c r="D20" s="1140">
        <v>705</v>
      </c>
      <c r="E20" s="1133"/>
      <c r="F20" s="806" t="s">
        <v>721</v>
      </c>
      <c r="G20" s="22"/>
      <c r="H20" s="1146" t="s">
        <v>101</v>
      </c>
      <c r="I20" s="1203" t="s">
        <v>109</v>
      </c>
      <c r="J20" s="1203" t="s">
        <v>109</v>
      </c>
      <c r="K20" s="1203" t="s">
        <v>109</v>
      </c>
      <c r="L20" s="1203" t="s">
        <v>109</v>
      </c>
      <c r="M20" s="1203" t="s">
        <v>109</v>
      </c>
      <c r="N20" s="1203" t="s">
        <v>109</v>
      </c>
      <c r="O20" s="1195" t="s">
        <v>108</v>
      </c>
      <c r="P20" s="1203" t="s">
        <v>109</v>
      </c>
      <c r="Q20" s="1203" t="s">
        <v>109</v>
      </c>
      <c r="R20" s="1195" t="s">
        <v>108</v>
      </c>
    </row>
    <row r="21" spans="1:18" s="346" customFormat="1">
      <c r="B21" s="784"/>
      <c r="C21" s="785" t="s">
        <v>620</v>
      </c>
      <c r="D21" s="426"/>
      <c r="E21" s="397" t="s">
        <v>432</v>
      </c>
      <c r="F21" s="327" t="s">
        <v>621</v>
      </c>
      <c r="H21" s="1123"/>
    </row>
    <row r="22" spans="1:18" s="346" customFormat="1">
      <c r="B22" s="786"/>
      <c r="C22" s="787" t="s">
        <v>607</v>
      </c>
      <c r="D22" s="788"/>
      <c r="E22" s="279" t="s">
        <v>432</v>
      </c>
      <c r="F22" s="328" t="s">
        <v>622</v>
      </c>
      <c r="H22" s="1123"/>
    </row>
    <row r="23" spans="1:18" s="346" customFormat="1">
      <c r="B23" s="954"/>
      <c r="C23" s="955" t="s">
        <v>861</v>
      </c>
      <c r="D23" s="956"/>
      <c r="E23" s="949" t="s">
        <v>432</v>
      </c>
      <c r="F23" s="1676">
        <v>484920</v>
      </c>
      <c r="G23" s="5" t="s">
        <v>891</v>
      </c>
      <c r="H23" s="1123"/>
    </row>
    <row r="24" spans="1:18" s="346" customFormat="1" ht="13.5" customHeight="1">
      <c r="B24" s="789"/>
      <c r="C24" s="790" t="s">
        <v>862</v>
      </c>
      <c r="D24" s="791"/>
      <c r="E24" s="402" t="s">
        <v>432</v>
      </c>
      <c r="F24" s="1675">
        <v>35920</v>
      </c>
      <c r="G24" s="5" t="s">
        <v>623</v>
      </c>
      <c r="H24" s="1123"/>
    </row>
    <row r="25" spans="1:18" s="1969" customFormat="1" ht="31.5" customHeight="1">
      <c r="B25" s="1985"/>
      <c r="C25" s="1986" t="s">
        <v>1625</v>
      </c>
      <c r="D25" s="1987"/>
      <c r="E25" s="866"/>
      <c r="F25" s="1997">
        <v>44084</v>
      </c>
      <c r="G25" s="5"/>
      <c r="H25" s="1123"/>
    </row>
    <row r="26" spans="1:18" s="346" customFormat="1">
      <c r="B26" s="17"/>
      <c r="C26" s="17"/>
      <c r="D26" s="775"/>
      <c r="E26" s="335"/>
      <c r="H26" s="1123"/>
      <c r="I26" s="1194" t="s">
        <v>1309</v>
      </c>
      <c r="J26" s="1194" t="s">
        <v>892</v>
      </c>
      <c r="K26" s="1194" t="s">
        <v>893</v>
      </c>
      <c r="L26" s="1194" t="s">
        <v>1295</v>
      </c>
      <c r="M26" s="1194" t="s">
        <v>894</v>
      </c>
      <c r="N26" s="1194" t="s">
        <v>13</v>
      </c>
      <c r="O26" s="1194" t="s">
        <v>101</v>
      </c>
      <c r="P26" s="1194" t="s">
        <v>265</v>
      </c>
      <c r="Q26" s="1369" t="s">
        <v>1254</v>
      </c>
      <c r="R26" s="1194" t="s">
        <v>110</v>
      </c>
    </row>
    <row r="27" spans="1:18" s="346" customFormat="1">
      <c r="B27" s="431" t="s">
        <v>320</v>
      </c>
      <c r="C27" s="792"/>
      <c r="D27" s="793"/>
      <c r="E27" s="397" t="s">
        <v>432</v>
      </c>
      <c r="F27" s="514" t="s">
        <v>321</v>
      </c>
      <c r="H27" s="1117" t="s">
        <v>111</v>
      </c>
      <c r="I27" s="1195" t="s">
        <v>108</v>
      </c>
      <c r="J27" s="1195" t="s">
        <v>108</v>
      </c>
      <c r="K27" s="1195" t="s">
        <v>108</v>
      </c>
      <c r="L27" s="1195" t="s">
        <v>108</v>
      </c>
      <c r="M27" s="1195" t="s">
        <v>108</v>
      </c>
      <c r="N27" s="1203" t="s">
        <v>109</v>
      </c>
      <c r="O27" s="1195" t="s">
        <v>108</v>
      </c>
      <c r="P27" s="1195" t="s">
        <v>108</v>
      </c>
      <c r="Q27" s="1203" t="s">
        <v>109</v>
      </c>
      <c r="R27" s="1195" t="s">
        <v>108</v>
      </c>
    </row>
    <row r="28" spans="1:18" s="346" customFormat="1">
      <c r="B28" s="789"/>
      <c r="C28" s="777" t="s">
        <v>322</v>
      </c>
      <c r="D28" s="794"/>
      <c r="E28" s="795" t="s">
        <v>432</v>
      </c>
      <c r="F28" s="515"/>
      <c r="H28" s="1117" t="s">
        <v>111</v>
      </c>
      <c r="I28" s="1195" t="s">
        <v>108</v>
      </c>
      <c r="J28" s="1195" t="s">
        <v>108</v>
      </c>
      <c r="K28" s="1195" t="s">
        <v>108</v>
      </c>
      <c r="L28" s="1195" t="s">
        <v>108</v>
      </c>
      <c r="M28" s="1195" t="s">
        <v>108</v>
      </c>
      <c r="N28" s="1203" t="s">
        <v>109</v>
      </c>
      <c r="O28" s="1195" t="s">
        <v>108</v>
      </c>
      <c r="P28" s="1195" t="s">
        <v>108</v>
      </c>
      <c r="Q28" s="1203" t="s">
        <v>109</v>
      </c>
      <c r="R28" s="1195" t="s">
        <v>108</v>
      </c>
    </row>
    <row r="29" spans="1:18" s="346" customFormat="1" hidden="1">
      <c r="B29" s="431" t="s">
        <v>320</v>
      </c>
      <c r="C29" s="792"/>
      <c r="D29" s="793"/>
      <c r="E29" s="397" t="s">
        <v>432</v>
      </c>
      <c r="F29" s="514" t="s">
        <v>47</v>
      </c>
      <c r="H29" s="1125" t="s">
        <v>13</v>
      </c>
      <c r="I29" s="1203" t="s">
        <v>109</v>
      </c>
      <c r="J29" s="1203" t="s">
        <v>109</v>
      </c>
      <c r="K29" s="1203" t="s">
        <v>109</v>
      </c>
      <c r="L29" s="1203" t="s">
        <v>109</v>
      </c>
      <c r="M29" s="1203" t="s">
        <v>109</v>
      </c>
      <c r="N29" s="1195" t="s">
        <v>108</v>
      </c>
      <c r="O29" s="1203" t="s">
        <v>109</v>
      </c>
      <c r="P29" s="1203" t="s">
        <v>109</v>
      </c>
      <c r="Q29" s="1203" t="s">
        <v>109</v>
      </c>
      <c r="R29" s="1195" t="s">
        <v>108</v>
      </c>
    </row>
    <row r="30" spans="1:18" s="346" customFormat="1" hidden="1">
      <c r="B30" s="789"/>
      <c r="C30" s="777" t="s">
        <v>322</v>
      </c>
      <c r="D30" s="794"/>
      <c r="E30" s="795" t="s">
        <v>432</v>
      </c>
      <c r="F30" s="515"/>
      <c r="H30" s="1125" t="s">
        <v>13</v>
      </c>
      <c r="I30" s="1203" t="s">
        <v>109</v>
      </c>
      <c r="J30" s="1203" t="s">
        <v>109</v>
      </c>
      <c r="K30" s="1203" t="s">
        <v>109</v>
      </c>
      <c r="L30" s="1203" t="s">
        <v>109</v>
      </c>
      <c r="M30" s="1203" t="s">
        <v>109</v>
      </c>
      <c r="N30" s="1195" t="s">
        <v>108</v>
      </c>
      <c r="O30" s="1203" t="s">
        <v>109</v>
      </c>
      <c r="P30" s="1203" t="s">
        <v>109</v>
      </c>
      <c r="Q30" s="1203" t="s">
        <v>109</v>
      </c>
      <c r="R30" s="1195" t="s">
        <v>108</v>
      </c>
    </row>
    <row r="31" spans="1:18" s="346" customFormat="1" hidden="1">
      <c r="B31" s="431" t="s">
        <v>320</v>
      </c>
      <c r="C31" s="792"/>
      <c r="D31" s="793"/>
      <c r="E31" s="397" t="s">
        <v>432</v>
      </c>
      <c r="F31" s="514" t="s">
        <v>1082</v>
      </c>
      <c r="H31" s="1125" t="s">
        <v>1254</v>
      </c>
      <c r="I31" s="1203" t="s">
        <v>109</v>
      </c>
      <c r="J31" s="1203" t="s">
        <v>109</v>
      </c>
      <c r="K31" s="1203" t="s">
        <v>109</v>
      </c>
      <c r="L31" s="1203" t="s">
        <v>109</v>
      </c>
      <c r="M31" s="1203" t="s">
        <v>109</v>
      </c>
      <c r="N31" s="1203" t="s">
        <v>109</v>
      </c>
      <c r="O31" s="1203" t="s">
        <v>109</v>
      </c>
      <c r="P31" s="1203" t="s">
        <v>109</v>
      </c>
      <c r="Q31" s="1195" t="s">
        <v>108</v>
      </c>
      <c r="R31" s="1195" t="s">
        <v>108</v>
      </c>
    </row>
    <row r="32" spans="1:18" s="346" customFormat="1" hidden="1">
      <c r="B32" s="789"/>
      <c r="C32" s="777" t="s">
        <v>322</v>
      </c>
      <c r="D32" s="794"/>
      <c r="E32" s="795" t="s">
        <v>432</v>
      </c>
      <c r="F32" s="515"/>
      <c r="H32" s="1125" t="s">
        <v>1254</v>
      </c>
      <c r="I32" s="1203" t="s">
        <v>109</v>
      </c>
      <c r="J32" s="1203" t="s">
        <v>109</v>
      </c>
      <c r="K32" s="1203" t="s">
        <v>109</v>
      </c>
      <c r="L32" s="1203" t="s">
        <v>109</v>
      </c>
      <c r="M32" s="1203" t="s">
        <v>109</v>
      </c>
      <c r="N32" s="1203" t="s">
        <v>109</v>
      </c>
      <c r="O32" s="1203" t="s">
        <v>109</v>
      </c>
      <c r="P32" s="1203" t="s">
        <v>109</v>
      </c>
      <c r="Q32" s="1195" t="s">
        <v>108</v>
      </c>
      <c r="R32" s="1195" t="s">
        <v>108</v>
      </c>
    </row>
    <row r="33" spans="1:18" s="346" customFormat="1" ht="13.5" customHeight="1">
      <c r="B33" s="431" t="s">
        <v>323</v>
      </c>
      <c r="C33" s="792"/>
      <c r="D33" s="793"/>
      <c r="E33" s="397" t="s">
        <v>432</v>
      </c>
      <c r="F33" s="513">
        <v>420000</v>
      </c>
      <c r="G33" s="5" t="s">
        <v>624</v>
      </c>
      <c r="H33" s="1123"/>
    </row>
    <row r="34" spans="1:18" s="346" customFormat="1">
      <c r="B34" s="796"/>
      <c r="C34" s="371" t="s">
        <v>862</v>
      </c>
      <c r="D34" s="797"/>
      <c r="E34" s="798" t="s">
        <v>432</v>
      </c>
      <c r="F34" s="516">
        <v>20000</v>
      </c>
      <c r="G34" s="5" t="s">
        <v>623</v>
      </c>
      <c r="H34" s="1123"/>
    </row>
    <row r="35" spans="1:18" s="346" customFormat="1" ht="30" customHeight="1">
      <c r="B35" s="2522" t="s">
        <v>324</v>
      </c>
      <c r="C35" s="2523"/>
      <c r="D35" s="2524"/>
      <c r="E35" s="9"/>
      <c r="F35" s="445">
        <f>IF(F34="","",F33-F34)</f>
        <v>400000</v>
      </c>
      <c r="G35" s="5" t="s">
        <v>625</v>
      </c>
      <c r="H35" s="1123"/>
    </row>
    <row r="36" spans="1:18">
      <c r="A36" s="346"/>
      <c r="B36" s="442" t="s">
        <v>325</v>
      </c>
      <c r="C36" s="436"/>
      <c r="D36" s="799"/>
      <c r="E36" s="9" t="s">
        <v>432</v>
      </c>
      <c r="F36" s="517">
        <v>412300</v>
      </c>
      <c r="G36" s="5" t="s">
        <v>624</v>
      </c>
      <c r="H36" s="1123"/>
    </row>
    <row r="37" spans="1:18" ht="30" customHeight="1">
      <c r="B37" s="2525" t="s">
        <v>328</v>
      </c>
      <c r="C37" s="2526"/>
      <c r="D37" s="2527"/>
      <c r="E37" s="9"/>
      <c r="F37" s="518">
        <f>IF(F36="","",ROUND(((F33-F34)/F36)*100,3))</f>
        <v>97.016999999999996</v>
      </c>
      <c r="G37" s="5" t="s">
        <v>626</v>
      </c>
      <c r="H37" s="1123"/>
      <c r="I37" s="1194" t="s">
        <v>1309</v>
      </c>
      <c r="J37" s="1194" t="s">
        <v>892</v>
      </c>
      <c r="K37" s="1194" t="s">
        <v>893</v>
      </c>
      <c r="L37" s="1194" t="s">
        <v>1295</v>
      </c>
      <c r="M37" s="1194" t="s">
        <v>894</v>
      </c>
      <c r="N37" s="1194" t="s">
        <v>13</v>
      </c>
      <c r="O37" s="1194" t="s">
        <v>101</v>
      </c>
      <c r="P37" s="1194" t="s">
        <v>265</v>
      </c>
      <c r="Q37" s="1369" t="s">
        <v>1254</v>
      </c>
      <c r="R37" s="1194" t="s">
        <v>110</v>
      </c>
    </row>
    <row r="38" spans="1:18">
      <c r="B38" s="79" t="s">
        <v>329</v>
      </c>
      <c r="C38" s="27"/>
      <c r="D38" s="502"/>
      <c r="E38" s="9" t="s">
        <v>432</v>
      </c>
      <c r="F38" s="519" t="s">
        <v>330</v>
      </c>
      <c r="G38" s="5"/>
      <c r="H38" s="1117" t="s">
        <v>111</v>
      </c>
      <c r="I38" s="1195" t="s">
        <v>108</v>
      </c>
      <c r="J38" s="1195" t="s">
        <v>108</v>
      </c>
      <c r="K38" s="1195" t="s">
        <v>108</v>
      </c>
      <c r="L38" s="1195" t="s">
        <v>108</v>
      </c>
      <c r="M38" s="1195" t="s">
        <v>108</v>
      </c>
      <c r="N38" s="1203" t="s">
        <v>109</v>
      </c>
      <c r="O38" s="1195" t="s">
        <v>108</v>
      </c>
      <c r="P38" s="1195" t="s">
        <v>108</v>
      </c>
      <c r="Q38" s="1203" t="s">
        <v>109</v>
      </c>
      <c r="R38" s="1195" t="s">
        <v>108</v>
      </c>
    </row>
    <row r="39" spans="1:18" hidden="1">
      <c r="B39" s="79" t="s">
        <v>329</v>
      </c>
      <c r="C39" s="27"/>
      <c r="D39" s="502"/>
      <c r="E39" s="9" t="s">
        <v>432</v>
      </c>
      <c r="F39" s="519" t="s">
        <v>769</v>
      </c>
      <c r="G39" s="5"/>
      <c r="H39" s="1125" t="s">
        <v>1081</v>
      </c>
      <c r="I39" s="1203" t="s">
        <v>109</v>
      </c>
      <c r="J39" s="1203" t="s">
        <v>109</v>
      </c>
      <c r="K39" s="1203" t="s">
        <v>109</v>
      </c>
      <c r="L39" s="1203" t="s">
        <v>109</v>
      </c>
      <c r="M39" s="1203" t="s">
        <v>109</v>
      </c>
      <c r="N39" s="1195" t="s">
        <v>108</v>
      </c>
      <c r="O39" s="1203" t="s">
        <v>109</v>
      </c>
      <c r="P39" s="1203" t="s">
        <v>109</v>
      </c>
      <c r="Q39" s="1195" t="s">
        <v>108</v>
      </c>
      <c r="R39" s="1195" t="s">
        <v>108</v>
      </c>
    </row>
    <row r="40" spans="1:18">
      <c r="B40" s="79" t="s">
        <v>331</v>
      </c>
      <c r="C40" s="27"/>
      <c r="D40" s="117" t="s">
        <v>1626</v>
      </c>
      <c r="E40" s="211" t="s">
        <v>432</v>
      </c>
      <c r="F40" s="1910" t="s">
        <v>1634</v>
      </c>
      <c r="G40" s="30" t="s">
        <v>610</v>
      </c>
      <c r="H40" s="1135" t="s">
        <v>432</v>
      </c>
    </row>
    <row r="41" spans="1:18">
      <c r="B41" s="434"/>
      <c r="C41" s="371"/>
      <c r="D41" s="797"/>
      <c r="E41" s="258" t="s">
        <v>432</v>
      </c>
      <c r="F41" s="800">
        <v>2</v>
      </c>
      <c r="G41" s="30" t="s">
        <v>611</v>
      </c>
      <c r="H41" s="1135" t="s">
        <v>432</v>
      </c>
    </row>
    <row r="42" spans="1:18">
      <c r="B42" s="434"/>
      <c r="C42" s="371"/>
      <c r="D42" s="797"/>
      <c r="E42" s="213" t="s">
        <v>432</v>
      </c>
      <c r="F42" s="520">
        <v>6</v>
      </c>
      <c r="G42" s="30" t="s">
        <v>612</v>
      </c>
      <c r="H42" s="1135" t="s">
        <v>432</v>
      </c>
    </row>
    <row r="43" spans="1:18">
      <c r="B43" s="434"/>
      <c r="C43" s="371"/>
      <c r="D43" s="119" t="s">
        <v>1627</v>
      </c>
      <c r="E43" s="211" t="s">
        <v>432</v>
      </c>
      <c r="F43" s="1910" t="s">
        <v>1635</v>
      </c>
      <c r="G43" s="30" t="s">
        <v>610</v>
      </c>
      <c r="H43" s="1135" t="s">
        <v>432</v>
      </c>
    </row>
    <row r="44" spans="1:18">
      <c r="B44" s="434"/>
      <c r="C44" s="371"/>
      <c r="D44" s="797"/>
      <c r="E44" s="258" t="s">
        <v>432</v>
      </c>
      <c r="F44" s="800">
        <v>1</v>
      </c>
      <c r="G44" s="30" t="s">
        <v>611</v>
      </c>
      <c r="H44" s="1135" t="s">
        <v>432</v>
      </c>
    </row>
    <row r="45" spans="1:18">
      <c r="B45" s="1665"/>
      <c r="C45" s="777"/>
      <c r="D45" s="794"/>
      <c r="E45" s="213" t="s">
        <v>432</v>
      </c>
      <c r="F45" s="520">
        <v>17</v>
      </c>
      <c r="G45" s="30" t="s">
        <v>612</v>
      </c>
      <c r="H45" s="1135" t="s">
        <v>432</v>
      </c>
    </row>
    <row r="46" spans="1:18">
      <c r="B46" s="431" t="s">
        <v>244</v>
      </c>
      <c r="C46" s="435"/>
      <c r="D46" s="117" t="s">
        <v>1627</v>
      </c>
      <c r="E46" s="211" t="s">
        <v>432</v>
      </c>
      <c r="F46" s="1910" t="s">
        <v>1635</v>
      </c>
      <c r="G46" s="30" t="s">
        <v>610</v>
      </c>
      <c r="H46" s="1135" t="s">
        <v>432</v>
      </c>
    </row>
    <row r="47" spans="1:18">
      <c r="B47" s="434"/>
      <c r="C47" s="371"/>
      <c r="D47" s="797"/>
      <c r="E47" s="258" t="s">
        <v>432</v>
      </c>
      <c r="F47" s="800">
        <v>3</v>
      </c>
      <c r="G47" s="30" t="s">
        <v>611</v>
      </c>
      <c r="H47" s="1135" t="s">
        <v>432</v>
      </c>
    </row>
    <row r="48" spans="1:18">
      <c r="B48" s="1665"/>
      <c r="C48" s="777"/>
      <c r="D48" s="794"/>
      <c r="E48" s="213" t="s">
        <v>432</v>
      </c>
      <c r="F48" s="521">
        <v>31</v>
      </c>
      <c r="G48" s="30" t="s">
        <v>612</v>
      </c>
      <c r="H48" s="1135" t="s">
        <v>432</v>
      </c>
      <c r="I48" s="1194" t="s">
        <v>1309</v>
      </c>
      <c r="J48" s="1194" t="s">
        <v>892</v>
      </c>
      <c r="K48" s="1194" t="s">
        <v>893</v>
      </c>
      <c r="L48" s="1194" t="s">
        <v>1295</v>
      </c>
      <c r="M48" s="1194" t="s">
        <v>894</v>
      </c>
      <c r="N48" s="1194" t="s">
        <v>13</v>
      </c>
      <c r="O48" s="1194" t="s">
        <v>101</v>
      </c>
      <c r="P48" s="1194" t="s">
        <v>265</v>
      </c>
      <c r="Q48" s="1369" t="s">
        <v>1254</v>
      </c>
      <c r="R48" s="1194" t="s">
        <v>110</v>
      </c>
    </row>
    <row r="49" spans="2:18">
      <c r="B49" s="442" t="s">
        <v>1083</v>
      </c>
      <c r="C49" s="436"/>
      <c r="D49" s="799"/>
      <c r="E49" s="9"/>
      <c r="F49" s="1666" t="s">
        <v>49</v>
      </c>
      <c r="H49" s="1125" t="s">
        <v>921</v>
      </c>
      <c r="I49" s="1195" t="s">
        <v>108</v>
      </c>
      <c r="J49" s="1195" t="s">
        <v>108</v>
      </c>
      <c r="K49" s="1195" t="s">
        <v>108</v>
      </c>
      <c r="L49" s="1195" t="s">
        <v>108</v>
      </c>
      <c r="M49" s="1195" t="s">
        <v>108</v>
      </c>
      <c r="N49" s="1195" t="s">
        <v>108</v>
      </c>
      <c r="O49" s="1195" t="s">
        <v>108</v>
      </c>
      <c r="P49" s="1195" t="s">
        <v>108</v>
      </c>
      <c r="Q49" s="1203" t="s">
        <v>109</v>
      </c>
      <c r="R49" s="1195" t="s">
        <v>108</v>
      </c>
    </row>
    <row r="50" spans="2:18">
      <c r="B50" s="17"/>
      <c r="C50" s="346"/>
      <c r="D50" s="775"/>
      <c r="E50" s="335"/>
      <c r="F50" s="346"/>
      <c r="G50" s="346"/>
      <c r="H50" s="1123"/>
      <c r="I50" s="1194"/>
      <c r="J50" s="1194"/>
      <c r="K50" s="1194"/>
      <c r="L50" s="1194"/>
      <c r="M50" s="1194"/>
      <c r="N50" s="1194"/>
      <c r="O50" s="1194"/>
      <c r="P50" s="1194"/>
      <c r="Q50" s="1369"/>
      <c r="R50" s="1194"/>
    </row>
    <row r="51" spans="2:18" hidden="1">
      <c r="B51" s="79" t="s">
        <v>245</v>
      </c>
      <c r="C51" s="498"/>
      <c r="D51" s="499"/>
      <c r="E51" s="397" t="s">
        <v>432</v>
      </c>
      <c r="F51" s="514" t="s">
        <v>723</v>
      </c>
      <c r="G51" s="346"/>
      <c r="H51" s="1117" t="s">
        <v>1210</v>
      </c>
      <c r="I51" s="1195" t="s">
        <v>108</v>
      </c>
      <c r="J51" s="1203" t="s">
        <v>109</v>
      </c>
      <c r="K51" s="1203" t="s">
        <v>109</v>
      </c>
      <c r="L51" s="1203" t="s">
        <v>109</v>
      </c>
      <c r="M51" s="1203" t="s">
        <v>109</v>
      </c>
      <c r="N51" s="1203" t="s">
        <v>109</v>
      </c>
      <c r="O51" s="1203" t="s">
        <v>109</v>
      </c>
      <c r="P51" s="1203" t="s">
        <v>109</v>
      </c>
      <c r="Q51" s="1203" t="s">
        <v>109</v>
      </c>
      <c r="R51" s="1195" t="s">
        <v>108</v>
      </c>
    </row>
    <row r="52" spans="2:18" hidden="1">
      <c r="B52" s="505"/>
      <c r="C52" s="506" t="s">
        <v>322</v>
      </c>
      <c r="D52" s="507"/>
      <c r="E52" s="801" t="s">
        <v>432</v>
      </c>
      <c r="F52" s="522"/>
      <c r="G52" s="346"/>
      <c r="H52" s="1134" t="str">
        <f>IF(E52="※","具体的な入札契約方式を入力して下さい","")</f>
        <v/>
      </c>
      <c r="I52" s="1195" t="s">
        <v>108</v>
      </c>
      <c r="J52" s="1203" t="s">
        <v>109</v>
      </c>
      <c r="K52" s="1203" t="s">
        <v>109</v>
      </c>
      <c r="L52" s="1203" t="s">
        <v>109</v>
      </c>
      <c r="M52" s="1203" t="s">
        <v>109</v>
      </c>
      <c r="N52" s="1203" t="s">
        <v>109</v>
      </c>
      <c r="O52" s="1203" t="s">
        <v>109</v>
      </c>
      <c r="P52" s="1203" t="s">
        <v>109</v>
      </c>
      <c r="Q52" s="1203" t="s">
        <v>109</v>
      </c>
      <c r="R52" s="1195" t="s">
        <v>108</v>
      </c>
    </row>
    <row r="53" spans="2:18" hidden="1">
      <c r="B53" s="508" t="s">
        <v>246</v>
      </c>
      <c r="C53" s="27"/>
      <c r="D53" s="502"/>
      <c r="E53" s="802" t="s">
        <v>432</v>
      </c>
      <c r="F53" s="515" t="s">
        <v>247</v>
      </c>
      <c r="G53" s="346"/>
      <c r="H53" s="1123"/>
      <c r="I53" s="1195" t="s">
        <v>108</v>
      </c>
      <c r="J53" s="1203" t="s">
        <v>109</v>
      </c>
      <c r="K53" s="1203" t="s">
        <v>109</v>
      </c>
      <c r="L53" s="1203" t="s">
        <v>109</v>
      </c>
      <c r="M53" s="1203" t="s">
        <v>109</v>
      </c>
      <c r="N53" s="1203" t="s">
        <v>109</v>
      </c>
      <c r="O53" s="1203" t="s">
        <v>109</v>
      </c>
      <c r="P53" s="1203" t="s">
        <v>109</v>
      </c>
      <c r="Q53" s="1203" t="s">
        <v>109</v>
      </c>
      <c r="R53" s="1195" t="s">
        <v>108</v>
      </c>
    </row>
    <row r="54" spans="2:18" hidden="1">
      <c r="B54" s="497"/>
      <c r="C54" s="509" t="s">
        <v>322</v>
      </c>
      <c r="D54" s="803"/>
      <c r="E54" s="801" t="s">
        <v>432</v>
      </c>
      <c r="F54" s="522"/>
      <c r="G54" s="346"/>
      <c r="H54" s="1134" t="str">
        <f>IF(E54="※","具体的な評価方法を入力して下さい","")</f>
        <v/>
      </c>
      <c r="I54" s="1195" t="s">
        <v>108</v>
      </c>
      <c r="J54" s="1203" t="s">
        <v>109</v>
      </c>
      <c r="K54" s="1203" t="s">
        <v>109</v>
      </c>
      <c r="L54" s="1203" t="s">
        <v>109</v>
      </c>
      <c r="M54" s="1203" t="s">
        <v>109</v>
      </c>
      <c r="N54" s="1203" t="s">
        <v>109</v>
      </c>
      <c r="O54" s="1203" t="s">
        <v>109</v>
      </c>
      <c r="P54" s="1203" t="s">
        <v>109</v>
      </c>
      <c r="Q54" s="1203" t="s">
        <v>109</v>
      </c>
      <c r="R54" s="1195" t="s">
        <v>108</v>
      </c>
    </row>
    <row r="55" spans="2:18" hidden="1">
      <c r="B55" s="444" t="s">
        <v>248</v>
      </c>
      <c r="D55" s="503"/>
      <c r="E55" s="402" t="s">
        <v>432</v>
      </c>
      <c r="F55" s="523" t="s">
        <v>895</v>
      </c>
      <c r="H55" s="1123"/>
      <c r="I55" s="1195" t="s">
        <v>108</v>
      </c>
      <c r="J55" s="1203" t="s">
        <v>109</v>
      </c>
      <c r="K55" s="1203" t="s">
        <v>109</v>
      </c>
      <c r="L55" s="1203" t="s">
        <v>109</v>
      </c>
      <c r="M55" s="1203" t="s">
        <v>109</v>
      </c>
      <c r="N55" s="1203" t="s">
        <v>109</v>
      </c>
      <c r="O55" s="1203" t="s">
        <v>109</v>
      </c>
      <c r="P55" s="1203" t="s">
        <v>109</v>
      </c>
      <c r="Q55" s="1203" t="s">
        <v>109</v>
      </c>
      <c r="R55" s="1195" t="s">
        <v>108</v>
      </c>
    </row>
    <row r="56" spans="2:18" hidden="1">
      <c r="B56" s="79" t="s">
        <v>249</v>
      </c>
      <c r="C56" s="498"/>
      <c r="D56" s="499"/>
      <c r="E56" s="397" t="s">
        <v>432</v>
      </c>
      <c r="F56" s="514" t="s">
        <v>250</v>
      </c>
      <c r="G56" s="5"/>
      <c r="H56" s="1123"/>
      <c r="I56" s="1195" t="s">
        <v>108</v>
      </c>
      <c r="J56" s="1203" t="s">
        <v>109</v>
      </c>
      <c r="K56" s="1203" t="s">
        <v>109</v>
      </c>
      <c r="L56" s="1203" t="s">
        <v>109</v>
      </c>
      <c r="M56" s="1203" t="s">
        <v>109</v>
      </c>
      <c r="N56" s="1203" t="s">
        <v>109</v>
      </c>
      <c r="O56" s="1203" t="s">
        <v>109</v>
      </c>
      <c r="P56" s="1203" t="s">
        <v>109</v>
      </c>
      <c r="Q56" s="1203" t="s">
        <v>109</v>
      </c>
      <c r="R56" s="1195" t="s">
        <v>108</v>
      </c>
    </row>
    <row r="57" spans="2:18" hidden="1">
      <c r="B57" s="497"/>
      <c r="C57" s="500" t="s">
        <v>322</v>
      </c>
      <c r="D57" s="503"/>
      <c r="E57" s="795" t="s">
        <v>432</v>
      </c>
      <c r="F57" s="515"/>
      <c r="G57" s="5"/>
      <c r="H57" s="1134" t="str">
        <f>IF(E57="※","具体的な工事難易度を入力して下さい","")</f>
        <v/>
      </c>
      <c r="I57" s="1195" t="s">
        <v>108</v>
      </c>
      <c r="J57" s="1203" t="s">
        <v>109</v>
      </c>
      <c r="K57" s="1203" t="s">
        <v>109</v>
      </c>
      <c r="L57" s="1203" t="s">
        <v>109</v>
      </c>
      <c r="M57" s="1203" t="s">
        <v>109</v>
      </c>
      <c r="N57" s="1203" t="s">
        <v>109</v>
      </c>
      <c r="O57" s="1203" t="s">
        <v>109</v>
      </c>
      <c r="P57" s="1203" t="s">
        <v>109</v>
      </c>
      <c r="Q57" s="1203" t="s">
        <v>109</v>
      </c>
      <c r="R57" s="1195" t="s">
        <v>108</v>
      </c>
    </row>
    <row r="58" spans="2:18" hidden="1">
      <c r="B58" s="76" t="s">
        <v>251</v>
      </c>
      <c r="C58" s="498"/>
      <c r="D58" s="499"/>
      <c r="E58" s="397" t="s">
        <v>432</v>
      </c>
      <c r="F58" s="321">
        <v>2</v>
      </c>
      <c r="G58" s="5" t="s">
        <v>252</v>
      </c>
      <c r="H58" s="1123"/>
      <c r="I58" s="1195" t="s">
        <v>108</v>
      </c>
      <c r="J58" s="1203" t="s">
        <v>109</v>
      </c>
      <c r="K58" s="1203" t="s">
        <v>109</v>
      </c>
      <c r="L58" s="1203" t="s">
        <v>109</v>
      </c>
      <c r="M58" s="1203" t="s">
        <v>109</v>
      </c>
      <c r="N58" s="1203" t="s">
        <v>109</v>
      </c>
      <c r="O58" s="1203" t="s">
        <v>109</v>
      </c>
      <c r="P58" s="1203" t="s">
        <v>109</v>
      </c>
      <c r="Q58" s="1203" t="s">
        <v>109</v>
      </c>
      <c r="R58" s="1195" t="s">
        <v>108</v>
      </c>
    </row>
    <row r="59" spans="2:18" hidden="1">
      <c r="B59" s="37" t="s">
        <v>253</v>
      </c>
      <c r="C59" s="500"/>
      <c r="D59" s="501"/>
      <c r="E59" s="402" t="s">
        <v>432</v>
      </c>
      <c r="F59" s="520">
        <v>0</v>
      </c>
      <c r="G59" s="5" t="s">
        <v>252</v>
      </c>
      <c r="H59" s="1123"/>
      <c r="I59" s="1195" t="s">
        <v>108</v>
      </c>
      <c r="J59" s="1203" t="s">
        <v>109</v>
      </c>
      <c r="K59" s="1203" t="s">
        <v>109</v>
      </c>
      <c r="L59" s="1203" t="s">
        <v>109</v>
      </c>
      <c r="M59" s="1203" t="s">
        <v>109</v>
      </c>
      <c r="N59" s="1203" t="s">
        <v>109</v>
      </c>
      <c r="O59" s="1203" t="s">
        <v>109</v>
      </c>
      <c r="P59" s="1203" t="s">
        <v>109</v>
      </c>
      <c r="Q59" s="1203" t="s">
        <v>109</v>
      </c>
      <c r="R59" s="1195" t="s">
        <v>108</v>
      </c>
    </row>
    <row r="60" spans="2:18" hidden="1">
      <c r="B60" s="79" t="s">
        <v>254</v>
      </c>
      <c r="C60" s="27"/>
      <c r="D60" s="510" t="s">
        <v>127</v>
      </c>
      <c r="E60" s="397" t="s">
        <v>432</v>
      </c>
      <c r="F60" s="524">
        <v>74</v>
      </c>
      <c r="G60" s="5" t="s">
        <v>128</v>
      </c>
      <c r="H60" s="1123"/>
      <c r="I60" s="1195" t="s">
        <v>108</v>
      </c>
      <c r="J60" s="1203" t="s">
        <v>109</v>
      </c>
      <c r="K60" s="1203" t="s">
        <v>109</v>
      </c>
      <c r="L60" s="1203" t="s">
        <v>109</v>
      </c>
      <c r="M60" s="1203" t="s">
        <v>109</v>
      </c>
      <c r="N60" s="1203" t="s">
        <v>109</v>
      </c>
      <c r="O60" s="1203" t="s">
        <v>109</v>
      </c>
      <c r="P60" s="1203" t="s">
        <v>109</v>
      </c>
      <c r="Q60" s="1203" t="s">
        <v>109</v>
      </c>
      <c r="R60" s="1195" t="s">
        <v>108</v>
      </c>
    </row>
    <row r="61" spans="2:18" hidden="1">
      <c r="B61" s="34"/>
      <c r="C61" s="23"/>
      <c r="D61" s="511" t="s">
        <v>129</v>
      </c>
      <c r="E61" s="399" t="s">
        <v>432</v>
      </c>
      <c r="F61" s="525">
        <v>0</v>
      </c>
      <c r="G61" s="5" t="s">
        <v>128</v>
      </c>
      <c r="H61" s="1123"/>
      <c r="I61" s="1195" t="s">
        <v>108</v>
      </c>
      <c r="J61" s="1203" t="s">
        <v>109</v>
      </c>
      <c r="K61" s="1203" t="s">
        <v>109</v>
      </c>
      <c r="L61" s="1203" t="s">
        <v>109</v>
      </c>
      <c r="M61" s="1203" t="s">
        <v>109</v>
      </c>
      <c r="N61" s="1203" t="s">
        <v>109</v>
      </c>
      <c r="O61" s="1203" t="s">
        <v>109</v>
      </c>
      <c r="P61" s="1203" t="s">
        <v>109</v>
      </c>
      <c r="Q61" s="1203" t="s">
        <v>109</v>
      </c>
      <c r="R61" s="1195" t="s">
        <v>108</v>
      </c>
    </row>
    <row r="62" spans="2:18" hidden="1">
      <c r="B62" s="37"/>
      <c r="C62" s="500"/>
      <c r="D62" s="512" t="s">
        <v>130</v>
      </c>
      <c r="E62" s="402" t="s">
        <v>432</v>
      </c>
      <c r="F62" s="526">
        <v>74</v>
      </c>
      <c r="G62" s="5" t="s">
        <v>128</v>
      </c>
      <c r="H62" s="1117" t="s">
        <v>1209</v>
      </c>
      <c r="I62" s="1195" t="s">
        <v>108</v>
      </c>
      <c r="J62" s="1203" t="s">
        <v>109</v>
      </c>
      <c r="K62" s="1203" t="s">
        <v>109</v>
      </c>
      <c r="L62" s="1203" t="s">
        <v>109</v>
      </c>
      <c r="M62" s="1203" t="s">
        <v>109</v>
      </c>
      <c r="N62" s="1203" t="s">
        <v>109</v>
      </c>
      <c r="O62" s="1203" t="s">
        <v>109</v>
      </c>
      <c r="P62" s="1203" t="s">
        <v>109</v>
      </c>
      <c r="Q62" s="1203" t="s">
        <v>109</v>
      </c>
      <c r="R62" s="1195" t="s">
        <v>108</v>
      </c>
    </row>
    <row r="72" spans="4:7">
      <c r="D72" s="5"/>
      <c r="E72" s="335"/>
      <c r="F72" s="346"/>
      <c r="G72" s="346"/>
    </row>
    <row r="75" spans="4:7">
      <c r="F75" s="329"/>
      <c r="G75" s="346"/>
    </row>
  </sheetData>
  <sheetProtection algorithmName="SHA-512" hashValue="qn3nFBZujmrIWCDDfezHlrh4yya0Usnb1uTeT9BN1HBqVvTGlfxuDvfEQerL7cF8j2OpKNVIUdhw6DIcJAw0JA==" saltValue="vYMz6Ympb9QsBpcp3G+cVQ==" spinCount="100000" sheet="1" objects="1" scenarios="1"/>
  <mergeCells count="2">
    <mergeCell ref="B35:D35"/>
    <mergeCell ref="B37:D37"/>
  </mergeCells>
  <phoneticPr fontId="3"/>
  <dataValidations xWindow="442" yWindow="231" count="5">
    <dataValidation type="custom" allowBlank="1" showInputMessage="1" showErrorMessage="1" sqref="F21:F22 F5" xr:uid="{00000000-0002-0000-0600-000000000000}">
      <formula1>TRIM(F5)&lt;&gt;""</formula1>
    </dataValidation>
    <dataValidation type="whole" allowBlank="1" showInputMessage="1" showErrorMessage="1" promptTitle="工事請負金額" prompt="最終契約金額を入力してください。_x000a_発注者と受注者の金額が同じであることを確認してください。" sqref="F23" xr:uid="{00000000-0002-0000-0600-000001000000}">
      <formula1>1</formula1>
      <formula2>9999999999</formula2>
    </dataValidation>
    <dataValidation allowBlank="1" showInputMessage="1" showErrorMessage="1" sqref="F35 F37 F6:F7" xr:uid="{00000000-0002-0000-0600-000002000000}"/>
    <dataValidation type="list" allowBlank="1" showInputMessage="1" showErrorMessage="1" sqref="F56 F53" xr:uid="{00000000-0002-0000-0600-000003000000}">
      <formula1>#REF!</formula1>
    </dataValidation>
    <dataValidation type="whole" allowBlank="1" showInputMessage="1" showErrorMessage="1" sqref="F24" xr:uid="{00000000-0002-0000-0600-000004000000}">
      <formula1>1</formula1>
      <formula2>9999999999</formula2>
    </dataValidation>
  </dataValidations>
  <pageMargins left="0.75" right="0.24" top="1" bottom="1" header="0.51200000000000001" footer="0.16"/>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Q88"/>
  <sheetViews>
    <sheetView showGridLines="0" zoomScaleNormal="100" zoomScaleSheetLayoutView="100" workbookViewId="0"/>
  </sheetViews>
  <sheetFormatPr defaultRowHeight="13.5"/>
  <cols>
    <col min="1" max="2" width="3.625" style="22" customWidth="1"/>
    <col min="3" max="3" width="28.25" style="22" customWidth="1"/>
    <col min="4" max="4" width="3.375" style="77" customWidth="1"/>
    <col min="5" max="5" width="44.625" style="307" customWidth="1"/>
    <col min="6" max="6" width="26.5" style="307" customWidth="1"/>
    <col min="7" max="7" width="17.25" style="5" hidden="1" customWidth="1"/>
    <col min="8" max="16" width="4.75" style="307" hidden="1" customWidth="1"/>
    <col min="17" max="17" width="4.625" style="307" hidden="1" customWidth="1"/>
    <col min="18" max="16384" width="9" style="307"/>
  </cols>
  <sheetData>
    <row r="1" spans="1:17" ht="17.25">
      <c r="A1" s="200"/>
      <c r="B1" s="346"/>
      <c r="C1" s="346"/>
    </row>
    <row r="2" spans="1:17" ht="7.5" customHeight="1"/>
    <row r="3" spans="1:17" s="25" customFormat="1" ht="15" customHeight="1">
      <c r="A3" s="23" t="s">
        <v>1298</v>
      </c>
      <c r="C3" s="23"/>
      <c r="D3" s="77"/>
      <c r="E3" s="22"/>
      <c r="F3" s="22"/>
      <c r="G3" s="5"/>
    </row>
    <row r="4" spans="1:17" s="346" customFormat="1" ht="6.75" customHeight="1">
      <c r="A4" s="26"/>
      <c r="B4" s="26"/>
      <c r="C4" s="3"/>
      <c r="D4" s="77"/>
      <c r="E4" s="22"/>
      <c r="F4" s="22"/>
      <c r="G4" s="3"/>
    </row>
    <row r="5" spans="1:17" s="1942" customFormat="1" ht="17.25" customHeight="1">
      <c r="A5" s="26"/>
      <c r="B5" s="1945"/>
      <c r="C5" s="1946" t="s">
        <v>1582</v>
      </c>
      <c r="D5" s="1947" t="s">
        <v>432</v>
      </c>
      <c r="E5" s="1948">
        <v>12345</v>
      </c>
      <c r="F5" s="22"/>
      <c r="G5" s="3"/>
    </row>
    <row r="6" spans="1:17" s="1942" customFormat="1" ht="6.75" customHeight="1">
      <c r="A6" s="26"/>
      <c r="B6" s="26"/>
      <c r="C6" s="3"/>
      <c r="D6" s="77"/>
      <c r="E6" s="22"/>
      <c r="F6" s="22"/>
      <c r="G6" s="3"/>
    </row>
    <row r="7" spans="1:17" s="429" customFormat="1" ht="15" customHeight="1">
      <c r="A7" s="440" t="s">
        <v>627</v>
      </c>
      <c r="B7" s="435" t="s">
        <v>628</v>
      </c>
      <c r="C7" s="437"/>
      <c r="D7" s="77"/>
      <c r="E7" s="22"/>
      <c r="F7" s="22"/>
      <c r="G7" s="1147"/>
      <c r="H7" s="1207"/>
      <c r="I7" s="1207"/>
      <c r="J7" s="1207"/>
      <c r="K7" s="1207"/>
      <c r="L7" s="1207"/>
      <c r="M7" s="1207"/>
      <c r="N7" s="1207"/>
      <c r="O7" s="1207"/>
      <c r="P7" s="1207"/>
      <c r="Q7" s="1207"/>
    </row>
    <row r="8" spans="1:17" s="346" customFormat="1" ht="15" customHeight="1">
      <c r="B8" s="55"/>
      <c r="C8" s="43" t="s">
        <v>629</v>
      </c>
      <c r="D8" s="9" t="s">
        <v>432</v>
      </c>
      <c r="E8" s="309" t="s">
        <v>630</v>
      </c>
      <c r="F8" s="34"/>
      <c r="G8" s="1147"/>
      <c r="H8" s="1208"/>
      <c r="I8" s="1208"/>
      <c r="J8" s="1208"/>
      <c r="K8" s="1208"/>
      <c r="L8" s="1208"/>
      <c r="M8" s="1208"/>
      <c r="N8" s="1208"/>
      <c r="O8" s="1208"/>
      <c r="P8" s="1208"/>
      <c r="Q8" s="1208"/>
    </row>
    <row r="9" spans="1:17" s="346" customFormat="1" ht="13.5" customHeight="1">
      <c r="A9" s="441"/>
      <c r="B9" s="442"/>
      <c r="C9" s="436" t="s">
        <v>1049</v>
      </c>
      <c r="D9" s="9" t="s">
        <v>432</v>
      </c>
      <c r="E9" s="309" t="s">
        <v>727</v>
      </c>
      <c r="F9" s="34"/>
      <c r="G9" s="1147"/>
      <c r="H9" s="1208"/>
      <c r="I9" s="1208"/>
      <c r="J9" s="1208"/>
      <c r="K9" s="1208"/>
      <c r="L9" s="1208"/>
      <c r="M9" s="1208"/>
      <c r="N9" s="1208"/>
      <c r="O9" s="1208"/>
      <c r="P9" s="1208"/>
      <c r="Q9" s="1208"/>
    </row>
    <row r="10" spans="1:17" s="346" customFormat="1" ht="13.5" customHeight="1">
      <c r="A10" s="441"/>
      <c r="B10" s="442"/>
      <c r="C10" s="436" t="s">
        <v>1050</v>
      </c>
      <c r="D10" s="9" t="s">
        <v>432</v>
      </c>
      <c r="E10" s="309" t="s">
        <v>728</v>
      </c>
      <c r="F10" s="34"/>
      <c r="G10" s="1147"/>
      <c r="H10" s="1208"/>
      <c r="I10" s="1208"/>
      <c r="J10" s="1208"/>
      <c r="K10" s="1208"/>
      <c r="L10" s="1208"/>
      <c r="M10" s="1208"/>
      <c r="N10" s="1208"/>
      <c r="O10" s="1208"/>
      <c r="P10" s="1208"/>
      <c r="Q10" s="1208"/>
    </row>
    <row r="11" spans="1:17" s="346" customFormat="1" ht="13.5" customHeight="1">
      <c r="A11" s="441"/>
      <c r="B11" s="442"/>
      <c r="C11" s="436" t="s">
        <v>132</v>
      </c>
      <c r="D11" s="9" t="s">
        <v>432</v>
      </c>
      <c r="E11" s="309" t="s">
        <v>725</v>
      </c>
      <c r="F11" s="34"/>
      <c r="G11" s="1147"/>
      <c r="H11" s="1208"/>
      <c r="I11" s="1208"/>
      <c r="J11" s="1208"/>
      <c r="K11" s="1208"/>
      <c r="L11" s="1208"/>
      <c r="M11" s="1208"/>
      <c r="N11" s="1208"/>
      <c r="O11" s="1208"/>
      <c r="P11" s="1208"/>
      <c r="Q11" s="1208"/>
    </row>
    <row r="12" spans="1:17" s="346" customFormat="1" ht="13.5" customHeight="1">
      <c r="A12" s="441"/>
      <c r="B12" s="442"/>
      <c r="C12" s="24" t="s">
        <v>724</v>
      </c>
      <c r="D12" s="9"/>
      <c r="E12" s="309" t="s">
        <v>726</v>
      </c>
      <c r="F12" s="34"/>
      <c r="G12" s="1147"/>
      <c r="H12" s="1208"/>
      <c r="I12" s="1208"/>
      <c r="J12" s="1208"/>
      <c r="K12" s="1208"/>
      <c r="L12" s="1208"/>
      <c r="M12" s="1208"/>
      <c r="N12" s="1208"/>
      <c r="O12" s="1208"/>
      <c r="P12" s="1208"/>
      <c r="Q12" s="1208"/>
    </row>
    <row r="13" spans="1:17" s="346" customFormat="1" ht="13.5" customHeight="1">
      <c r="A13" s="441"/>
      <c r="B13" s="442"/>
      <c r="C13" s="436" t="s">
        <v>631</v>
      </c>
      <c r="D13" s="9" t="s">
        <v>432</v>
      </c>
      <c r="E13" s="309" t="s">
        <v>729</v>
      </c>
      <c r="F13" s="4"/>
      <c r="G13" s="1148"/>
      <c r="H13" s="1208"/>
      <c r="I13" s="1208"/>
      <c r="J13" s="1208"/>
      <c r="K13" s="1208"/>
      <c r="L13" s="1208"/>
      <c r="M13" s="1208"/>
      <c r="N13" s="1208"/>
      <c r="O13" s="1208"/>
      <c r="P13" s="1208"/>
      <c r="Q13" s="1208"/>
    </row>
    <row r="14" spans="1:17" s="346" customFormat="1" ht="13.5" customHeight="1">
      <c r="A14" s="441"/>
      <c r="B14" s="442"/>
      <c r="C14" s="436" t="s">
        <v>632</v>
      </c>
      <c r="D14" s="9" t="s">
        <v>432</v>
      </c>
      <c r="E14" s="311" t="s">
        <v>730</v>
      </c>
      <c r="F14" s="4"/>
      <c r="G14" s="1147"/>
      <c r="H14" s="1208"/>
      <c r="I14" s="1208"/>
      <c r="J14" s="1208"/>
      <c r="K14" s="1208"/>
      <c r="L14" s="1208"/>
      <c r="M14" s="1208"/>
      <c r="N14" s="1208"/>
      <c r="O14" s="1208"/>
      <c r="P14" s="1208"/>
      <c r="Q14" s="1208"/>
    </row>
    <row r="15" spans="1:17" s="346" customFormat="1" ht="13.5" customHeight="1">
      <c r="A15" s="429"/>
      <c r="B15" s="429"/>
      <c r="C15" s="429"/>
      <c r="D15" s="77"/>
      <c r="E15" s="25"/>
      <c r="F15" s="26"/>
      <c r="G15" s="1123"/>
      <c r="H15" s="1208"/>
      <c r="I15" s="1208"/>
      <c r="J15" s="1208"/>
      <c r="K15" s="1208"/>
      <c r="L15" s="1208"/>
      <c r="M15" s="1208"/>
      <c r="N15" s="1208"/>
      <c r="O15" s="1208"/>
      <c r="P15" s="1208"/>
      <c r="Q15" s="1208"/>
    </row>
    <row r="16" spans="1:17" s="346" customFormat="1" ht="13.5" customHeight="1">
      <c r="A16" s="429"/>
      <c r="B16" s="429"/>
      <c r="C16" s="429"/>
      <c r="D16" s="77"/>
      <c r="E16" s="25"/>
      <c r="F16" s="26"/>
      <c r="G16" s="1123"/>
      <c r="H16" s="1208"/>
      <c r="I16" s="1208"/>
      <c r="J16" s="1208"/>
      <c r="K16" s="1208"/>
      <c r="L16" s="1208"/>
      <c r="M16" s="1208"/>
      <c r="N16" s="1208"/>
      <c r="O16" s="1208"/>
      <c r="P16" s="1208"/>
      <c r="Q16" s="1208"/>
    </row>
    <row r="17" spans="1:17" s="346" customFormat="1" ht="15" customHeight="1">
      <c r="A17" s="430" t="s">
        <v>633</v>
      </c>
      <c r="B17" s="431" t="s">
        <v>1042</v>
      </c>
      <c r="C17" s="1777"/>
      <c r="D17" s="78"/>
      <c r="E17" s="2"/>
      <c r="F17" s="23"/>
      <c r="G17" s="1123"/>
      <c r="H17" s="1194" t="s">
        <v>1309</v>
      </c>
      <c r="I17" s="1194" t="s">
        <v>892</v>
      </c>
      <c r="J17" s="1194" t="s">
        <v>893</v>
      </c>
      <c r="K17" s="1194" t="s">
        <v>1295</v>
      </c>
      <c r="L17" s="1194" t="s">
        <v>894</v>
      </c>
      <c r="M17" s="1194" t="s">
        <v>13</v>
      </c>
      <c r="N17" s="1194" t="s">
        <v>101</v>
      </c>
      <c r="O17" s="1194" t="s">
        <v>265</v>
      </c>
      <c r="P17" s="1369" t="s">
        <v>1254</v>
      </c>
      <c r="Q17" s="1194" t="s">
        <v>110</v>
      </c>
    </row>
    <row r="18" spans="1:17" s="346" customFormat="1" ht="13.5" customHeight="1">
      <c r="B18" s="960"/>
      <c r="C18" s="957" t="s">
        <v>634</v>
      </c>
      <c r="D18" s="948" t="s">
        <v>432</v>
      </c>
      <c r="E18" s="958" t="s">
        <v>427</v>
      </c>
      <c r="F18" s="443" t="s">
        <v>432</v>
      </c>
      <c r="G18" s="1143" t="s">
        <v>72</v>
      </c>
      <c r="H18" s="1195" t="s">
        <v>108</v>
      </c>
      <c r="I18" s="1203" t="s">
        <v>109</v>
      </c>
      <c r="J18" s="1195" t="s">
        <v>108</v>
      </c>
      <c r="K18" s="1203" t="s">
        <v>109</v>
      </c>
      <c r="L18" s="1195" t="s">
        <v>108</v>
      </c>
      <c r="M18" s="1203" t="s">
        <v>109</v>
      </c>
      <c r="N18" s="1195" t="s">
        <v>108</v>
      </c>
      <c r="O18" s="1203" t="s">
        <v>109</v>
      </c>
      <c r="P18" s="1203" t="s">
        <v>109</v>
      </c>
      <c r="Q18" s="1195" t="s">
        <v>108</v>
      </c>
    </row>
    <row r="19" spans="1:17" s="346" customFormat="1" ht="13.5" hidden="1" customHeight="1">
      <c r="B19" s="960"/>
      <c r="C19" s="957" t="s">
        <v>634</v>
      </c>
      <c r="D19" s="948"/>
      <c r="E19" s="959" t="s">
        <v>113</v>
      </c>
      <c r="F19" s="443"/>
      <c r="G19" s="1125" t="s">
        <v>892</v>
      </c>
      <c r="H19" s="1203" t="s">
        <v>109</v>
      </c>
      <c r="I19" s="1195" t="s">
        <v>108</v>
      </c>
      <c r="J19" s="1203" t="s">
        <v>109</v>
      </c>
      <c r="K19" s="1203" t="s">
        <v>109</v>
      </c>
      <c r="L19" s="1203" t="s">
        <v>109</v>
      </c>
      <c r="M19" s="1203" t="s">
        <v>109</v>
      </c>
      <c r="N19" s="1203" t="s">
        <v>109</v>
      </c>
      <c r="O19" s="1203" t="s">
        <v>109</v>
      </c>
      <c r="P19" s="1203" t="s">
        <v>109</v>
      </c>
      <c r="Q19" s="1195" t="s">
        <v>108</v>
      </c>
    </row>
    <row r="20" spans="1:17" s="346" customFormat="1" ht="13.5" hidden="1" customHeight="1">
      <c r="B20" s="960"/>
      <c r="C20" s="957" t="s">
        <v>634</v>
      </c>
      <c r="D20" s="948"/>
      <c r="E20" s="959" t="s">
        <v>683</v>
      </c>
      <c r="F20" s="443"/>
      <c r="G20" s="1142" t="s">
        <v>1295</v>
      </c>
      <c r="H20" s="1203" t="s">
        <v>684</v>
      </c>
      <c r="I20" s="1203" t="s">
        <v>684</v>
      </c>
      <c r="J20" s="1203" t="s">
        <v>684</v>
      </c>
      <c r="K20" s="1195" t="s">
        <v>685</v>
      </c>
      <c r="L20" s="1203" t="s">
        <v>684</v>
      </c>
      <c r="M20" s="1203" t="s">
        <v>684</v>
      </c>
      <c r="N20" s="1203" t="s">
        <v>684</v>
      </c>
      <c r="O20" s="1203" t="s">
        <v>109</v>
      </c>
      <c r="P20" s="1203" t="s">
        <v>109</v>
      </c>
      <c r="Q20" s="1195" t="s">
        <v>685</v>
      </c>
    </row>
    <row r="21" spans="1:17" s="346" customFormat="1" ht="13.5" hidden="1" customHeight="1">
      <c r="B21" s="960"/>
      <c r="C21" s="957" t="s">
        <v>634</v>
      </c>
      <c r="D21" s="948"/>
      <c r="E21" s="959" t="s">
        <v>267</v>
      </c>
      <c r="F21" s="443"/>
      <c r="G21" s="1352" t="s">
        <v>265</v>
      </c>
      <c r="H21" s="1203" t="s">
        <v>109</v>
      </c>
      <c r="I21" s="1203" t="s">
        <v>109</v>
      </c>
      <c r="J21" s="1203" t="s">
        <v>109</v>
      </c>
      <c r="K21" s="1203" t="s">
        <v>109</v>
      </c>
      <c r="L21" s="1203" t="s">
        <v>109</v>
      </c>
      <c r="M21" s="1203" t="s">
        <v>109</v>
      </c>
      <c r="N21" s="1203" t="s">
        <v>109</v>
      </c>
      <c r="O21" s="1195" t="s">
        <v>685</v>
      </c>
      <c r="P21" s="1203" t="s">
        <v>109</v>
      </c>
      <c r="Q21" s="1195" t="s">
        <v>685</v>
      </c>
    </row>
    <row r="22" spans="1:17" s="346" customFormat="1" ht="13.5" hidden="1" customHeight="1">
      <c r="B22" s="960"/>
      <c r="C22" s="957" t="s">
        <v>634</v>
      </c>
      <c r="D22" s="948"/>
      <c r="E22" s="959" t="s">
        <v>771</v>
      </c>
      <c r="F22" s="443"/>
      <c r="G22" s="1117" t="s">
        <v>1081</v>
      </c>
      <c r="H22" s="1203" t="s">
        <v>684</v>
      </c>
      <c r="I22" s="1203" t="s">
        <v>684</v>
      </c>
      <c r="J22" s="1203" t="s">
        <v>684</v>
      </c>
      <c r="K22" s="1203" t="s">
        <v>684</v>
      </c>
      <c r="L22" s="1203" t="s">
        <v>684</v>
      </c>
      <c r="M22" s="1195" t="s">
        <v>685</v>
      </c>
      <c r="N22" s="1203" t="s">
        <v>684</v>
      </c>
      <c r="O22" s="1203" t="s">
        <v>109</v>
      </c>
      <c r="P22" s="1195" t="s">
        <v>685</v>
      </c>
      <c r="Q22" s="1195" t="s">
        <v>685</v>
      </c>
    </row>
    <row r="23" spans="1:17" s="368" customFormat="1" hidden="1">
      <c r="A23" s="346"/>
      <c r="B23" s="960"/>
      <c r="C23" s="957" t="s">
        <v>1040</v>
      </c>
      <c r="D23" s="948" t="s">
        <v>432</v>
      </c>
      <c r="E23" s="959" t="s">
        <v>430</v>
      </c>
      <c r="F23" s="443" t="s">
        <v>432</v>
      </c>
      <c r="G23" s="1143" t="s">
        <v>1309</v>
      </c>
      <c r="H23" s="1195" t="s">
        <v>108</v>
      </c>
      <c r="I23" s="1203" t="s">
        <v>109</v>
      </c>
      <c r="J23" s="1203" t="s">
        <v>109</v>
      </c>
      <c r="K23" s="1203" t="s">
        <v>109</v>
      </c>
      <c r="L23" s="1203" t="s">
        <v>109</v>
      </c>
      <c r="M23" s="1203" t="s">
        <v>109</v>
      </c>
      <c r="N23" s="1203" t="s">
        <v>109</v>
      </c>
      <c r="O23" s="1203" t="s">
        <v>109</v>
      </c>
      <c r="P23" s="1203" t="s">
        <v>109</v>
      </c>
      <c r="Q23" s="1195" t="s">
        <v>108</v>
      </c>
    </row>
    <row r="24" spans="1:17" s="368" customFormat="1" hidden="1">
      <c r="A24" s="346"/>
      <c r="B24" s="960"/>
      <c r="C24" s="957" t="s">
        <v>1040</v>
      </c>
      <c r="D24" s="948"/>
      <c r="E24" s="959" t="s">
        <v>268</v>
      </c>
      <c r="F24" s="443"/>
      <c r="G24" s="1352" t="s">
        <v>265</v>
      </c>
      <c r="H24" s="1203" t="s">
        <v>109</v>
      </c>
      <c r="I24" s="1203" t="s">
        <v>109</v>
      </c>
      <c r="J24" s="1203" t="s">
        <v>109</v>
      </c>
      <c r="K24" s="1203" t="s">
        <v>109</v>
      </c>
      <c r="L24" s="1203" t="s">
        <v>109</v>
      </c>
      <c r="M24" s="1203" t="s">
        <v>109</v>
      </c>
      <c r="N24" s="1203" t="s">
        <v>109</v>
      </c>
      <c r="O24" s="1195" t="s">
        <v>685</v>
      </c>
      <c r="P24" s="1203" t="s">
        <v>109</v>
      </c>
      <c r="Q24" s="1195" t="s">
        <v>108</v>
      </c>
    </row>
    <row r="25" spans="1:17" s="368" customFormat="1" hidden="1">
      <c r="A25" s="346"/>
      <c r="B25" s="960"/>
      <c r="C25" s="957" t="s">
        <v>1040</v>
      </c>
      <c r="D25" s="948"/>
      <c r="E25" s="959" t="s">
        <v>731</v>
      </c>
      <c r="F25" s="443"/>
      <c r="G25" s="1125" t="s">
        <v>892</v>
      </c>
      <c r="H25" s="1203" t="s">
        <v>109</v>
      </c>
      <c r="I25" s="1195" t="s">
        <v>108</v>
      </c>
      <c r="J25" s="1203" t="s">
        <v>109</v>
      </c>
      <c r="K25" s="1203" t="s">
        <v>109</v>
      </c>
      <c r="L25" s="1203" t="s">
        <v>109</v>
      </c>
      <c r="M25" s="1203" t="s">
        <v>109</v>
      </c>
      <c r="N25" s="1203" t="s">
        <v>109</v>
      </c>
      <c r="O25" s="1203" t="s">
        <v>109</v>
      </c>
      <c r="P25" s="1203" t="s">
        <v>109</v>
      </c>
      <c r="Q25" s="1195" t="s">
        <v>108</v>
      </c>
    </row>
    <row r="26" spans="1:17" s="368" customFormat="1">
      <c r="A26" s="346"/>
      <c r="B26" s="960"/>
      <c r="C26" s="957" t="s">
        <v>1040</v>
      </c>
      <c r="D26" s="948"/>
      <c r="E26" s="959" t="s">
        <v>1409</v>
      </c>
      <c r="F26" s="443"/>
      <c r="G26" s="1121" t="s">
        <v>893</v>
      </c>
      <c r="H26" s="1203" t="s">
        <v>109</v>
      </c>
      <c r="I26" s="1203" t="s">
        <v>109</v>
      </c>
      <c r="J26" s="1195" t="s">
        <v>108</v>
      </c>
      <c r="K26" s="1203" t="s">
        <v>109</v>
      </c>
      <c r="L26" s="1203" t="s">
        <v>109</v>
      </c>
      <c r="M26" s="1203" t="s">
        <v>109</v>
      </c>
      <c r="N26" s="1203" t="s">
        <v>109</v>
      </c>
      <c r="O26" s="1203" t="s">
        <v>109</v>
      </c>
      <c r="P26" s="1203" t="s">
        <v>109</v>
      </c>
      <c r="Q26" s="1195" t="s">
        <v>108</v>
      </c>
    </row>
    <row r="27" spans="1:17" s="368" customFormat="1" hidden="1">
      <c r="A27" s="346"/>
      <c r="B27" s="960"/>
      <c r="C27" s="957" t="s">
        <v>1040</v>
      </c>
      <c r="D27" s="948"/>
      <c r="E27" s="959" t="s">
        <v>734</v>
      </c>
      <c r="F27" s="443"/>
      <c r="G27" s="1142" t="s">
        <v>1295</v>
      </c>
      <c r="H27" s="1203" t="s">
        <v>109</v>
      </c>
      <c r="I27" s="1203" t="s">
        <v>109</v>
      </c>
      <c r="J27" s="1203" t="s">
        <v>109</v>
      </c>
      <c r="K27" s="1195" t="s">
        <v>108</v>
      </c>
      <c r="L27" s="1203" t="s">
        <v>109</v>
      </c>
      <c r="M27" s="1203" t="s">
        <v>109</v>
      </c>
      <c r="N27" s="1203" t="s">
        <v>109</v>
      </c>
      <c r="O27" s="1203" t="s">
        <v>109</v>
      </c>
      <c r="P27" s="1203" t="s">
        <v>109</v>
      </c>
      <c r="Q27" s="1195" t="s">
        <v>108</v>
      </c>
    </row>
    <row r="28" spans="1:17" s="368" customFormat="1" hidden="1">
      <c r="A28" s="346"/>
      <c r="B28" s="960"/>
      <c r="C28" s="957" t="s">
        <v>1040</v>
      </c>
      <c r="D28" s="948"/>
      <c r="E28" s="959" t="s">
        <v>737</v>
      </c>
      <c r="F28" s="443"/>
      <c r="G28" s="1149" t="s">
        <v>894</v>
      </c>
      <c r="H28" s="1203" t="s">
        <v>109</v>
      </c>
      <c r="I28" s="1203" t="s">
        <v>109</v>
      </c>
      <c r="J28" s="1203" t="s">
        <v>109</v>
      </c>
      <c r="K28" s="1203" t="s">
        <v>109</v>
      </c>
      <c r="L28" s="1195" t="s">
        <v>108</v>
      </c>
      <c r="M28" s="1203" t="s">
        <v>109</v>
      </c>
      <c r="N28" s="1203" t="s">
        <v>109</v>
      </c>
      <c r="O28" s="1203" t="s">
        <v>109</v>
      </c>
      <c r="P28" s="1203" t="s">
        <v>109</v>
      </c>
      <c r="Q28" s="1195" t="s">
        <v>108</v>
      </c>
    </row>
    <row r="29" spans="1:17" s="368" customFormat="1" hidden="1">
      <c r="A29" s="346"/>
      <c r="B29" s="960"/>
      <c r="C29" s="957" t="s">
        <v>1040</v>
      </c>
      <c r="D29" s="948"/>
      <c r="E29" s="959" t="s">
        <v>739</v>
      </c>
      <c r="F29" s="443"/>
      <c r="G29" s="1117" t="s">
        <v>13</v>
      </c>
      <c r="H29" s="1203" t="s">
        <v>109</v>
      </c>
      <c r="I29" s="1203" t="s">
        <v>109</v>
      </c>
      <c r="J29" s="1203" t="s">
        <v>109</v>
      </c>
      <c r="K29" s="1203" t="s">
        <v>109</v>
      </c>
      <c r="L29" s="1203" t="s">
        <v>109</v>
      </c>
      <c r="M29" s="1195" t="s">
        <v>108</v>
      </c>
      <c r="N29" s="1203" t="s">
        <v>109</v>
      </c>
      <c r="O29" s="1203" t="s">
        <v>109</v>
      </c>
      <c r="P29" s="1203" t="s">
        <v>109</v>
      </c>
      <c r="Q29" s="1195" t="s">
        <v>108</v>
      </c>
    </row>
    <row r="30" spans="1:17" s="368" customFormat="1" hidden="1">
      <c r="A30" s="346"/>
      <c r="B30" s="960"/>
      <c r="C30" s="957" t="s">
        <v>1040</v>
      </c>
      <c r="D30" s="948"/>
      <c r="E30" s="1150" t="s">
        <v>70</v>
      </c>
      <c r="F30" s="443"/>
      <c r="G30" s="1145" t="s">
        <v>101</v>
      </c>
      <c r="H30" s="1203" t="s">
        <v>109</v>
      </c>
      <c r="I30" s="1203" t="s">
        <v>109</v>
      </c>
      <c r="J30" s="1203" t="s">
        <v>109</v>
      </c>
      <c r="K30" s="1203" t="s">
        <v>109</v>
      </c>
      <c r="L30" s="1203" t="s">
        <v>109</v>
      </c>
      <c r="M30" s="1203" t="s">
        <v>109</v>
      </c>
      <c r="N30" s="1195" t="s">
        <v>108</v>
      </c>
      <c r="O30" s="1203" t="s">
        <v>109</v>
      </c>
      <c r="P30" s="1203" t="s">
        <v>109</v>
      </c>
      <c r="Q30" s="1195" t="s">
        <v>108</v>
      </c>
    </row>
    <row r="31" spans="1:17" s="368" customFormat="1" hidden="1">
      <c r="A31" s="346"/>
      <c r="B31" s="960"/>
      <c r="C31" s="957" t="s">
        <v>1040</v>
      </c>
      <c r="D31" s="948"/>
      <c r="E31" s="1374"/>
      <c r="F31" s="443"/>
      <c r="G31" s="1117" t="s">
        <v>1254</v>
      </c>
      <c r="H31" s="1203" t="s">
        <v>109</v>
      </c>
      <c r="I31" s="1203" t="s">
        <v>109</v>
      </c>
      <c r="J31" s="1203" t="s">
        <v>109</v>
      </c>
      <c r="K31" s="1203" t="s">
        <v>109</v>
      </c>
      <c r="L31" s="1203" t="s">
        <v>109</v>
      </c>
      <c r="M31" s="1203" t="s">
        <v>109</v>
      </c>
      <c r="N31" s="1203" t="s">
        <v>109</v>
      </c>
      <c r="O31" s="1203" t="s">
        <v>109</v>
      </c>
      <c r="P31" s="1195" t="s">
        <v>108</v>
      </c>
      <c r="Q31" s="1195" t="s">
        <v>108</v>
      </c>
    </row>
    <row r="32" spans="1:17" s="368" customFormat="1" hidden="1">
      <c r="A32" s="346"/>
      <c r="B32" s="442"/>
      <c r="C32" s="436" t="s">
        <v>100</v>
      </c>
      <c r="D32" s="9" t="s">
        <v>432</v>
      </c>
      <c r="E32" s="312" t="s">
        <v>431</v>
      </c>
      <c r="F32" s="443" t="s">
        <v>432</v>
      </c>
      <c r="G32" s="1143" t="s">
        <v>669</v>
      </c>
      <c r="H32" s="1195" t="s">
        <v>108</v>
      </c>
      <c r="I32" s="1203" t="s">
        <v>109</v>
      </c>
      <c r="J32" s="1203" t="s">
        <v>109</v>
      </c>
      <c r="K32" s="1195" t="s">
        <v>108</v>
      </c>
      <c r="L32" s="1195" t="s">
        <v>108</v>
      </c>
      <c r="M32" s="1203" t="s">
        <v>109</v>
      </c>
      <c r="N32" s="1203" t="s">
        <v>109</v>
      </c>
      <c r="O32" s="1203" t="s">
        <v>109</v>
      </c>
      <c r="P32" s="1203" t="s">
        <v>109</v>
      </c>
      <c r="Q32" s="1195" t="s">
        <v>108</v>
      </c>
    </row>
    <row r="33" spans="1:17" s="368" customFormat="1" hidden="1">
      <c r="A33" s="346"/>
      <c r="B33" s="442"/>
      <c r="C33" s="436" t="s">
        <v>100</v>
      </c>
      <c r="D33" s="9"/>
      <c r="E33" s="312" t="s">
        <v>428</v>
      </c>
      <c r="F33" s="443"/>
      <c r="G33" s="1125" t="s">
        <v>269</v>
      </c>
      <c r="H33" s="1203" t="s">
        <v>109</v>
      </c>
      <c r="I33" s="1195" t="s">
        <v>108</v>
      </c>
      <c r="J33" s="1203" t="s">
        <v>109</v>
      </c>
      <c r="K33" s="1203" t="s">
        <v>109</v>
      </c>
      <c r="L33" s="1203" t="s">
        <v>109</v>
      </c>
      <c r="M33" s="1203" t="s">
        <v>109</v>
      </c>
      <c r="N33" s="1195" t="s">
        <v>108</v>
      </c>
      <c r="O33" s="1195" t="s">
        <v>108</v>
      </c>
      <c r="P33" s="1203" t="s">
        <v>109</v>
      </c>
      <c r="Q33" s="1195" t="s">
        <v>108</v>
      </c>
    </row>
    <row r="34" spans="1:17" s="368" customFormat="1">
      <c r="A34" s="346"/>
      <c r="B34" s="442"/>
      <c r="C34" s="436" t="s">
        <v>100</v>
      </c>
      <c r="D34" s="9"/>
      <c r="E34" s="312" t="s">
        <v>429</v>
      </c>
      <c r="F34" s="443"/>
      <c r="G34" s="1121" t="s">
        <v>893</v>
      </c>
      <c r="H34" s="1203" t="s">
        <v>109</v>
      </c>
      <c r="I34" s="1203" t="s">
        <v>109</v>
      </c>
      <c r="J34" s="1195" t="s">
        <v>108</v>
      </c>
      <c r="K34" s="1203" t="s">
        <v>109</v>
      </c>
      <c r="L34" s="1203" t="s">
        <v>109</v>
      </c>
      <c r="M34" s="1203" t="s">
        <v>109</v>
      </c>
      <c r="N34" s="1203" t="s">
        <v>109</v>
      </c>
      <c r="O34" s="1203" t="s">
        <v>109</v>
      </c>
      <c r="P34" s="1203" t="s">
        <v>109</v>
      </c>
      <c r="Q34" s="1195" t="s">
        <v>108</v>
      </c>
    </row>
    <row r="35" spans="1:17" s="368" customFormat="1" hidden="1">
      <c r="A35" s="346"/>
      <c r="B35" s="442"/>
      <c r="C35" s="436" t="s">
        <v>100</v>
      </c>
      <c r="D35" s="9"/>
      <c r="E35" s="312" t="s">
        <v>770</v>
      </c>
      <c r="F35" s="443"/>
      <c r="G35" s="1117" t="s">
        <v>1081</v>
      </c>
      <c r="H35" s="1203" t="s">
        <v>109</v>
      </c>
      <c r="I35" s="1203" t="s">
        <v>109</v>
      </c>
      <c r="J35" s="1203" t="s">
        <v>109</v>
      </c>
      <c r="K35" s="1203" t="s">
        <v>109</v>
      </c>
      <c r="L35" s="1203" t="s">
        <v>109</v>
      </c>
      <c r="M35" s="1195" t="s">
        <v>108</v>
      </c>
      <c r="N35" s="1203" t="s">
        <v>109</v>
      </c>
      <c r="O35" s="1203" t="s">
        <v>109</v>
      </c>
      <c r="P35" s="1195" t="s">
        <v>108</v>
      </c>
      <c r="Q35" s="1195" t="s">
        <v>108</v>
      </c>
    </row>
    <row r="36" spans="1:17" s="368" customFormat="1" ht="13.5" customHeight="1">
      <c r="A36" s="346"/>
      <c r="B36" s="442"/>
      <c r="C36" s="436" t="s">
        <v>1041</v>
      </c>
      <c r="D36" s="9" t="s">
        <v>432</v>
      </c>
      <c r="E36" s="313" t="s">
        <v>1274</v>
      </c>
      <c r="F36" s="23"/>
      <c r="G36" s="1123"/>
      <c r="H36" s="1210"/>
      <c r="I36" s="1210"/>
      <c r="J36" s="1210"/>
      <c r="K36" s="1210"/>
      <c r="L36" s="1210"/>
      <c r="M36" s="1210"/>
      <c r="N36" s="1210"/>
      <c r="O36" s="1210"/>
      <c r="P36" s="1210"/>
      <c r="Q36" s="1210"/>
    </row>
    <row r="37" spans="1:17" s="368" customFormat="1" ht="13.5" customHeight="1">
      <c r="A37" s="346"/>
      <c r="B37" s="431"/>
      <c r="C37" s="435" t="s">
        <v>351</v>
      </c>
      <c r="D37" s="9"/>
      <c r="E37" s="1911" t="s">
        <v>1570</v>
      </c>
      <c r="F37" s="23"/>
      <c r="G37" s="1123"/>
      <c r="H37" s="1210"/>
      <c r="I37" s="1210"/>
      <c r="J37" s="1210"/>
      <c r="K37" s="1210"/>
      <c r="L37" s="1210"/>
      <c r="M37" s="1210"/>
      <c r="N37" s="1210"/>
      <c r="O37" s="1210"/>
      <c r="P37" s="1210"/>
      <c r="Q37" s="1210"/>
    </row>
    <row r="38" spans="1:17" s="368" customFormat="1" ht="54" hidden="1" customHeight="1">
      <c r="A38" s="346"/>
      <c r="B38" s="442"/>
      <c r="C38" s="804" t="s">
        <v>1099</v>
      </c>
      <c r="D38" s="9"/>
      <c r="E38" s="527" t="s">
        <v>131</v>
      </c>
      <c r="F38" s="477"/>
      <c r="G38" s="1143" t="s">
        <v>1309</v>
      </c>
      <c r="H38" s="1195" t="s">
        <v>108</v>
      </c>
      <c r="I38" s="1203" t="s">
        <v>109</v>
      </c>
      <c r="J38" s="1203" t="s">
        <v>109</v>
      </c>
      <c r="K38" s="1203" t="s">
        <v>109</v>
      </c>
      <c r="L38" s="1203" t="s">
        <v>109</v>
      </c>
      <c r="M38" s="1203" t="s">
        <v>109</v>
      </c>
      <c r="N38" s="1203" t="s">
        <v>109</v>
      </c>
      <c r="O38" s="1203" t="s">
        <v>109</v>
      </c>
      <c r="P38" s="1203" t="s">
        <v>109</v>
      </c>
      <c r="Q38" s="1195" t="s">
        <v>108</v>
      </c>
    </row>
    <row r="39" spans="1:17" s="368" customFormat="1" ht="54" hidden="1" customHeight="1">
      <c r="A39" s="346"/>
      <c r="B39" s="442"/>
      <c r="C39" s="804" t="s">
        <v>1099</v>
      </c>
      <c r="D39" s="9"/>
      <c r="E39" s="527" t="s">
        <v>457</v>
      </c>
      <c r="F39" s="477"/>
      <c r="G39" s="1352" t="s">
        <v>265</v>
      </c>
      <c r="H39" s="1203" t="s">
        <v>109</v>
      </c>
      <c r="I39" s="1203" t="s">
        <v>109</v>
      </c>
      <c r="J39" s="1203" t="s">
        <v>109</v>
      </c>
      <c r="K39" s="1203" t="s">
        <v>109</v>
      </c>
      <c r="L39" s="1203" t="s">
        <v>109</v>
      </c>
      <c r="M39" s="1203" t="s">
        <v>109</v>
      </c>
      <c r="N39" s="1203" t="s">
        <v>109</v>
      </c>
      <c r="O39" s="1195" t="s">
        <v>108</v>
      </c>
      <c r="P39" s="1203" t="s">
        <v>109</v>
      </c>
      <c r="Q39" s="1195" t="s">
        <v>108</v>
      </c>
    </row>
    <row r="40" spans="1:17" s="368" customFormat="1" ht="54" hidden="1" customHeight="1">
      <c r="A40" s="346"/>
      <c r="B40" s="442"/>
      <c r="C40" s="804" t="s">
        <v>1099</v>
      </c>
      <c r="D40" s="9"/>
      <c r="E40" s="527" t="s">
        <v>732</v>
      </c>
      <c r="F40" s="477"/>
      <c r="G40" s="1125" t="s">
        <v>892</v>
      </c>
      <c r="H40" s="1203" t="s">
        <v>109</v>
      </c>
      <c r="I40" s="1195" t="s">
        <v>108</v>
      </c>
      <c r="J40" s="1203" t="s">
        <v>109</v>
      </c>
      <c r="K40" s="1203" t="s">
        <v>109</v>
      </c>
      <c r="L40" s="1203" t="s">
        <v>109</v>
      </c>
      <c r="M40" s="1203" t="s">
        <v>109</v>
      </c>
      <c r="N40" s="1203" t="s">
        <v>109</v>
      </c>
      <c r="O40" s="1203" t="s">
        <v>109</v>
      </c>
      <c r="P40" s="1203" t="s">
        <v>109</v>
      </c>
      <c r="Q40" s="1195" t="s">
        <v>108</v>
      </c>
    </row>
    <row r="41" spans="1:17" s="368" customFormat="1">
      <c r="A41" s="1799"/>
      <c r="B41" s="442"/>
      <c r="C41" s="804" t="s">
        <v>1483</v>
      </c>
      <c r="D41" s="9" t="s">
        <v>432</v>
      </c>
      <c r="E41" s="527" t="s">
        <v>1636</v>
      </c>
      <c r="F41" s="477"/>
      <c r="G41" s="1125"/>
      <c r="H41" s="1203"/>
      <c r="I41" s="1195"/>
      <c r="J41" s="1203"/>
      <c r="K41" s="1203"/>
      <c r="L41" s="1203"/>
      <c r="M41" s="1203"/>
      <c r="N41" s="1203"/>
      <c r="O41" s="1203"/>
      <c r="P41" s="1203"/>
      <c r="Q41" s="1195"/>
    </row>
    <row r="42" spans="1:17" s="368" customFormat="1" ht="54" customHeight="1">
      <c r="A42" s="346"/>
      <c r="B42" s="442"/>
      <c r="C42" s="804" t="s">
        <v>1099</v>
      </c>
      <c r="D42" s="9"/>
      <c r="E42" s="527" t="s">
        <v>733</v>
      </c>
      <c r="F42" s="477"/>
      <c r="G42" s="1121" t="s">
        <v>893</v>
      </c>
      <c r="H42" s="1203" t="s">
        <v>109</v>
      </c>
      <c r="I42" s="1203" t="s">
        <v>109</v>
      </c>
      <c r="J42" s="1195" t="s">
        <v>108</v>
      </c>
      <c r="K42" s="1203" t="s">
        <v>109</v>
      </c>
      <c r="L42" s="1203" t="s">
        <v>109</v>
      </c>
      <c r="M42" s="1203" t="s">
        <v>109</v>
      </c>
      <c r="N42" s="1203" t="s">
        <v>109</v>
      </c>
      <c r="O42" s="1203" t="s">
        <v>109</v>
      </c>
      <c r="P42" s="1203" t="s">
        <v>109</v>
      </c>
      <c r="Q42" s="1195" t="s">
        <v>108</v>
      </c>
    </row>
    <row r="43" spans="1:17" s="368" customFormat="1" ht="27.75" customHeight="1">
      <c r="A43" s="346"/>
      <c r="B43" s="442"/>
      <c r="C43" s="1764" t="s">
        <v>1460</v>
      </c>
      <c r="D43" s="9"/>
      <c r="E43" s="527" t="s">
        <v>1482</v>
      </c>
      <c r="F43" s="477"/>
      <c r="G43" s="1142" t="s">
        <v>1295</v>
      </c>
      <c r="H43" s="1203" t="s">
        <v>109</v>
      </c>
      <c r="I43" s="1203" t="s">
        <v>109</v>
      </c>
      <c r="J43" s="1203" t="s">
        <v>109</v>
      </c>
      <c r="K43" s="1195" t="s">
        <v>108</v>
      </c>
      <c r="L43" s="1203" t="s">
        <v>109</v>
      </c>
      <c r="M43" s="1203" t="s">
        <v>109</v>
      </c>
      <c r="N43" s="1203" t="s">
        <v>109</v>
      </c>
      <c r="O43" s="1203" t="s">
        <v>109</v>
      </c>
      <c r="P43" s="1203" t="s">
        <v>109</v>
      </c>
      <c r="Q43" s="1195" t="s">
        <v>108</v>
      </c>
    </row>
    <row r="44" spans="1:17" s="368" customFormat="1" ht="54" hidden="1" customHeight="1">
      <c r="A44" s="346"/>
      <c r="B44" s="442"/>
      <c r="C44" s="804" t="s">
        <v>1099</v>
      </c>
      <c r="D44" s="9"/>
      <c r="E44" s="527" t="s">
        <v>738</v>
      </c>
      <c r="F44" s="477" t="s">
        <v>1291</v>
      </c>
      <c r="G44" s="1149" t="s">
        <v>894</v>
      </c>
      <c r="H44" s="1203" t="s">
        <v>109</v>
      </c>
      <c r="I44" s="1203" t="s">
        <v>109</v>
      </c>
      <c r="J44" s="1203" t="s">
        <v>109</v>
      </c>
      <c r="K44" s="1203" t="s">
        <v>109</v>
      </c>
      <c r="L44" s="1195" t="s">
        <v>108</v>
      </c>
      <c r="M44" s="1203" t="s">
        <v>109</v>
      </c>
      <c r="N44" s="1203" t="s">
        <v>109</v>
      </c>
      <c r="O44" s="1203" t="s">
        <v>109</v>
      </c>
      <c r="P44" s="1203" t="s">
        <v>109</v>
      </c>
      <c r="Q44" s="1195" t="s">
        <v>108</v>
      </c>
    </row>
    <row r="45" spans="1:17" s="368" customFormat="1" ht="54" hidden="1" customHeight="1">
      <c r="A45" s="346"/>
      <c r="B45" s="442"/>
      <c r="C45" s="804" t="s">
        <v>1099</v>
      </c>
      <c r="D45" s="9"/>
      <c r="E45" s="527" t="s">
        <v>69</v>
      </c>
      <c r="F45" s="477"/>
      <c r="G45" s="1117" t="s">
        <v>13</v>
      </c>
      <c r="H45" s="1203" t="s">
        <v>109</v>
      </c>
      <c r="I45" s="1203" t="s">
        <v>109</v>
      </c>
      <c r="J45" s="1203" t="s">
        <v>109</v>
      </c>
      <c r="K45" s="1203" t="s">
        <v>109</v>
      </c>
      <c r="L45" s="1203" t="s">
        <v>109</v>
      </c>
      <c r="M45" s="1195" t="s">
        <v>108</v>
      </c>
      <c r="N45" s="1203" t="s">
        <v>109</v>
      </c>
      <c r="O45" s="1203" t="s">
        <v>109</v>
      </c>
      <c r="P45" s="1203" t="s">
        <v>109</v>
      </c>
      <c r="Q45" s="1195" t="s">
        <v>108</v>
      </c>
    </row>
    <row r="46" spans="1:17" s="368" customFormat="1" ht="65.25" hidden="1" customHeight="1">
      <c r="A46" s="346"/>
      <c r="B46" s="442"/>
      <c r="C46" s="804" t="s">
        <v>1099</v>
      </c>
      <c r="D46" s="9"/>
      <c r="E46" s="527" t="s">
        <v>71</v>
      </c>
      <c r="F46" s="477"/>
      <c r="G46" s="1145" t="s">
        <v>101</v>
      </c>
      <c r="H46" s="1203" t="s">
        <v>109</v>
      </c>
      <c r="I46" s="1203" t="s">
        <v>109</v>
      </c>
      <c r="J46" s="1203" t="s">
        <v>109</v>
      </c>
      <c r="K46" s="1203" t="s">
        <v>109</v>
      </c>
      <c r="L46" s="1203" t="s">
        <v>109</v>
      </c>
      <c r="M46" s="1203" t="s">
        <v>109</v>
      </c>
      <c r="N46" s="1195" t="s">
        <v>108</v>
      </c>
      <c r="O46" s="1203" t="s">
        <v>109</v>
      </c>
      <c r="P46" s="1203" t="s">
        <v>109</v>
      </c>
      <c r="Q46" s="1195" t="s">
        <v>108</v>
      </c>
    </row>
    <row r="47" spans="1:17" s="368" customFormat="1" ht="54" hidden="1" customHeight="1">
      <c r="A47" s="346"/>
      <c r="B47" s="442"/>
      <c r="C47" s="804" t="s">
        <v>1099</v>
      </c>
      <c r="D47" s="9"/>
      <c r="E47" s="1375" t="s">
        <v>1084</v>
      </c>
      <c r="F47" s="477"/>
      <c r="G47" s="1117" t="s">
        <v>1254</v>
      </c>
      <c r="H47" s="1203" t="s">
        <v>109</v>
      </c>
      <c r="I47" s="1203" t="s">
        <v>109</v>
      </c>
      <c r="J47" s="1203" t="s">
        <v>109</v>
      </c>
      <c r="K47" s="1203" t="s">
        <v>109</v>
      </c>
      <c r="L47" s="1203" t="s">
        <v>109</v>
      </c>
      <c r="M47" s="1203" t="s">
        <v>109</v>
      </c>
      <c r="N47" s="1203" t="s">
        <v>109</v>
      </c>
      <c r="O47" s="1203" t="s">
        <v>109</v>
      </c>
      <c r="P47" s="1195" t="s">
        <v>108</v>
      </c>
      <c r="Q47" s="1195" t="s">
        <v>108</v>
      </c>
    </row>
    <row r="48" spans="1:17" s="368" customFormat="1" ht="15" customHeight="1">
      <c r="A48" s="346"/>
      <c r="B48" s="346"/>
      <c r="C48" s="346"/>
      <c r="D48" s="77"/>
      <c r="E48" s="22"/>
      <c r="F48" s="23"/>
      <c r="G48" s="1123"/>
      <c r="H48" s="1209"/>
      <c r="I48" s="1209"/>
      <c r="J48" s="1209"/>
      <c r="K48" s="1209"/>
      <c r="L48" s="1209"/>
      <c r="M48" s="1209"/>
      <c r="N48" s="1209"/>
      <c r="O48" s="1209"/>
      <c r="P48" s="1209"/>
      <c r="Q48" s="1209"/>
    </row>
    <row r="49" spans="1:5">
      <c r="A49" s="1759" t="s">
        <v>692</v>
      </c>
      <c r="B49" s="1763" t="s">
        <v>359</v>
      </c>
      <c r="C49" s="1761"/>
      <c r="D49" s="1265"/>
      <c r="E49" s="17"/>
    </row>
    <row r="50" spans="1:5">
      <c r="A50" s="1800"/>
      <c r="B50" s="1801"/>
      <c r="C50" s="1802" t="s">
        <v>1628</v>
      </c>
      <c r="D50" s="1803" t="s">
        <v>432</v>
      </c>
      <c r="E50" s="1809" t="s">
        <v>1637</v>
      </c>
    </row>
    <row r="51" spans="1:5">
      <c r="A51" s="1800"/>
      <c r="B51" s="1756"/>
      <c r="C51" s="1757" t="s">
        <v>1629</v>
      </c>
      <c r="D51" s="1758" t="s">
        <v>432</v>
      </c>
      <c r="E51" s="328" t="s">
        <v>1638</v>
      </c>
    </row>
    <row r="52" spans="1:5">
      <c r="A52" s="1800"/>
      <c r="B52" s="1769"/>
      <c r="C52" s="1770"/>
      <c r="D52" s="1771"/>
      <c r="E52" s="1804"/>
    </row>
    <row r="53" spans="1:5">
      <c r="A53" s="1759" t="s">
        <v>1486</v>
      </c>
      <c r="B53" s="1760" t="s">
        <v>1454</v>
      </c>
      <c r="C53" s="1761"/>
      <c r="D53" s="1265"/>
      <c r="E53" s="1776"/>
    </row>
    <row r="54" spans="1:5" ht="27">
      <c r="A54" s="1762"/>
      <c r="B54" s="1763"/>
      <c r="C54" s="1764" t="s">
        <v>1571</v>
      </c>
      <c r="D54" s="9" t="s">
        <v>432</v>
      </c>
      <c r="E54" s="527" t="s">
        <v>1572</v>
      </c>
    </row>
    <row r="55" spans="1:5" ht="27">
      <c r="A55" s="1765"/>
      <c r="B55" s="1763"/>
      <c r="C55" s="1764" t="s">
        <v>1487</v>
      </c>
      <c r="D55" s="9" t="s">
        <v>432</v>
      </c>
      <c r="E55" s="527" t="s">
        <v>1488</v>
      </c>
    </row>
    <row r="56" spans="1:5">
      <c r="A56" s="1765"/>
      <c r="B56" s="1763"/>
      <c r="C56" s="1764" t="s">
        <v>1489</v>
      </c>
      <c r="D56" s="9" t="s">
        <v>432</v>
      </c>
      <c r="E56" s="527" t="s">
        <v>1490</v>
      </c>
    </row>
    <row r="57" spans="1:5">
      <c r="A57" s="1765"/>
      <c r="B57" s="1763"/>
      <c r="C57" s="1764" t="s">
        <v>1583</v>
      </c>
      <c r="D57" s="9" t="s">
        <v>432</v>
      </c>
      <c r="E57" s="527" t="s">
        <v>1488</v>
      </c>
    </row>
    <row r="58" spans="1:5">
      <c r="A58" s="1765"/>
      <c r="B58" s="1985"/>
      <c r="C58" s="1988" t="s">
        <v>1630</v>
      </c>
      <c r="D58" s="866"/>
      <c r="E58" s="527" t="s">
        <v>1488</v>
      </c>
    </row>
    <row r="59" spans="1:5">
      <c r="A59" s="1765"/>
      <c r="B59" s="1766"/>
      <c r="C59" s="1805"/>
      <c r="D59" s="78"/>
      <c r="E59" s="1912"/>
    </row>
    <row r="60" spans="1:5">
      <c r="A60" s="1759" t="s">
        <v>1491</v>
      </c>
      <c r="B60" s="1760" t="s">
        <v>1455</v>
      </c>
      <c r="C60" s="1764"/>
      <c r="D60" s="805"/>
      <c r="E60" s="1913"/>
    </row>
    <row r="61" spans="1:5" ht="27">
      <c r="A61" s="1762"/>
      <c r="B61" s="1763"/>
      <c r="C61" s="1764" t="s">
        <v>1640</v>
      </c>
      <c r="D61" s="9"/>
      <c r="E61" s="1810" t="s">
        <v>1639</v>
      </c>
    </row>
    <row r="62" spans="1:5" ht="27">
      <c r="A62" s="1765"/>
      <c r="B62" s="1763"/>
      <c r="C62" s="1764" t="s">
        <v>1487</v>
      </c>
      <c r="D62" s="9"/>
      <c r="E62" s="1810" t="s">
        <v>1484</v>
      </c>
    </row>
    <row r="63" spans="1:5">
      <c r="A63" s="1765"/>
      <c r="B63" s="1763"/>
      <c r="C63" s="1764" t="s">
        <v>1489</v>
      </c>
      <c r="D63" s="9"/>
      <c r="E63" s="1810" t="s">
        <v>1484</v>
      </c>
    </row>
    <row r="64" spans="1:5">
      <c r="A64" s="1765"/>
      <c r="B64" s="1763"/>
      <c r="C64" s="1764" t="s">
        <v>1583</v>
      </c>
      <c r="D64" s="9"/>
      <c r="E64" s="1810" t="s">
        <v>1484</v>
      </c>
    </row>
    <row r="65" spans="1:5" ht="27">
      <c r="A65" s="1765"/>
      <c r="B65" s="1763"/>
      <c r="C65" s="1764" t="s">
        <v>1456</v>
      </c>
      <c r="D65" s="9" t="s">
        <v>432</v>
      </c>
      <c r="E65" s="527" t="s">
        <v>1492</v>
      </c>
    </row>
    <row r="66" spans="1:5">
      <c r="A66" s="1765"/>
      <c r="B66" s="1763"/>
      <c r="C66" s="1764" t="s">
        <v>1457</v>
      </c>
      <c r="D66" s="1266" t="s">
        <v>432</v>
      </c>
      <c r="E66" s="527" t="s">
        <v>1493</v>
      </c>
    </row>
    <row r="67" spans="1:5" ht="27">
      <c r="A67" s="1765"/>
      <c r="B67" s="1763"/>
      <c r="C67" s="1764" t="s">
        <v>1584</v>
      </c>
      <c r="D67" s="1266" t="s">
        <v>432</v>
      </c>
      <c r="E67" s="527" t="s">
        <v>1585</v>
      </c>
    </row>
    <row r="68" spans="1:5">
      <c r="A68" s="1765"/>
      <c r="B68" s="1769"/>
      <c r="C68" s="1770"/>
      <c r="D68" s="1771"/>
      <c r="E68" s="1772"/>
    </row>
    <row r="69" spans="1:5">
      <c r="A69" s="1798" t="s">
        <v>1494</v>
      </c>
      <c r="B69" s="1760" t="s">
        <v>1472</v>
      </c>
      <c r="C69" s="1773"/>
      <c r="D69" s="1768"/>
      <c r="E69" s="1774"/>
    </row>
    <row r="70" spans="1:5">
      <c r="A70" s="1775"/>
      <c r="B70" s="1763"/>
      <c r="C70" s="1764" t="s">
        <v>1473</v>
      </c>
      <c r="D70" s="1266" t="s">
        <v>432</v>
      </c>
      <c r="E70" s="527" t="s">
        <v>1493</v>
      </c>
    </row>
    <row r="71" spans="1:5">
      <c r="A71" s="1765"/>
      <c r="B71" s="1766"/>
      <c r="C71" s="1805"/>
      <c r="D71" s="1768"/>
      <c r="E71" s="1806"/>
    </row>
    <row r="72" spans="1:5">
      <c r="A72" s="1759" t="s">
        <v>1495</v>
      </c>
      <c r="B72" s="1760" t="s">
        <v>1474</v>
      </c>
      <c r="C72" s="1761"/>
      <c r="D72" s="805"/>
      <c r="E72" s="1807"/>
    </row>
    <row r="73" spans="1:5">
      <c r="A73" s="1762"/>
      <c r="B73" s="1763"/>
      <c r="C73" s="1764" t="s">
        <v>1475</v>
      </c>
      <c r="D73" s="1266" t="s">
        <v>432</v>
      </c>
      <c r="E73" s="527" t="s">
        <v>1496</v>
      </c>
    </row>
    <row r="74" spans="1:5">
      <c r="A74" s="1765"/>
      <c r="B74" s="1766"/>
      <c r="C74" s="1767"/>
      <c r="D74" s="1768"/>
      <c r="E74" s="1774"/>
    </row>
    <row r="75" spans="1:5">
      <c r="A75" s="1798" t="s">
        <v>1485</v>
      </c>
      <c r="B75" s="1760" t="s">
        <v>1497</v>
      </c>
      <c r="C75" s="1761"/>
      <c r="D75" s="805"/>
      <c r="E75" s="1774"/>
    </row>
    <row r="76" spans="1:5">
      <c r="A76" s="1762"/>
      <c r="B76" s="1763"/>
      <c r="C76" s="1764" t="s">
        <v>1498</v>
      </c>
      <c r="D76" s="1808" t="s">
        <v>432</v>
      </c>
      <c r="E76" s="527" t="s">
        <v>1458</v>
      </c>
    </row>
    <row r="77" spans="1:5">
      <c r="A77" s="1765"/>
      <c r="B77" s="1766"/>
      <c r="C77" s="1767"/>
      <c r="D77" s="1768"/>
      <c r="E77" s="1774"/>
    </row>
    <row r="78" spans="1:5">
      <c r="A78" s="1798" t="s">
        <v>1499</v>
      </c>
      <c r="B78" s="1760" t="s">
        <v>1500</v>
      </c>
      <c r="C78" s="1761"/>
      <c r="D78" s="1265"/>
      <c r="E78" s="1776"/>
    </row>
    <row r="79" spans="1:5" hidden="1">
      <c r="A79" s="1775"/>
      <c r="B79" s="1763"/>
      <c r="C79" s="1761"/>
      <c r="D79" s="1266"/>
      <c r="E79" s="527"/>
    </row>
    <row r="80" spans="1:5" hidden="1">
      <c r="A80" s="1765"/>
      <c r="B80" s="1763"/>
      <c r="C80" s="1761"/>
      <c r="D80" s="1266"/>
      <c r="E80" s="527"/>
    </row>
    <row r="81" spans="1:5">
      <c r="A81" s="1765"/>
      <c r="B81" s="1763"/>
      <c r="C81" s="1761" t="s">
        <v>1501</v>
      </c>
      <c r="D81" s="1266" t="s">
        <v>432</v>
      </c>
      <c r="E81" s="527" t="s">
        <v>1458</v>
      </c>
    </row>
    <row r="82" spans="1:5">
      <c r="A82" s="1765"/>
      <c r="B82" s="1763"/>
      <c r="C82" s="1761" t="s">
        <v>1502</v>
      </c>
      <c r="D82" s="1266" t="s">
        <v>432</v>
      </c>
      <c r="E82" s="527" t="s">
        <v>1458</v>
      </c>
    </row>
    <row r="83" spans="1:5" ht="27">
      <c r="A83" s="1765"/>
      <c r="B83" s="1763"/>
      <c r="C83" s="1761" t="s">
        <v>1503</v>
      </c>
      <c r="D83" s="1266" t="s">
        <v>432</v>
      </c>
      <c r="E83" s="527" t="s">
        <v>1496</v>
      </c>
    </row>
    <row r="84" spans="1:5">
      <c r="A84" s="1765"/>
      <c r="B84" s="1763"/>
      <c r="C84" s="1761" t="s">
        <v>1504</v>
      </c>
      <c r="D84" s="1266" t="s">
        <v>432</v>
      </c>
      <c r="E84" s="527" t="s">
        <v>1458</v>
      </c>
    </row>
    <row r="85" spans="1:5" ht="27">
      <c r="A85" s="1765"/>
      <c r="B85" s="1763"/>
      <c r="C85" s="1761" t="s">
        <v>1505</v>
      </c>
      <c r="D85" s="1266" t="s">
        <v>432</v>
      </c>
      <c r="E85" s="527" t="s">
        <v>1458</v>
      </c>
    </row>
    <row r="87" spans="1:5">
      <c r="A87" s="1989" t="s">
        <v>1631</v>
      </c>
      <c r="B87" s="1990" t="s">
        <v>1632</v>
      </c>
      <c r="C87" s="1991"/>
      <c r="D87" s="1992"/>
      <c r="E87" s="1993"/>
    </row>
    <row r="88" spans="1:5" ht="27">
      <c r="A88" s="890"/>
      <c r="B88" s="1994"/>
      <c r="C88" s="1991" t="s">
        <v>1633</v>
      </c>
      <c r="D88" s="866"/>
      <c r="E88" s="527" t="s">
        <v>1458</v>
      </c>
    </row>
  </sheetData>
  <sheetProtection algorithmName="SHA-512" hashValue="UYQATWNBECmXdRI+59Sr/jBPy6ZVw64kqjdYQ0CAdrZ63uBQc0HCB9hcINWhM43OhwwQZLUQL1s14S5jWd8J5A==" saltValue="bL/g4MggVm4jS365tDFABA==" spinCount="100000" sheet="1" objects="1" scenarios="1"/>
  <phoneticPr fontId="3"/>
  <dataValidations disablePrompts="1" count="3">
    <dataValidation type="custom" operator="greaterThanOrEqual" allowBlank="1" showInputMessage="1" showErrorMessage="1" sqref="E36:E37" xr:uid="{00000000-0002-0000-0700-000000000000}">
      <formula1>TRIM(E36)&lt;&gt;""</formula1>
    </dataValidation>
    <dataValidation type="list" allowBlank="1" showInputMessage="1" showErrorMessage="1" promptTitle="地域特性コード" prompt="リストから選択してください。_x000a_マニュアルｐ.１６参照" sqref="E18" xr:uid="{00000000-0002-0000-0700-000001000000}">
      <formula1>#REF!</formula1>
    </dataValidation>
    <dataValidation type="custom" allowBlank="1" showInputMessage="1" showErrorMessage="1" sqref="E8:E14 E5" xr:uid="{00000000-0002-0000-0700-000002000000}">
      <formula1>TRIM(E5)&lt;&gt;""</formula1>
    </dataValidation>
  </dataValidations>
  <pageMargins left="0.75" right="0.16" top="1" bottom="1" header="0.51200000000000001" footer="0.16"/>
  <pageSetup paperSize="9" scale="8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L101"/>
  <sheetViews>
    <sheetView showGridLines="0" topLeftCell="A2" zoomScale="85" zoomScaleNormal="85" zoomScaleSheetLayoutView="100" workbookViewId="0">
      <selection activeCell="J26" sqref="J26"/>
    </sheetView>
  </sheetViews>
  <sheetFormatPr defaultRowHeight="13.5"/>
  <cols>
    <col min="1" max="2" width="3.625" style="22" customWidth="1"/>
    <col min="3" max="4" width="5.125" style="22" customWidth="1"/>
    <col min="5" max="5" width="3.625" style="22" customWidth="1"/>
    <col min="6" max="6" width="8.125" style="22" bestFit="1" customWidth="1"/>
    <col min="7" max="7" width="33.5" style="22" customWidth="1"/>
    <col min="8" max="8" width="4.125" style="77" customWidth="1"/>
    <col min="9" max="9" width="14.25" style="22" customWidth="1"/>
    <col min="10" max="10" width="22.125" style="17" customWidth="1"/>
    <col min="11" max="11" width="2.75" style="22" customWidth="1"/>
    <col min="12" max="12" width="11.625" style="22" customWidth="1"/>
    <col min="13" max="13" width="13.5" style="22" customWidth="1"/>
    <col min="14" max="14" width="11.625" style="22" customWidth="1"/>
    <col min="15" max="16" width="14.5" style="22" customWidth="1"/>
    <col min="17" max="23" width="2.125" style="22" hidden="1" customWidth="1"/>
    <col min="24" max="32" width="5.5" style="22" hidden="1" customWidth="1"/>
    <col min="33" max="33" width="4" style="22" hidden="1" customWidth="1"/>
    <col min="34" max="34" width="20.125" style="22" hidden="1" customWidth="1"/>
    <col min="35" max="38" width="9" style="22" hidden="1" customWidth="1"/>
    <col min="39" max="39" width="6.625" style="22" customWidth="1"/>
    <col min="40" max="16384" width="9" style="22"/>
  </cols>
  <sheetData>
    <row r="1" spans="1:38" ht="12" hidden="1" customHeight="1">
      <c r="A1" s="200"/>
      <c r="J1" s="1271" t="s">
        <v>735</v>
      </c>
      <c r="K1" s="1162"/>
      <c r="L1" s="1262" t="s">
        <v>1081</v>
      </c>
      <c r="M1" s="1262" t="s">
        <v>1081</v>
      </c>
      <c r="N1" s="1292"/>
      <c r="O1" s="1292" t="s">
        <v>1295</v>
      </c>
      <c r="P1" s="1126" t="s">
        <v>1309</v>
      </c>
      <c r="Q1" s="1272"/>
      <c r="R1" s="1272"/>
      <c r="S1" s="1272"/>
      <c r="T1" s="1272"/>
      <c r="U1" s="1272"/>
      <c r="V1" s="1272"/>
      <c r="W1" s="1272"/>
      <c r="X1" s="1203" t="s">
        <v>109</v>
      </c>
      <c r="Y1" s="1203" t="s">
        <v>109</v>
      </c>
      <c r="Z1" s="1203" t="s">
        <v>109</v>
      </c>
      <c r="AA1" s="1203" t="s">
        <v>109</v>
      </c>
      <c r="AB1" s="1203" t="s">
        <v>109</v>
      </c>
      <c r="AC1" s="1203" t="s">
        <v>109</v>
      </c>
      <c r="AD1" s="1203" t="s">
        <v>109</v>
      </c>
      <c r="AE1" s="1203" t="s">
        <v>109</v>
      </c>
      <c r="AF1" s="1203" t="s">
        <v>109</v>
      </c>
      <c r="AG1" s="1195" t="s">
        <v>108</v>
      </c>
      <c r="AH1" s="1272"/>
      <c r="AI1" s="1272"/>
      <c r="AJ1" s="1272"/>
      <c r="AK1" s="1272"/>
      <c r="AL1" s="1272"/>
    </row>
    <row r="2" spans="1:38" ht="6" customHeight="1">
      <c r="K2" s="23"/>
      <c r="L2" s="23"/>
      <c r="N2" s="23"/>
    </row>
    <row r="3" spans="1:38" ht="15" customHeight="1">
      <c r="A3" s="23" t="s">
        <v>1299</v>
      </c>
      <c r="K3" s="23"/>
      <c r="L3" s="23"/>
      <c r="N3" s="23"/>
      <c r="X3" s="1677" t="s">
        <v>1111</v>
      </c>
    </row>
    <row r="4" spans="1:38" s="25" customFormat="1" ht="6.75" customHeight="1">
      <c r="C4" s="3"/>
      <c r="H4" s="77"/>
      <c r="J4" s="303"/>
      <c r="K4" s="26"/>
      <c r="L4" s="26"/>
      <c r="N4" s="26"/>
      <c r="X4" s="1678" t="s">
        <v>1112</v>
      </c>
    </row>
    <row r="5" spans="1:38" ht="28.5" customHeight="1">
      <c r="A5" s="829" t="s">
        <v>221</v>
      </c>
      <c r="B5" s="749" t="s">
        <v>14</v>
      </c>
      <c r="C5" s="79"/>
      <c r="D5" s="750"/>
      <c r="E5" s="830" t="s">
        <v>102</v>
      </c>
      <c r="F5" s="25"/>
      <c r="G5" s="25"/>
      <c r="I5" s="94" t="s">
        <v>16</v>
      </c>
      <c r="K5" s="23"/>
      <c r="L5" s="23"/>
      <c r="N5" s="23"/>
      <c r="X5" s="1679" t="s">
        <v>1113</v>
      </c>
    </row>
    <row r="6" spans="1:38" ht="20.100000000000001" customHeight="1">
      <c r="A6" s="1"/>
      <c r="B6" s="49" t="s">
        <v>765</v>
      </c>
      <c r="C6" s="49"/>
      <c r="D6" s="432"/>
      <c r="E6" s="432"/>
      <c r="F6" s="432"/>
      <c r="G6" s="432"/>
      <c r="H6" s="433"/>
      <c r="I6" s="28" t="s">
        <v>1311</v>
      </c>
      <c r="K6" s="23"/>
      <c r="L6" s="23"/>
      <c r="M6" s="23"/>
      <c r="N6" s="23"/>
    </row>
    <row r="7" spans="1:38" ht="13.5" customHeight="1">
      <c r="A7" s="1"/>
      <c r="B7" s="80" t="s">
        <v>1035</v>
      </c>
      <c r="C7" s="858" t="s">
        <v>1269</v>
      </c>
      <c r="D7" s="858"/>
      <c r="E7" s="859"/>
      <c r="F7" s="859"/>
      <c r="G7" s="860"/>
      <c r="H7" s="861" t="s">
        <v>432</v>
      </c>
      <c r="I7" s="81">
        <f>SUM(I8,I10,I13,I15,I16)</f>
        <v>320779</v>
      </c>
      <c r="J7" s="82" t="str">
        <f>IF(H7="E","内訳の方が大きくなっています。","")</f>
        <v/>
      </c>
      <c r="K7" s="23"/>
      <c r="L7" s="23"/>
      <c r="M7" s="23"/>
      <c r="N7" s="23"/>
    </row>
    <row r="8" spans="1:38" ht="13.5" customHeight="1">
      <c r="A8" s="1"/>
      <c r="B8" s="83"/>
      <c r="C8" s="942" t="s">
        <v>1270</v>
      </c>
      <c r="D8" s="943" t="s">
        <v>1051</v>
      </c>
      <c r="E8" s="943"/>
      <c r="F8" s="943"/>
      <c r="G8" s="944"/>
      <c r="H8" s="953" t="s">
        <v>432</v>
      </c>
      <c r="I8" s="1921">
        <v>153740</v>
      </c>
      <c r="J8" s="82"/>
      <c r="K8" s="23"/>
      <c r="L8" s="23"/>
      <c r="M8" s="23"/>
      <c r="N8" s="23"/>
    </row>
    <row r="9" spans="1:38" ht="13.5" customHeight="1">
      <c r="B9" s="34"/>
      <c r="C9" s="862" t="s">
        <v>133</v>
      </c>
      <c r="D9" s="1814" t="s">
        <v>1565</v>
      </c>
      <c r="E9" s="1886"/>
      <c r="F9" s="1886"/>
      <c r="G9" s="863"/>
      <c r="H9" s="861" t="s">
        <v>432</v>
      </c>
      <c r="I9" s="1922">
        <v>0</v>
      </c>
      <c r="J9" s="82"/>
      <c r="K9" s="23"/>
      <c r="L9" s="23"/>
      <c r="M9" s="23"/>
      <c r="N9" s="23"/>
    </row>
    <row r="10" spans="1:38" ht="13.5" customHeight="1">
      <c r="B10" s="34"/>
      <c r="C10" s="942" t="s">
        <v>1271</v>
      </c>
      <c r="D10" s="1914" t="s">
        <v>1052</v>
      </c>
      <c r="E10" s="1914"/>
      <c r="F10" s="1914"/>
      <c r="G10" s="944"/>
      <c r="H10" s="1819" t="s">
        <v>432</v>
      </c>
      <c r="I10" s="1923">
        <v>71610</v>
      </c>
      <c r="K10" s="23"/>
      <c r="L10" s="23"/>
      <c r="M10" s="23"/>
      <c r="N10" s="23"/>
    </row>
    <row r="11" spans="1:38" ht="13.5" customHeight="1">
      <c r="B11" s="34"/>
      <c r="C11" s="1815"/>
      <c r="D11" s="1875" t="s">
        <v>1527</v>
      </c>
      <c r="E11" s="1876" t="s">
        <v>1525</v>
      </c>
      <c r="F11" s="1877"/>
      <c r="G11" s="1816"/>
      <c r="H11" s="873" t="s">
        <v>432</v>
      </c>
      <c r="I11" s="1924">
        <v>360</v>
      </c>
      <c r="K11" s="23"/>
      <c r="L11" s="23"/>
      <c r="M11" s="23"/>
      <c r="N11" s="23"/>
    </row>
    <row r="12" spans="1:38" ht="13.5" customHeight="1">
      <c r="B12" s="34"/>
      <c r="C12" s="1817"/>
      <c r="D12" s="1880" t="s">
        <v>1524</v>
      </c>
      <c r="E12" s="1881" t="s">
        <v>1526</v>
      </c>
      <c r="F12" s="1882"/>
      <c r="G12" s="1818"/>
      <c r="H12" s="1824" t="s">
        <v>432</v>
      </c>
      <c r="I12" s="1925">
        <v>930</v>
      </c>
      <c r="K12" s="23"/>
      <c r="L12" s="23"/>
      <c r="M12" s="23"/>
      <c r="N12" s="23"/>
    </row>
    <row r="13" spans="1:38" ht="13.5" customHeight="1">
      <c r="B13" s="34"/>
      <c r="C13" s="946" t="s">
        <v>1272</v>
      </c>
      <c r="D13" s="1915" t="s">
        <v>134</v>
      </c>
      <c r="E13" s="1914"/>
      <c r="F13" s="1914"/>
      <c r="G13" s="944"/>
      <c r="H13" s="953" t="s">
        <v>432</v>
      </c>
      <c r="I13" s="1921">
        <v>94577</v>
      </c>
      <c r="K13" s="23"/>
      <c r="L13" s="23"/>
      <c r="M13" s="23"/>
      <c r="N13" s="23"/>
    </row>
    <row r="14" spans="1:38" ht="13.5" customHeight="1">
      <c r="B14" s="34"/>
      <c r="C14" s="864" t="s">
        <v>135</v>
      </c>
      <c r="D14" s="1814" t="s">
        <v>103</v>
      </c>
      <c r="E14" s="1886"/>
      <c r="F14" s="1886"/>
      <c r="G14" s="863"/>
      <c r="H14" s="861" t="s">
        <v>432</v>
      </c>
      <c r="I14" s="1922">
        <v>0</v>
      </c>
      <c r="K14" s="23"/>
      <c r="L14" s="23"/>
      <c r="M14" s="23"/>
      <c r="N14" s="23"/>
    </row>
    <row r="15" spans="1:38" ht="13.5" customHeight="1">
      <c r="B15" s="34"/>
      <c r="C15" s="864" t="s">
        <v>21</v>
      </c>
      <c r="D15" s="1886" t="s">
        <v>1061</v>
      </c>
      <c r="E15" s="1886"/>
      <c r="F15" s="1886"/>
      <c r="G15" s="863"/>
      <c r="H15" s="861" t="s">
        <v>432</v>
      </c>
      <c r="I15" s="1922">
        <v>0</v>
      </c>
      <c r="K15" s="23"/>
      <c r="L15" s="23"/>
      <c r="M15" s="23"/>
      <c r="N15" s="23"/>
    </row>
    <row r="16" spans="1:38" ht="13.5" customHeight="1">
      <c r="B16" s="34"/>
      <c r="C16" s="864" t="s">
        <v>136</v>
      </c>
      <c r="D16" s="31" t="s">
        <v>851</v>
      </c>
      <c r="E16" s="1306"/>
      <c r="F16" s="1307"/>
      <c r="G16" s="863"/>
      <c r="H16" s="402" t="s">
        <v>432</v>
      </c>
      <c r="I16" s="1922">
        <v>852</v>
      </c>
      <c r="K16" s="23"/>
      <c r="L16" s="23"/>
      <c r="M16" s="23"/>
      <c r="N16" s="23"/>
      <c r="X16" s="1314"/>
      <c r="Y16" s="1314"/>
      <c r="Z16" s="1314"/>
      <c r="AA16" s="1314"/>
      <c r="AB16" s="1314"/>
      <c r="AC16" s="1314"/>
      <c r="AD16" s="1314"/>
      <c r="AE16" s="1314"/>
      <c r="AF16" s="1313"/>
    </row>
    <row r="17" spans="2:33" ht="13.5" customHeight="1">
      <c r="B17" s="34"/>
      <c r="C17" s="833"/>
      <c r="D17" s="1752" t="s">
        <v>1443</v>
      </c>
      <c r="E17" s="859" t="s">
        <v>1444</v>
      </c>
      <c r="F17" s="1308"/>
      <c r="G17" s="834"/>
      <c r="H17" s="9"/>
      <c r="I17" s="1922">
        <f>SUM(I18:I19)</f>
        <v>0</v>
      </c>
      <c r="K17" s="23"/>
      <c r="L17" s="23"/>
      <c r="M17" s="23"/>
      <c r="N17" s="23"/>
      <c r="X17" s="1194" t="s">
        <v>1309</v>
      </c>
      <c r="Y17" s="1194" t="s">
        <v>892</v>
      </c>
      <c r="Z17" s="1194" t="s">
        <v>893</v>
      </c>
      <c r="AA17" s="1194" t="s">
        <v>1295</v>
      </c>
      <c r="AB17" s="1194" t="s">
        <v>894</v>
      </c>
      <c r="AC17" s="1194" t="s">
        <v>13</v>
      </c>
      <c r="AD17" s="1194" t="s">
        <v>101</v>
      </c>
      <c r="AE17" s="1194" t="s">
        <v>265</v>
      </c>
      <c r="AF17" s="1369" t="s">
        <v>1254</v>
      </c>
      <c r="AG17" s="1194" t="s">
        <v>110</v>
      </c>
    </row>
    <row r="18" spans="2:33" ht="13.5" hidden="1" customHeight="1">
      <c r="B18" s="34"/>
      <c r="C18" s="835" t="s">
        <v>1408</v>
      </c>
      <c r="D18" s="1751" t="s">
        <v>1445</v>
      </c>
      <c r="E18" s="1778"/>
      <c r="F18" s="1779"/>
      <c r="G18" s="1780"/>
      <c r="H18" s="399"/>
      <c r="I18" s="1926"/>
      <c r="K18" s="23"/>
      <c r="L18" s="23"/>
      <c r="M18" s="23"/>
      <c r="N18" s="23"/>
      <c r="X18" s="1203"/>
      <c r="Y18" s="1203"/>
      <c r="Z18" s="1203"/>
      <c r="AA18" s="1203"/>
      <c r="AB18" s="1203"/>
      <c r="AC18" s="1195"/>
      <c r="AD18" s="1203"/>
      <c r="AE18" s="1203"/>
      <c r="AF18" s="1195"/>
      <c r="AG18" s="1195"/>
    </row>
    <row r="19" spans="2:33" ht="13.5" hidden="1" customHeight="1">
      <c r="B19" s="34"/>
      <c r="C19" s="1309"/>
      <c r="D19" s="880"/>
      <c r="E19" s="1310"/>
      <c r="F19" s="1311"/>
      <c r="G19" s="1312"/>
      <c r="H19" s="402"/>
      <c r="I19" s="1927"/>
      <c r="K19" s="23"/>
      <c r="L19" s="23"/>
      <c r="M19" s="23"/>
      <c r="N19" s="23"/>
      <c r="X19" s="1203"/>
      <c r="Y19" s="1203"/>
      <c r="Z19" s="1203"/>
      <c r="AA19" s="1203"/>
      <c r="AB19" s="1203"/>
      <c r="AC19" s="1195"/>
      <c r="AD19" s="1203"/>
      <c r="AE19" s="1203"/>
      <c r="AF19" s="1195"/>
      <c r="AG19" s="1195"/>
    </row>
    <row r="20" spans="2:33" ht="13.5" customHeight="1">
      <c r="B20" s="832" t="s">
        <v>1036</v>
      </c>
      <c r="C20" s="858" t="s">
        <v>1021</v>
      </c>
      <c r="D20" s="858"/>
      <c r="E20" s="859"/>
      <c r="F20" s="859"/>
      <c r="G20" s="865"/>
      <c r="H20" s="866"/>
      <c r="I20" s="1928">
        <f>SUM(I21,I45,I45:I48)</f>
        <v>98340</v>
      </c>
      <c r="K20" s="23"/>
      <c r="L20" s="23"/>
      <c r="M20" s="23"/>
      <c r="N20" s="23"/>
    </row>
    <row r="21" spans="2:33" ht="13.5" customHeight="1">
      <c r="B21" s="835"/>
      <c r="C21" s="862" t="s">
        <v>1270</v>
      </c>
      <c r="D21" s="31" t="s">
        <v>137</v>
      </c>
      <c r="E21" s="39"/>
      <c r="F21" s="31"/>
      <c r="G21" s="867"/>
      <c r="H21" s="866"/>
      <c r="I21" s="1928">
        <f>SUM(I22,I41:I43)</f>
        <v>42361</v>
      </c>
      <c r="K21" s="23"/>
      <c r="L21" s="23"/>
      <c r="M21" s="23"/>
      <c r="N21" s="23"/>
    </row>
    <row r="22" spans="2:33" ht="13.5" customHeight="1">
      <c r="B22" s="34"/>
      <c r="C22" s="868"/>
      <c r="D22" s="862" t="s">
        <v>23</v>
      </c>
      <c r="E22" s="31" t="s">
        <v>230</v>
      </c>
      <c r="F22" s="31"/>
      <c r="G22" s="31"/>
      <c r="H22" s="869"/>
      <c r="I22" s="1929">
        <f>SUM(I23,I24,I27:I40)</f>
        <v>13362</v>
      </c>
      <c r="K22" s="23"/>
      <c r="L22" s="23"/>
      <c r="M22" s="23"/>
      <c r="N22" s="23"/>
    </row>
    <row r="23" spans="2:33" ht="13.5" customHeight="1">
      <c r="B23" s="34"/>
      <c r="C23" s="868"/>
      <c r="D23" s="868"/>
      <c r="E23" s="870" t="s">
        <v>24</v>
      </c>
      <c r="F23" s="871" t="s">
        <v>1022</v>
      </c>
      <c r="G23" s="872"/>
      <c r="H23" s="873" t="s">
        <v>432</v>
      </c>
      <c r="I23" s="1924">
        <v>1302</v>
      </c>
      <c r="K23" s="23"/>
      <c r="L23" s="23"/>
      <c r="M23" s="23"/>
      <c r="N23" s="23"/>
    </row>
    <row r="24" spans="2:33" ht="13.5" customHeight="1">
      <c r="B24" s="34"/>
      <c r="C24" s="868"/>
      <c r="D24" s="868"/>
      <c r="E24" s="874" t="s">
        <v>1054</v>
      </c>
      <c r="F24" s="871" t="s">
        <v>1023</v>
      </c>
      <c r="G24" s="872"/>
      <c r="H24" s="873"/>
      <c r="I24" s="1930">
        <f>SUM(I25:I26)</f>
        <v>0</v>
      </c>
      <c r="K24" s="23"/>
      <c r="L24" s="23"/>
      <c r="M24" s="23"/>
      <c r="N24" s="23"/>
    </row>
    <row r="25" spans="2:33" ht="13.5" customHeight="1">
      <c r="B25" s="34"/>
      <c r="C25" s="868"/>
      <c r="D25" s="868"/>
      <c r="E25" s="875"/>
      <c r="F25" s="871" t="s">
        <v>138</v>
      </c>
      <c r="G25" s="872"/>
      <c r="H25" s="873" t="s">
        <v>432</v>
      </c>
      <c r="I25" s="1924">
        <v>0</v>
      </c>
      <c r="K25" s="23"/>
      <c r="L25" s="23"/>
      <c r="M25" s="23"/>
      <c r="N25" s="23"/>
    </row>
    <row r="26" spans="2:33" ht="13.5" customHeight="1">
      <c r="B26" s="34"/>
      <c r="C26" s="868"/>
      <c r="D26" s="868"/>
      <c r="E26" s="876"/>
      <c r="F26" s="871" t="s">
        <v>139</v>
      </c>
      <c r="G26" s="872"/>
      <c r="H26" s="873" t="s">
        <v>432</v>
      </c>
      <c r="I26" s="1924">
        <v>0</v>
      </c>
      <c r="K26" s="23"/>
      <c r="L26" s="23"/>
      <c r="M26" s="23"/>
      <c r="N26" s="23"/>
    </row>
    <row r="27" spans="2:33" ht="13.5" customHeight="1">
      <c r="B27" s="34"/>
      <c r="C27" s="868"/>
      <c r="D27" s="868"/>
      <c r="E27" s="870" t="s">
        <v>25</v>
      </c>
      <c r="F27" s="528" t="s">
        <v>1246</v>
      </c>
      <c r="G27" s="872"/>
      <c r="H27" s="873" t="s">
        <v>432</v>
      </c>
      <c r="I27" s="1924">
        <v>1786</v>
      </c>
      <c r="K27" s="23"/>
      <c r="L27" s="23"/>
      <c r="M27" s="23"/>
      <c r="N27" s="23"/>
    </row>
    <row r="28" spans="2:33" ht="13.5" customHeight="1">
      <c r="B28" s="34"/>
      <c r="C28" s="868"/>
      <c r="D28" s="868"/>
      <c r="E28" s="874" t="s">
        <v>1055</v>
      </c>
      <c r="F28" s="871" t="s">
        <v>1024</v>
      </c>
      <c r="G28" s="872"/>
      <c r="H28" s="873" t="s">
        <v>432</v>
      </c>
      <c r="I28" s="531">
        <v>1576</v>
      </c>
      <c r="J28" s="2488"/>
      <c r="K28" s="2489"/>
      <c r="L28" s="2489"/>
      <c r="M28" s="1753"/>
      <c r="N28" s="23"/>
    </row>
    <row r="29" spans="2:33" ht="13.5" hidden="1" customHeight="1">
      <c r="B29" s="34"/>
      <c r="C29" s="868"/>
      <c r="D29" s="868"/>
      <c r="E29" s="875"/>
      <c r="F29" s="1838" t="s">
        <v>1446</v>
      </c>
      <c r="G29" s="872"/>
      <c r="H29" s="873"/>
      <c r="I29" s="531">
        <v>360</v>
      </c>
      <c r="J29" s="1839" t="s">
        <v>1451</v>
      </c>
      <c r="K29" s="2311" t="str">
        <f>IF(OR(L29="",L30=""),"※",IF(OR(AND(M28="無し",SUM(L29:L30)&gt;0),AND(M28="有り",SUM(L29:L30)=0)),"E",""))</f>
        <v/>
      </c>
      <c r="L29" s="2312">
        <v>1</v>
      </c>
      <c r="M29" s="1840" t="s">
        <v>1452</v>
      </c>
      <c r="N29" s="23"/>
    </row>
    <row r="30" spans="2:33" ht="13.5" hidden="1" customHeight="1">
      <c r="B30" s="34"/>
      <c r="C30" s="868"/>
      <c r="D30" s="868"/>
      <c r="E30" s="875"/>
      <c r="F30" s="1838" t="s">
        <v>1447</v>
      </c>
      <c r="G30" s="872"/>
      <c r="H30" s="873"/>
      <c r="I30" s="531">
        <v>930</v>
      </c>
      <c r="J30" s="1841"/>
      <c r="K30" s="1828"/>
      <c r="L30" s="1842">
        <v>3</v>
      </c>
      <c r="M30" s="1840" t="s">
        <v>1452</v>
      </c>
      <c r="N30" s="23"/>
    </row>
    <row r="31" spans="2:33" ht="13.5" hidden="1" customHeight="1">
      <c r="B31" s="34"/>
      <c r="C31" s="868"/>
      <c r="D31" s="868"/>
      <c r="E31" s="875"/>
      <c r="F31" s="1838" t="s">
        <v>1448</v>
      </c>
      <c r="G31" s="872"/>
      <c r="H31" s="873"/>
      <c r="I31" s="531">
        <v>0</v>
      </c>
      <c r="J31" s="1829"/>
      <c r="K31" s="1830"/>
      <c r="L31" s="1831">
        <v>0</v>
      </c>
      <c r="M31" s="1843"/>
      <c r="N31" s="23"/>
    </row>
    <row r="32" spans="2:33" ht="13.5" hidden="1" customHeight="1">
      <c r="B32" s="34"/>
      <c r="C32" s="868"/>
      <c r="D32" s="868"/>
      <c r="E32" s="876"/>
      <c r="F32" s="1838" t="s">
        <v>1449</v>
      </c>
      <c r="G32" s="872"/>
      <c r="H32" s="873"/>
      <c r="I32" s="531">
        <v>0</v>
      </c>
      <c r="J32" s="1336"/>
      <c r="K32" s="1336"/>
      <c r="L32" s="1336"/>
      <c r="M32" s="23"/>
      <c r="N32" s="23"/>
    </row>
    <row r="33" spans="2:36" ht="80.099999999999994" customHeight="1">
      <c r="B33" s="34"/>
      <c r="C33" s="868"/>
      <c r="D33" s="868"/>
      <c r="E33" s="1995"/>
      <c r="F33" s="2515" t="s">
        <v>1762</v>
      </c>
      <c r="G33" s="2725"/>
      <c r="H33" s="873" t="s">
        <v>432</v>
      </c>
      <c r="I33" s="1924">
        <v>0</v>
      </c>
      <c r="J33" s="1336"/>
      <c r="K33" s="1336"/>
      <c r="L33" s="1336"/>
      <c r="M33" s="23"/>
      <c r="N33" s="23"/>
    </row>
    <row r="34" spans="2:36" ht="80.099999999999994" customHeight="1">
      <c r="B34" s="34"/>
      <c r="C34" s="868"/>
      <c r="D34" s="868"/>
      <c r="E34" s="1995"/>
      <c r="F34" s="2515" t="s">
        <v>1763</v>
      </c>
      <c r="G34" s="2725"/>
      <c r="H34" s="873"/>
      <c r="I34" s="1924"/>
      <c r="J34" s="1336"/>
      <c r="K34" s="1336"/>
      <c r="L34" s="1336"/>
      <c r="M34" s="23"/>
      <c r="N34" s="23"/>
    </row>
    <row r="35" spans="2:36" ht="25.5" customHeight="1">
      <c r="B35" s="34"/>
      <c r="C35" s="868"/>
      <c r="D35" s="868"/>
      <c r="E35" s="1995"/>
      <c r="F35" s="2516" t="s">
        <v>1620</v>
      </c>
      <c r="G35" s="2517"/>
      <c r="H35" s="873"/>
      <c r="I35" s="1924">
        <v>0</v>
      </c>
      <c r="J35" s="1336"/>
      <c r="K35" s="1336"/>
      <c r="L35" s="1336"/>
      <c r="M35" s="23"/>
      <c r="N35" s="23"/>
    </row>
    <row r="36" spans="2:36" ht="13.5" customHeight="1">
      <c r="B36" s="34"/>
      <c r="C36" s="868"/>
      <c r="D36" s="868"/>
      <c r="E36" s="870" t="s">
        <v>1056</v>
      </c>
      <c r="F36" s="871" t="s">
        <v>1025</v>
      </c>
      <c r="G36" s="872"/>
      <c r="H36" s="873" t="s">
        <v>432</v>
      </c>
      <c r="I36" s="531">
        <v>4909</v>
      </c>
      <c r="K36" s="23"/>
      <c r="L36" s="23"/>
      <c r="M36" s="23"/>
      <c r="N36" s="23"/>
    </row>
    <row r="37" spans="2:36" ht="13.5" customHeight="1">
      <c r="B37" s="34"/>
      <c r="C37" s="868"/>
      <c r="D37" s="868"/>
      <c r="E37" s="870" t="s">
        <v>1057</v>
      </c>
      <c r="F37" s="871" t="s">
        <v>1026</v>
      </c>
      <c r="G37" s="872"/>
      <c r="H37" s="873" t="s">
        <v>432</v>
      </c>
      <c r="I37" s="531">
        <v>205</v>
      </c>
      <c r="K37" s="23"/>
      <c r="L37" s="23"/>
      <c r="M37" s="23"/>
      <c r="N37" s="23"/>
    </row>
    <row r="38" spans="2:36" ht="13.5" customHeight="1">
      <c r="B38" s="34"/>
      <c r="C38" s="868"/>
      <c r="D38" s="868"/>
      <c r="E38" s="874" t="s">
        <v>1058</v>
      </c>
      <c r="F38" s="871" t="s">
        <v>1027</v>
      </c>
      <c r="G38" s="872"/>
      <c r="H38" s="873" t="s">
        <v>432</v>
      </c>
      <c r="I38" s="531">
        <v>2294</v>
      </c>
      <c r="K38" s="23"/>
      <c r="L38" s="23"/>
      <c r="M38" s="23"/>
      <c r="N38" s="23"/>
      <c r="AH38" s="1277" t="s">
        <v>679</v>
      </c>
      <c r="AI38" s="1277" t="s">
        <v>1185</v>
      </c>
      <c r="AJ38" s="1277" t="s">
        <v>1295</v>
      </c>
    </row>
    <row r="39" spans="2:36" ht="13.5" customHeight="1">
      <c r="B39" s="34"/>
      <c r="C39" s="868"/>
      <c r="D39" s="868"/>
      <c r="E39" s="1754"/>
      <c r="F39" s="1755" t="s">
        <v>1453</v>
      </c>
      <c r="G39" s="872"/>
      <c r="H39" s="873"/>
      <c r="I39" s="531"/>
      <c r="K39" s="23"/>
      <c r="L39" s="23"/>
      <c r="M39" s="23"/>
      <c r="N39" s="23"/>
      <c r="AH39" s="1748"/>
      <c r="AI39" s="1748"/>
      <c r="AJ39" s="1748"/>
    </row>
    <row r="40" spans="2:36" ht="13.5" customHeight="1">
      <c r="B40" s="34"/>
      <c r="C40" s="868"/>
      <c r="D40" s="877"/>
      <c r="E40" s="878" t="s">
        <v>1059</v>
      </c>
      <c r="F40" s="879" t="s">
        <v>1028</v>
      </c>
      <c r="G40" s="880"/>
      <c r="H40" s="861" t="s">
        <v>432</v>
      </c>
      <c r="I40" s="533">
        <v>0</v>
      </c>
      <c r="K40" s="23"/>
      <c r="L40" s="23"/>
      <c r="M40" s="23"/>
      <c r="N40" s="23"/>
      <c r="AH40" s="1278" t="s">
        <v>851</v>
      </c>
      <c r="AI40" s="1279">
        <v>0</v>
      </c>
      <c r="AJ40" s="1279">
        <v>6000</v>
      </c>
    </row>
    <row r="41" spans="2:36" ht="13.5" customHeight="1">
      <c r="B41" s="34"/>
      <c r="C41" s="868"/>
      <c r="D41" s="864" t="s">
        <v>1247</v>
      </c>
      <c r="E41" s="1814" t="s">
        <v>1029</v>
      </c>
      <c r="F41" s="39"/>
      <c r="G41" s="40"/>
      <c r="H41" s="861" t="s">
        <v>432</v>
      </c>
      <c r="I41" s="81">
        <v>22999</v>
      </c>
      <c r="K41" s="23"/>
      <c r="L41" s="23"/>
      <c r="M41" s="23"/>
      <c r="N41" s="23"/>
      <c r="X41" s="1194" t="s">
        <v>1309</v>
      </c>
      <c r="Y41" s="1194" t="s">
        <v>892</v>
      </c>
      <c r="Z41" s="1194" t="s">
        <v>893</v>
      </c>
      <c r="AA41" s="1194" t="s">
        <v>1295</v>
      </c>
      <c r="AB41" s="1194" t="s">
        <v>894</v>
      </c>
      <c r="AC41" s="1194" t="s">
        <v>13</v>
      </c>
      <c r="AD41" s="1194" t="s">
        <v>101</v>
      </c>
      <c r="AE41" s="1194" t="s">
        <v>265</v>
      </c>
      <c r="AF41" s="1369" t="s">
        <v>1254</v>
      </c>
      <c r="AG41" s="1194" t="s">
        <v>110</v>
      </c>
      <c r="AH41" s="1277"/>
      <c r="AI41" s="1280"/>
      <c r="AJ41" s="1280"/>
    </row>
    <row r="42" spans="2:36" ht="13.5" customHeight="1">
      <c r="B42" s="34"/>
      <c r="C42" s="868"/>
      <c r="D42" s="864" t="s">
        <v>1248</v>
      </c>
      <c r="E42" s="1814" t="s">
        <v>1573</v>
      </c>
      <c r="F42" s="39"/>
      <c r="G42" s="40"/>
      <c r="H42" s="861" t="s">
        <v>432</v>
      </c>
      <c r="I42" s="81">
        <v>6000</v>
      </c>
      <c r="K42" s="23"/>
      <c r="L42" s="23"/>
      <c r="M42" s="23"/>
      <c r="N42" s="23"/>
      <c r="X42" s="1195" t="s">
        <v>108</v>
      </c>
      <c r="Y42" s="1195" t="s">
        <v>108</v>
      </c>
      <c r="Z42" s="1195" t="s">
        <v>108</v>
      </c>
      <c r="AA42" s="1203" t="s">
        <v>109</v>
      </c>
      <c r="AB42" s="1195" t="s">
        <v>108</v>
      </c>
      <c r="AC42" s="1195" t="s">
        <v>108</v>
      </c>
      <c r="AD42" s="1195" t="s">
        <v>108</v>
      </c>
      <c r="AE42" s="1195" t="s">
        <v>108</v>
      </c>
      <c r="AF42" s="1195" t="s">
        <v>108</v>
      </c>
      <c r="AG42" s="1195" t="s">
        <v>108</v>
      </c>
      <c r="AH42" s="1278" t="s">
        <v>1030</v>
      </c>
      <c r="AI42" s="1279">
        <v>6000</v>
      </c>
      <c r="AJ42" s="1279">
        <v>0</v>
      </c>
    </row>
    <row r="43" spans="2:36" ht="13.5" customHeight="1">
      <c r="B43" s="34"/>
      <c r="C43" s="868"/>
      <c r="D43" s="864" t="s">
        <v>1249</v>
      </c>
      <c r="E43" s="1814" t="s">
        <v>1574</v>
      </c>
      <c r="F43" s="39"/>
      <c r="G43" s="40"/>
      <c r="H43" s="861" t="s">
        <v>432</v>
      </c>
      <c r="I43" s="81">
        <v>0</v>
      </c>
      <c r="K43" s="23"/>
      <c r="L43" s="23"/>
      <c r="M43" s="23"/>
      <c r="N43" s="23"/>
      <c r="X43" s="1195" t="s">
        <v>108</v>
      </c>
      <c r="Y43" s="1195" t="s">
        <v>108</v>
      </c>
      <c r="Z43" s="1195" t="s">
        <v>108</v>
      </c>
      <c r="AA43" s="1203" t="s">
        <v>109</v>
      </c>
      <c r="AB43" s="1195" t="s">
        <v>108</v>
      </c>
      <c r="AC43" s="1195" t="s">
        <v>108</v>
      </c>
      <c r="AD43" s="1195" t="s">
        <v>108</v>
      </c>
      <c r="AE43" s="1195" t="s">
        <v>108</v>
      </c>
      <c r="AF43" s="1195" t="s">
        <v>108</v>
      </c>
      <c r="AG43" s="1195" t="s">
        <v>108</v>
      </c>
      <c r="AH43" s="1282"/>
      <c r="AI43" s="1283"/>
      <c r="AJ43" s="1283"/>
    </row>
    <row r="44" spans="2:36" ht="13.5" customHeight="1">
      <c r="B44" s="34"/>
      <c r="C44" s="868"/>
      <c r="D44" s="1976" t="s">
        <v>1621</v>
      </c>
      <c r="E44" s="1977" t="s">
        <v>1622</v>
      </c>
      <c r="F44" s="1978"/>
      <c r="G44" s="1979"/>
      <c r="H44" s="861"/>
      <c r="I44" s="81">
        <v>50</v>
      </c>
      <c r="K44" s="23"/>
      <c r="L44" s="23"/>
      <c r="M44" s="23"/>
      <c r="N44" s="23"/>
      <c r="X44" s="1276"/>
      <c r="Y44" s="1276"/>
      <c r="Z44" s="1276"/>
      <c r="AA44" s="1974"/>
      <c r="AB44" s="1276"/>
      <c r="AC44" s="1276"/>
      <c r="AD44" s="1276"/>
      <c r="AE44" s="1276"/>
      <c r="AF44" s="1276"/>
      <c r="AG44" s="1276"/>
      <c r="AH44" s="3"/>
      <c r="AI44" s="1975"/>
      <c r="AJ44" s="1975"/>
    </row>
    <row r="45" spans="2:36" ht="13.5" customHeight="1">
      <c r="B45" s="34"/>
      <c r="C45" s="864" t="s">
        <v>1119</v>
      </c>
      <c r="D45" s="39" t="s">
        <v>1031</v>
      </c>
      <c r="E45" s="39"/>
      <c r="F45" s="39"/>
      <c r="G45" s="40"/>
      <c r="H45" s="861" t="s">
        <v>432</v>
      </c>
      <c r="I45" s="81">
        <v>0</v>
      </c>
      <c r="K45" s="23"/>
      <c r="L45" s="23"/>
      <c r="M45" s="23"/>
      <c r="N45" s="23"/>
    </row>
    <row r="46" spans="2:36" ht="13.5" customHeight="1">
      <c r="B46" s="34"/>
      <c r="C46" s="942" t="s">
        <v>917</v>
      </c>
      <c r="D46" s="961" t="s">
        <v>1252</v>
      </c>
      <c r="E46" s="961"/>
      <c r="F46" s="961"/>
      <c r="G46" s="962"/>
      <c r="H46" s="953" t="s">
        <v>432</v>
      </c>
      <c r="I46" s="945">
        <v>55879</v>
      </c>
      <c r="K46" s="23"/>
      <c r="L46" s="23"/>
      <c r="M46" s="23"/>
      <c r="N46" s="23"/>
      <c r="X46" s="1194" t="s">
        <v>1309</v>
      </c>
      <c r="Y46" s="1194" t="s">
        <v>892</v>
      </c>
      <c r="Z46" s="1194" t="s">
        <v>893</v>
      </c>
      <c r="AA46" s="1194" t="s">
        <v>1295</v>
      </c>
      <c r="AB46" s="1194" t="s">
        <v>894</v>
      </c>
      <c r="AC46" s="1194" t="s">
        <v>13</v>
      </c>
      <c r="AD46" s="1194" t="s">
        <v>101</v>
      </c>
      <c r="AE46" s="1194" t="s">
        <v>265</v>
      </c>
      <c r="AF46" s="1369" t="s">
        <v>1254</v>
      </c>
      <c r="AG46" s="1194" t="s">
        <v>110</v>
      </c>
    </row>
    <row r="47" spans="2:36" ht="13.5" customHeight="1">
      <c r="B47" s="34"/>
      <c r="C47" s="1984"/>
      <c r="D47" s="1981" t="s">
        <v>1623</v>
      </c>
      <c r="E47" s="1982"/>
      <c r="F47" s="1982"/>
      <c r="G47" s="1983"/>
      <c r="H47" s="402"/>
      <c r="I47" s="81">
        <v>100</v>
      </c>
      <c r="Q47" s="1194"/>
      <c r="R47" s="1194"/>
      <c r="S47" s="1194"/>
      <c r="T47" s="1194"/>
      <c r="U47" s="1194"/>
      <c r="V47" s="1194"/>
      <c r="W47" s="1194"/>
      <c r="X47" s="1194"/>
      <c r="Y47" s="1369"/>
      <c r="Z47" s="1194"/>
    </row>
    <row r="48" spans="2:36" ht="13.5" customHeight="1">
      <c r="B48" s="34"/>
      <c r="C48" s="942" t="s">
        <v>918</v>
      </c>
      <c r="D48" s="2535" t="s">
        <v>1273</v>
      </c>
      <c r="E48" s="2535"/>
      <c r="F48" s="2535"/>
      <c r="G48" s="2536"/>
      <c r="H48" s="953"/>
      <c r="I48" s="963">
        <f>SUM(I49:I50)</f>
        <v>0</v>
      </c>
      <c r="K48" s="23"/>
      <c r="L48" s="23"/>
      <c r="M48" s="23"/>
      <c r="N48" s="23"/>
      <c r="X48" s="1195" t="s">
        <v>108</v>
      </c>
      <c r="Y48" s="1195" t="s">
        <v>108</v>
      </c>
      <c r="Z48" s="1195" t="s">
        <v>108</v>
      </c>
      <c r="AA48" s="1195" t="s">
        <v>108</v>
      </c>
      <c r="AB48" s="1195" t="s">
        <v>108</v>
      </c>
      <c r="AC48" s="1203" t="s">
        <v>109</v>
      </c>
      <c r="AD48" s="1195" t="s">
        <v>108</v>
      </c>
      <c r="AE48" s="1195" t="s">
        <v>108</v>
      </c>
      <c r="AF48" s="1203" t="s">
        <v>109</v>
      </c>
      <c r="AG48" s="1195" t="s">
        <v>108</v>
      </c>
    </row>
    <row r="49" spans="1:38" ht="27" customHeight="1">
      <c r="B49" s="34"/>
      <c r="C49" s="772"/>
      <c r="D49" s="778" t="s">
        <v>1097</v>
      </c>
      <c r="E49" s="2504" t="s">
        <v>4</v>
      </c>
      <c r="F49" s="2504"/>
      <c r="G49" s="2505"/>
      <c r="H49" s="881" t="s">
        <v>432</v>
      </c>
      <c r="I49" s="774">
        <v>0</v>
      </c>
      <c r="K49" s="23"/>
      <c r="L49" s="23"/>
      <c r="M49" s="23"/>
      <c r="N49" s="23"/>
      <c r="X49" s="1195" t="s">
        <v>108</v>
      </c>
      <c r="Y49" s="1195" t="s">
        <v>108</v>
      </c>
      <c r="Z49" s="1195" t="s">
        <v>108</v>
      </c>
      <c r="AA49" s="1195" t="s">
        <v>108</v>
      </c>
      <c r="AB49" s="1195" t="s">
        <v>108</v>
      </c>
      <c r="AC49" s="1203" t="s">
        <v>109</v>
      </c>
      <c r="AD49" s="1195" t="s">
        <v>108</v>
      </c>
      <c r="AE49" s="1195" t="s">
        <v>108</v>
      </c>
      <c r="AF49" s="1203" t="s">
        <v>109</v>
      </c>
      <c r="AG49" s="1195" t="s">
        <v>108</v>
      </c>
    </row>
    <row r="50" spans="1:38" ht="27" customHeight="1">
      <c r="B50" s="34"/>
      <c r="C50" s="773"/>
      <c r="D50" s="779" t="s">
        <v>5</v>
      </c>
      <c r="E50" s="2506" t="s">
        <v>6</v>
      </c>
      <c r="F50" s="2506"/>
      <c r="G50" s="2507"/>
      <c r="H50" s="861" t="s">
        <v>432</v>
      </c>
      <c r="I50" s="533">
        <v>0</v>
      </c>
      <c r="K50" s="23"/>
      <c r="L50" s="23"/>
      <c r="M50" s="23"/>
      <c r="N50" s="23"/>
      <c r="X50" s="1195" t="s">
        <v>108</v>
      </c>
      <c r="Y50" s="1195" t="s">
        <v>108</v>
      </c>
      <c r="Z50" s="1195" t="s">
        <v>108</v>
      </c>
      <c r="AA50" s="1195" t="s">
        <v>108</v>
      </c>
      <c r="AB50" s="1195" t="s">
        <v>108</v>
      </c>
      <c r="AC50" s="1203" t="s">
        <v>109</v>
      </c>
      <c r="AD50" s="1195" t="s">
        <v>108</v>
      </c>
      <c r="AE50" s="1195" t="s">
        <v>108</v>
      </c>
      <c r="AF50" s="1203" t="s">
        <v>109</v>
      </c>
      <c r="AG50" s="1195" t="s">
        <v>108</v>
      </c>
    </row>
    <row r="51" spans="1:38" ht="18.75" customHeight="1">
      <c r="B51" s="34"/>
      <c r="C51" s="771" t="s">
        <v>166</v>
      </c>
      <c r="D51" s="2518" t="s">
        <v>1624</v>
      </c>
      <c r="E51" s="2518"/>
      <c r="F51" s="2518"/>
      <c r="G51" s="2519"/>
      <c r="H51" s="861"/>
      <c r="I51" s="533">
        <v>50</v>
      </c>
      <c r="K51" s="23"/>
      <c r="L51" s="23"/>
      <c r="M51" s="23"/>
      <c r="N51" s="23"/>
      <c r="X51" s="1276"/>
      <c r="Y51" s="1276"/>
      <c r="Z51" s="1276"/>
      <c r="AA51" s="1276"/>
      <c r="AB51" s="1276"/>
      <c r="AC51" s="1974"/>
      <c r="AD51" s="1276"/>
      <c r="AE51" s="1276"/>
      <c r="AF51" s="1974"/>
      <c r="AG51" s="1276"/>
    </row>
    <row r="52" spans="1:38" ht="13.5" customHeight="1">
      <c r="B52" s="946" t="s">
        <v>7</v>
      </c>
      <c r="C52" s="964" t="s">
        <v>1033</v>
      </c>
      <c r="D52" s="964"/>
      <c r="E52" s="964"/>
      <c r="F52" s="964"/>
      <c r="G52" s="965"/>
      <c r="H52" s="953" t="s">
        <v>432</v>
      </c>
      <c r="I52" s="945">
        <v>40400</v>
      </c>
      <c r="K52" s="23"/>
      <c r="L52" s="23"/>
      <c r="M52" s="23"/>
      <c r="N52" s="23"/>
    </row>
    <row r="53" spans="1:38" ht="30" customHeight="1">
      <c r="B53" s="946" t="s">
        <v>8</v>
      </c>
      <c r="C53" s="2537" t="s">
        <v>9</v>
      </c>
      <c r="D53" s="2538"/>
      <c r="E53" s="2538"/>
      <c r="F53" s="2538"/>
      <c r="G53" s="2539"/>
      <c r="H53" s="953" t="s">
        <v>432</v>
      </c>
      <c r="I53" s="945">
        <v>0</v>
      </c>
      <c r="K53" s="1270"/>
      <c r="L53" s="1270"/>
      <c r="M53" s="23"/>
      <c r="N53" s="1270"/>
      <c r="AH53" s="2537" t="s">
        <v>9</v>
      </c>
      <c r="AI53" s="2538"/>
      <c r="AJ53" s="2538"/>
      <c r="AK53" s="2538"/>
      <c r="AL53" s="2539"/>
    </row>
    <row r="54" spans="1:38" ht="13.5" customHeight="1">
      <c r="B54" s="946" t="s">
        <v>1253</v>
      </c>
      <c r="C54" s="947" t="s">
        <v>1259</v>
      </c>
      <c r="D54" s="947"/>
      <c r="E54" s="947"/>
      <c r="F54" s="947"/>
      <c r="G54" s="966"/>
      <c r="H54" s="953" t="s">
        <v>432</v>
      </c>
      <c r="I54" s="945">
        <v>0</v>
      </c>
      <c r="L54" s="23"/>
      <c r="M54" s="23"/>
      <c r="N54" s="23"/>
    </row>
    <row r="55" spans="1:38" ht="13.5" customHeight="1">
      <c r="B55" s="946" t="s">
        <v>1260</v>
      </c>
      <c r="C55" s="947" t="s">
        <v>1034</v>
      </c>
      <c r="D55" s="947"/>
      <c r="E55" s="947"/>
      <c r="F55" s="947"/>
      <c r="G55" s="966"/>
      <c r="H55" s="951"/>
      <c r="I55" s="963">
        <f>SUM(I7,I20,I52,I53,I54)</f>
        <v>459519</v>
      </c>
      <c r="J55" s="82"/>
      <c r="L55" s="23"/>
      <c r="M55" s="23"/>
      <c r="N55" s="23"/>
    </row>
    <row r="56" spans="1:38" s="23" customFormat="1" ht="13.5" customHeight="1">
      <c r="B56" s="836"/>
      <c r="H56" s="33"/>
      <c r="I56" s="19"/>
      <c r="J56" s="84"/>
      <c r="K56" s="304"/>
      <c r="L56" s="304"/>
      <c r="N56" s="304"/>
      <c r="X56" s="1194" t="s">
        <v>1309</v>
      </c>
      <c r="Y56" s="1194" t="s">
        <v>892</v>
      </c>
      <c r="Z56" s="1194" t="s">
        <v>893</v>
      </c>
      <c r="AA56" s="1194" t="s">
        <v>1295</v>
      </c>
      <c r="AB56" s="1194" t="s">
        <v>894</v>
      </c>
      <c r="AC56" s="1194" t="s">
        <v>13</v>
      </c>
      <c r="AD56" s="1194" t="s">
        <v>101</v>
      </c>
      <c r="AE56" s="1194" t="s">
        <v>265</v>
      </c>
      <c r="AF56" s="1369" t="s">
        <v>1254</v>
      </c>
      <c r="AG56" s="1194" t="s">
        <v>110</v>
      </c>
    </row>
    <row r="57" spans="1:38" ht="13.5" customHeight="1">
      <c r="B57" s="967"/>
      <c r="C57" s="968" t="s">
        <v>1262</v>
      </c>
      <c r="D57" s="964"/>
      <c r="E57" s="964"/>
      <c r="F57" s="964"/>
      <c r="G57" s="965"/>
      <c r="H57" s="948" t="str">
        <f>IF(I57="","※",IF(I57=0,"E",""))</f>
        <v/>
      </c>
      <c r="I57" s="945">
        <v>322565</v>
      </c>
      <c r="J57" s="1338"/>
      <c r="K57" s="23"/>
      <c r="L57" s="23"/>
      <c r="M57" s="23"/>
      <c r="N57" s="23"/>
      <c r="O57" s="23"/>
      <c r="X57" s="1194" t="s">
        <v>1175</v>
      </c>
      <c r="Y57" s="1195" t="s">
        <v>108</v>
      </c>
      <c r="Z57" s="1195" t="s">
        <v>108</v>
      </c>
      <c r="AA57" s="1195" t="s">
        <v>108</v>
      </c>
      <c r="AB57" s="1195" t="s">
        <v>108</v>
      </c>
      <c r="AC57" s="1195" t="s">
        <v>108</v>
      </c>
      <c r="AD57" s="1195" t="s">
        <v>108</v>
      </c>
      <c r="AE57" s="1195" t="s">
        <v>108</v>
      </c>
      <c r="AF57" s="1195" t="s">
        <v>108</v>
      </c>
      <c r="AG57" s="1195" t="s">
        <v>108</v>
      </c>
    </row>
    <row r="58" spans="1:38" ht="13.5" customHeight="1">
      <c r="A58" s="3"/>
      <c r="B58" s="829"/>
      <c r="C58" s="837" t="s">
        <v>504</v>
      </c>
      <c r="D58" s="24"/>
      <c r="E58" s="24"/>
      <c r="F58" s="24"/>
      <c r="G58" s="751"/>
      <c r="H58" s="9"/>
      <c r="I58" s="529">
        <f>I7+I9+I14+I26+I27-I88</f>
        <v>322565</v>
      </c>
      <c r="J58" s="1338"/>
      <c r="K58" s="23"/>
      <c r="L58" s="23"/>
      <c r="M58" s="23"/>
      <c r="N58" s="23"/>
      <c r="O58" s="23"/>
      <c r="X58" s="1194" t="s">
        <v>1175</v>
      </c>
      <c r="Y58" s="1195" t="s">
        <v>108</v>
      </c>
      <c r="Z58" s="1195" t="s">
        <v>108</v>
      </c>
      <c r="AA58" s="1195" t="s">
        <v>108</v>
      </c>
      <c r="AB58" s="1195" t="s">
        <v>108</v>
      </c>
      <c r="AC58" s="1195" t="s">
        <v>108</v>
      </c>
      <c r="AD58" s="1195" t="s">
        <v>108</v>
      </c>
      <c r="AE58" s="1195" t="s">
        <v>108</v>
      </c>
      <c r="AF58" s="1195" t="s">
        <v>108</v>
      </c>
      <c r="AG58" s="1195" t="s">
        <v>108</v>
      </c>
    </row>
    <row r="59" spans="1:38" ht="13.5" hidden="1" customHeight="1">
      <c r="B59" s="1318"/>
      <c r="C59" s="1319" t="s">
        <v>1174</v>
      </c>
      <c r="D59" s="964"/>
      <c r="E59" s="964"/>
      <c r="F59" s="964"/>
      <c r="G59" s="965"/>
      <c r="H59" s="1320"/>
      <c r="I59" s="1339">
        <f>(SUM(I7,I9,I14,I27,I26))</f>
        <v>322565</v>
      </c>
      <c r="J59" s="305"/>
      <c r="L59" s="23"/>
      <c r="M59" s="23"/>
      <c r="X59" s="1195" t="s">
        <v>108</v>
      </c>
      <c r="Y59" s="1194" t="s">
        <v>1175</v>
      </c>
      <c r="Z59" s="1194" t="s">
        <v>1175</v>
      </c>
      <c r="AA59" s="1194" t="s">
        <v>1175</v>
      </c>
      <c r="AB59" s="1194" t="s">
        <v>1175</v>
      </c>
      <c r="AC59" s="1194" t="s">
        <v>1175</v>
      </c>
      <c r="AD59" s="1194" t="s">
        <v>1175</v>
      </c>
      <c r="AE59" s="1194" t="s">
        <v>1175</v>
      </c>
      <c r="AF59" s="1194" t="s">
        <v>1175</v>
      </c>
      <c r="AG59" s="1195" t="s">
        <v>108</v>
      </c>
    </row>
    <row r="60" spans="1:38" ht="52.5" hidden="1" customHeight="1">
      <c r="B60" s="2540" t="s">
        <v>1542</v>
      </c>
      <c r="C60" s="2541"/>
      <c r="D60" s="2541"/>
      <c r="E60" s="2541"/>
      <c r="F60" s="2541"/>
      <c r="G60" s="2541"/>
      <c r="H60" s="2541"/>
      <c r="I60" s="2541"/>
      <c r="J60" s="1340"/>
      <c r="K60" s="1340"/>
      <c r="L60" s="1340"/>
      <c r="M60" s="1317"/>
      <c r="N60" s="306"/>
      <c r="O60" s="306"/>
      <c r="P60" s="306"/>
      <c r="Q60" s="306"/>
      <c r="R60" s="306"/>
      <c r="S60" s="306"/>
      <c r="T60" s="306"/>
      <c r="U60" s="306"/>
      <c r="V60" s="306"/>
      <c r="W60" s="306"/>
      <c r="X60" s="1195" t="s">
        <v>108</v>
      </c>
      <c r="Y60" s="1194" t="s">
        <v>1175</v>
      </c>
      <c r="Z60" s="1194" t="s">
        <v>1175</v>
      </c>
      <c r="AA60" s="1194" t="s">
        <v>1175</v>
      </c>
      <c r="AB60" s="1194" t="s">
        <v>1175</v>
      </c>
      <c r="AC60" s="1194" t="s">
        <v>1175</v>
      </c>
      <c r="AD60" s="1194" t="s">
        <v>1175</v>
      </c>
      <c r="AE60" s="1194" t="s">
        <v>1175</v>
      </c>
      <c r="AF60" s="1194" t="s">
        <v>1175</v>
      </c>
      <c r="AG60" s="1195" t="s">
        <v>108</v>
      </c>
    </row>
    <row r="61" spans="1:38" ht="45" customHeight="1">
      <c r="B61" s="2540" t="s">
        <v>1569</v>
      </c>
      <c r="C61" s="2541"/>
      <c r="D61" s="2541"/>
      <c r="E61" s="2541"/>
      <c r="F61" s="2541"/>
      <c r="G61" s="2541"/>
      <c r="H61" s="2541"/>
      <c r="I61" s="2541"/>
      <c r="J61" s="306"/>
      <c r="K61" s="306"/>
      <c r="L61" s="306"/>
      <c r="M61" s="306"/>
      <c r="N61" s="306"/>
      <c r="O61" s="306"/>
      <c r="P61" s="306"/>
      <c r="Q61" s="306"/>
      <c r="R61" s="306"/>
      <c r="S61" s="306"/>
      <c r="T61" s="306"/>
      <c r="U61" s="306"/>
      <c r="V61" s="306"/>
      <c r="W61" s="306"/>
      <c r="X61" s="1194" t="s">
        <v>1175</v>
      </c>
      <c r="Y61" s="1195" t="s">
        <v>108</v>
      </c>
      <c r="Z61" s="1195" t="s">
        <v>108</v>
      </c>
      <c r="AA61" s="1195" t="s">
        <v>108</v>
      </c>
      <c r="AB61" s="1195" t="s">
        <v>108</v>
      </c>
      <c r="AC61" s="1195" t="s">
        <v>108</v>
      </c>
      <c r="AD61" s="1195" t="s">
        <v>108</v>
      </c>
      <c r="AE61" s="1195" t="s">
        <v>108</v>
      </c>
      <c r="AF61" s="1195" t="s">
        <v>108</v>
      </c>
      <c r="AG61" s="1195" t="s">
        <v>108</v>
      </c>
    </row>
    <row r="62" spans="1:38" ht="12.75" customHeight="1">
      <c r="B62" s="2540"/>
      <c r="C62" s="2541"/>
      <c r="D62" s="2541"/>
      <c r="E62" s="2541"/>
      <c r="F62" s="2541"/>
      <c r="G62" s="2541"/>
      <c r="H62" s="2541"/>
      <c r="I62" s="2541"/>
      <c r="J62" s="306"/>
      <c r="K62" s="306"/>
      <c r="L62" s="306"/>
      <c r="M62" s="306"/>
      <c r="N62" s="306"/>
      <c r="O62" s="306"/>
      <c r="P62" s="306"/>
      <c r="Q62" s="306"/>
      <c r="R62" s="306"/>
      <c r="S62" s="306"/>
      <c r="T62" s="306"/>
      <c r="U62" s="306"/>
      <c r="V62" s="306"/>
      <c r="W62" s="306"/>
      <c r="X62" s="1195" t="s">
        <v>108</v>
      </c>
      <c r="Y62" s="1195" t="s">
        <v>108</v>
      </c>
      <c r="Z62" s="1195" t="s">
        <v>108</v>
      </c>
      <c r="AA62" s="1195" t="s">
        <v>108</v>
      </c>
      <c r="AB62" s="1195" t="s">
        <v>108</v>
      </c>
      <c r="AC62" s="1195" t="s">
        <v>108</v>
      </c>
      <c r="AD62" s="1195" t="s">
        <v>108</v>
      </c>
      <c r="AE62" s="1195" t="s">
        <v>108</v>
      </c>
      <c r="AF62" s="1195" t="s">
        <v>108</v>
      </c>
      <c r="AG62" s="1195" t="s">
        <v>108</v>
      </c>
    </row>
    <row r="63" spans="1:38" ht="12.75" customHeight="1">
      <c r="A63" s="1128" t="s">
        <v>713</v>
      </c>
      <c r="B63" s="749" t="s">
        <v>1179</v>
      </c>
      <c r="C63" s="1129"/>
      <c r="D63" s="1129"/>
      <c r="E63" s="1129"/>
      <c r="F63" s="1129"/>
      <c r="G63" s="1129"/>
      <c r="H63" s="857"/>
      <c r="I63" s="838"/>
      <c r="J63" s="839"/>
      <c r="K63" s="306"/>
      <c r="L63" s="306"/>
      <c r="M63" s="306"/>
      <c r="N63" s="306"/>
      <c r="O63" s="306"/>
      <c r="P63" s="306"/>
      <c r="Q63" s="306"/>
      <c r="R63" s="306"/>
      <c r="S63" s="306"/>
      <c r="T63" s="306"/>
      <c r="U63" s="306"/>
      <c r="V63" s="306"/>
      <c r="W63" s="306"/>
      <c r="X63" s="1194" t="s">
        <v>1176</v>
      </c>
      <c r="Y63" s="1195" t="s">
        <v>108</v>
      </c>
      <c r="Z63" s="1195" t="s">
        <v>108</v>
      </c>
      <c r="AA63" s="1195" t="s">
        <v>108</v>
      </c>
      <c r="AB63" s="1195" t="s">
        <v>108</v>
      </c>
      <c r="AC63" s="1195" t="s">
        <v>108</v>
      </c>
      <c r="AD63" s="1195" t="s">
        <v>108</v>
      </c>
      <c r="AE63" s="1195" t="s">
        <v>108</v>
      </c>
      <c r="AF63" s="1195" t="s">
        <v>108</v>
      </c>
      <c r="AG63" s="1195" t="s">
        <v>108</v>
      </c>
    </row>
    <row r="64" spans="1:38" ht="12.75" customHeight="1">
      <c r="A64" s="371"/>
      <c r="B64" s="56" t="s">
        <v>703</v>
      </c>
      <c r="C64" s="769"/>
      <c r="D64" s="769"/>
      <c r="E64" s="769"/>
      <c r="F64" s="769"/>
      <c r="G64" s="769"/>
      <c r="H64" s="857"/>
      <c r="I64" s="838"/>
      <c r="J64" s="839"/>
      <c r="K64" s="306"/>
      <c r="L64" s="306"/>
      <c r="M64" s="306"/>
      <c r="N64" s="306"/>
      <c r="O64" s="306"/>
      <c r="P64" s="306"/>
      <c r="Q64" s="306"/>
      <c r="R64" s="306"/>
      <c r="S64" s="306"/>
      <c r="T64" s="306"/>
      <c r="U64" s="306"/>
      <c r="V64" s="306"/>
      <c r="W64" s="306"/>
      <c r="X64" s="1194" t="s">
        <v>1176</v>
      </c>
      <c r="Y64" s="1195" t="s">
        <v>108</v>
      </c>
      <c r="Z64" s="1195" t="s">
        <v>108</v>
      </c>
      <c r="AA64" s="1195" t="s">
        <v>108</v>
      </c>
      <c r="AB64" s="1195" t="s">
        <v>108</v>
      </c>
      <c r="AC64" s="1203" t="s">
        <v>109</v>
      </c>
      <c r="AD64" s="1195" t="s">
        <v>108</v>
      </c>
      <c r="AE64" s="1195" t="s">
        <v>108</v>
      </c>
      <c r="AF64" s="1203" t="s">
        <v>109</v>
      </c>
      <c r="AG64" s="1195" t="s">
        <v>108</v>
      </c>
    </row>
    <row r="65" spans="1:33" ht="12.75" hidden="1" customHeight="1">
      <c r="A65" s="371"/>
      <c r="B65" s="56" t="s">
        <v>772</v>
      </c>
      <c r="C65" s="769"/>
      <c r="D65" s="769"/>
      <c r="E65" s="769"/>
      <c r="F65" s="769"/>
      <c r="G65" s="769"/>
      <c r="H65" s="857"/>
      <c r="I65" s="838"/>
      <c r="J65" s="839"/>
      <c r="K65" s="306"/>
      <c r="L65" s="306"/>
      <c r="M65" s="306"/>
      <c r="N65" s="306"/>
      <c r="O65" s="306"/>
      <c r="P65" s="306"/>
      <c r="Q65" s="306"/>
      <c r="R65" s="306"/>
      <c r="S65" s="306"/>
      <c r="T65" s="306"/>
      <c r="U65" s="306"/>
      <c r="V65" s="306"/>
      <c r="W65" s="306"/>
      <c r="X65" s="1194" t="s">
        <v>1176</v>
      </c>
      <c r="Y65" s="1203" t="s">
        <v>109</v>
      </c>
      <c r="Z65" s="1203" t="s">
        <v>109</v>
      </c>
      <c r="AA65" s="1203" t="s">
        <v>109</v>
      </c>
      <c r="AB65" s="1203" t="s">
        <v>109</v>
      </c>
      <c r="AC65" s="1195" t="s">
        <v>108</v>
      </c>
      <c r="AD65" s="1203" t="s">
        <v>109</v>
      </c>
      <c r="AE65" s="1203" t="s">
        <v>109</v>
      </c>
      <c r="AF65" s="1195" t="s">
        <v>108</v>
      </c>
      <c r="AG65" s="1195" t="s">
        <v>108</v>
      </c>
    </row>
    <row r="66" spans="1:33" ht="12.75" customHeight="1">
      <c r="A66" s="3"/>
      <c r="B66" s="2511" t="s">
        <v>711</v>
      </c>
      <c r="C66" s="2512"/>
      <c r="D66" s="2508" t="s">
        <v>704</v>
      </c>
      <c r="E66" s="2508"/>
      <c r="F66" s="2508"/>
      <c r="G66" s="2508"/>
      <c r="H66" s="2508"/>
      <c r="I66" s="2508"/>
      <c r="J66" s="2508"/>
      <c r="K66" s="306"/>
      <c r="L66" s="306"/>
      <c r="M66" s="306"/>
      <c r="N66" s="306"/>
      <c r="O66" s="306"/>
      <c r="P66" s="306"/>
      <c r="Q66" s="306"/>
      <c r="R66" s="306"/>
      <c r="S66" s="306"/>
      <c r="T66" s="306"/>
      <c r="U66" s="306"/>
      <c r="V66" s="306"/>
      <c r="W66" s="306"/>
      <c r="X66" s="1194" t="s">
        <v>1176</v>
      </c>
      <c r="Y66" s="1195" t="s">
        <v>108</v>
      </c>
      <c r="Z66" s="1195" t="s">
        <v>108</v>
      </c>
      <c r="AA66" s="1195" t="s">
        <v>108</v>
      </c>
      <c r="AB66" s="1195" t="s">
        <v>108</v>
      </c>
      <c r="AC66" s="1203" t="s">
        <v>109</v>
      </c>
      <c r="AD66" s="1195" t="s">
        <v>108</v>
      </c>
      <c r="AE66" s="1195" t="s">
        <v>108</v>
      </c>
      <c r="AF66" s="1203" t="s">
        <v>109</v>
      </c>
      <c r="AG66" s="1195" t="s">
        <v>108</v>
      </c>
    </row>
    <row r="67" spans="1:33" ht="12.75" customHeight="1">
      <c r="A67" s="3"/>
      <c r="B67" s="2508">
        <v>1</v>
      </c>
      <c r="C67" s="2508"/>
      <c r="D67" s="2509" t="s">
        <v>705</v>
      </c>
      <c r="E67" s="2509"/>
      <c r="F67" s="2509"/>
      <c r="G67" s="2509"/>
      <c r="H67" s="2509"/>
      <c r="I67" s="2509"/>
      <c r="J67" s="2509"/>
      <c r="K67" s="306"/>
      <c r="L67" s="306"/>
      <c r="M67" s="306"/>
      <c r="N67" s="306"/>
      <c r="O67" s="306"/>
      <c r="P67" s="306"/>
      <c r="Q67" s="306"/>
      <c r="R67" s="306"/>
      <c r="S67" s="306"/>
      <c r="T67" s="306"/>
      <c r="U67" s="306"/>
      <c r="V67" s="306"/>
      <c r="W67" s="306"/>
      <c r="X67" s="1194" t="s">
        <v>1176</v>
      </c>
      <c r="Y67" s="1195" t="s">
        <v>108</v>
      </c>
      <c r="Z67" s="1195" t="s">
        <v>108</v>
      </c>
      <c r="AA67" s="1195" t="s">
        <v>108</v>
      </c>
      <c r="AB67" s="1195" t="s">
        <v>108</v>
      </c>
      <c r="AC67" s="1203" t="s">
        <v>109</v>
      </c>
      <c r="AD67" s="1195" t="s">
        <v>108</v>
      </c>
      <c r="AE67" s="1195" t="s">
        <v>108</v>
      </c>
      <c r="AF67" s="1203" t="s">
        <v>109</v>
      </c>
      <c r="AG67" s="1195" t="s">
        <v>108</v>
      </c>
    </row>
    <row r="68" spans="1:33" ht="12.75" customHeight="1">
      <c r="A68" s="3"/>
      <c r="B68" s="2508">
        <v>2</v>
      </c>
      <c r="C68" s="2508"/>
      <c r="D68" s="2496" t="s">
        <v>706</v>
      </c>
      <c r="E68" s="2520"/>
      <c r="F68" s="2520"/>
      <c r="G68" s="2520"/>
      <c r="H68" s="2520"/>
      <c r="I68" s="2520"/>
      <c r="J68" s="2521"/>
      <c r="K68" s="306"/>
      <c r="L68" s="306"/>
      <c r="M68" s="306"/>
      <c r="N68" s="306"/>
      <c r="O68" s="306"/>
      <c r="P68" s="306"/>
      <c r="Q68" s="306"/>
      <c r="R68" s="306"/>
      <c r="S68" s="306"/>
      <c r="T68" s="306"/>
      <c r="U68" s="306"/>
      <c r="V68" s="306"/>
      <c r="W68" s="306"/>
      <c r="X68" s="1194" t="s">
        <v>1176</v>
      </c>
      <c r="Y68" s="1195" t="s">
        <v>108</v>
      </c>
      <c r="Z68" s="1195" t="s">
        <v>108</v>
      </c>
      <c r="AA68" s="1195" t="s">
        <v>108</v>
      </c>
      <c r="AB68" s="1195" t="s">
        <v>108</v>
      </c>
      <c r="AC68" s="1203" t="s">
        <v>109</v>
      </c>
      <c r="AD68" s="1195" t="s">
        <v>108</v>
      </c>
      <c r="AE68" s="1195" t="s">
        <v>108</v>
      </c>
      <c r="AF68" s="1203" t="s">
        <v>109</v>
      </c>
      <c r="AG68" s="1195" t="s">
        <v>108</v>
      </c>
    </row>
    <row r="69" spans="1:33" ht="12.75" customHeight="1">
      <c r="A69" s="3"/>
      <c r="B69" s="2508">
        <v>5</v>
      </c>
      <c r="C69" s="2508"/>
      <c r="D69" s="2510" t="s">
        <v>707</v>
      </c>
      <c r="E69" s="2510"/>
      <c r="F69" s="2510"/>
      <c r="G69" s="2510"/>
      <c r="H69" s="2510"/>
      <c r="I69" s="2510"/>
      <c r="J69" s="2510"/>
      <c r="K69" s="306"/>
      <c r="L69" s="306"/>
      <c r="M69" s="306"/>
      <c r="N69" s="306"/>
      <c r="O69" s="306"/>
      <c r="P69" s="306"/>
      <c r="Q69" s="306"/>
      <c r="R69" s="306"/>
      <c r="S69" s="306"/>
      <c r="T69" s="306"/>
      <c r="U69" s="306"/>
      <c r="V69" s="306"/>
      <c r="W69" s="306"/>
      <c r="X69" s="1194" t="s">
        <v>1176</v>
      </c>
      <c r="Y69" s="1195" t="s">
        <v>108</v>
      </c>
      <c r="Z69" s="1195" t="s">
        <v>108</v>
      </c>
      <c r="AA69" s="1195" t="s">
        <v>108</v>
      </c>
      <c r="AB69" s="1195" t="s">
        <v>108</v>
      </c>
      <c r="AC69" s="1203" t="s">
        <v>109</v>
      </c>
      <c r="AD69" s="1195" t="s">
        <v>108</v>
      </c>
      <c r="AE69" s="1195" t="s">
        <v>108</v>
      </c>
      <c r="AF69" s="1203" t="s">
        <v>109</v>
      </c>
      <c r="AG69" s="1195" t="s">
        <v>108</v>
      </c>
    </row>
    <row r="70" spans="1:33" ht="12.75" customHeight="1">
      <c r="A70" s="3"/>
      <c r="B70" s="2508">
        <v>7</v>
      </c>
      <c r="C70" s="2508"/>
      <c r="D70" s="2509" t="s">
        <v>708</v>
      </c>
      <c r="E70" s="2509"/>
      <c r="F70" s="2509"/>
      <c r="G70" s="2509"/>
      <c r="H70" s="2509"/>
      <c r="I70" s="2509"/>
      <c r="J70" s="2509"/>
      <c r="K70" s="306"/>
      <c r="L70" s="306"/>
      <c r="M70" s="306"/>
      <c r="N70" s="306"/>
      <c r="O70" s="306"/>
      <c r="P70" s="306"/>
      <c r="Q70" s="306"/>
      <c r="R70" s="306"/>
      <c r="S70" s="306"/>
      <c r="T70" s="306"/>
      <c r="U70" s="306"/>
      <c r="V70" s="306"/>
      <c r="W70" s="306"/>
      <c r="X70" s="1194" t="s">
        <v>1176</v>
      </c>
      <c r="Y70" s="1195" t="s">
        <v>108</v>
      </c>
      <c r="Z70" s="1195" t="s">
        <v>108</v>
      </c>
      <c r="AA70" s="1195" t="s">
        <v>108</v>
      </c>
      <c r="AB70" s="1195" t="s">
        <v>108</v>
      </c>
      <c r="AC70" s="1203" t="s">
        <v>109</v>
      </c>
      <c r="AD70" s="1195" t="s">
        <v>108</v>
      </c>
      <c r="AE70" s="1195" t="s">
        <v>108</v>
      </c>
      <c r="AF70" s="1203" t="s">
        <v>109</v>
      </c>
      <c r="AG70" s="1195" t="s">
        <v>108</v>
      </c>
    </row>
    <row r="71" spans="1:33" ht="12.75" customHeight="1">
      <c r="A71" s="3"/>
      <c r="B71" s="2512">
        <v>8</v>
      </c>
      <c r="C71" s="2512"/>
      <c r="D71" s="2510" t="s">
        <v>1080</v>
      </c>
      <c r="E71" s="2510"/>
      <c r="F71" s="2510"/>
      <c r="G71" s="2510"/>
      <c r="H71" s="2510"/>
      <c r="I71" s="2510"/>
      <c r="J71" s="2510"/>
      <c r="K71" s="306"/>
      <c r="L71" s="306"/>
      <c r="M71" s="306"/>
      <c r="N71" s="306"/>
      <c r="O71" s="306"/>
      <c r="P71" s="306"/>
      <c r="Q71" s="306"/>
      <c r="R71" s="306"/>
      <c r="S71" s="306"/>
      <c r="T71" s="306"/>
      <c r="U71" s="306"/>
      <c r="V71" s="306"/>
      <c r="W71" s="306"/>
      <c r="X71" s="1194" t="s">
        <v>1176</v>
      </c>
      <c r="Y71" s="1195" t="s">
        <v>108</v>
      </c>
      <c r="Z71" s="1195" t="s">
        <v>108</v>
      </c>
      <c r="AA71" s="1195" t="s">
        <v>108</v>
      </c>
      <c r="AB71" s="1195" t="s">
        <v>108</v>
      </c>
      <c r="AC71" s="1203" t="s">
        <v>109</v>
      </c>
      <c r="AD71" s="1195" t="s">
        <v>108</v>
      </c>
      <c r="AE71" s="1195" t="s">
        <v>108</v>
      </c>
      <c r="AF71" s="1203" t="s">
        <v>109</v>
      </c>
      <c r="AG71" s="1195"/>
    </row>
    <row r="72" spans="1:33" s="23" customFormat="1" ht="15" customHeight="1">
      <c r="A72" s="3"/>
      <c r="B72" s="2508">
        <v>9</v>
      </c>
      <c r="C72" s="2508"/>
      <c r="D72" s="2509" t="s">
        <v>709</v>
      </c>
      <c r="E72" s="2509"/>
      <c r="F72" s="2509"/>
      <c r="G72" s="2509"/>
      <c r="H72" s="2509"/>
      <c r="I72" s="2509"/>
      <c r="J72" s="2509"/>
      <c r="M72" s="304"/>
      <c r="O72" s="304"/>
      <c r="P72" s="304"/>
      <c r="Q72" s="304"/>
      <c r="R72" s="304"/>
      <c r="S72" s="304"/>
      <c r="T72" s="304"/>
      <c r="U72" s="304"/>
      <c r="V72" s="304"/>
      <c r="W72" s="304"/>
      <c r="X72" s="1194" t="s">
        <v>1176</v>
      </c>
      <c r="Y72" s="1195" t="s">
        <v>108</v>
      </c>
      <c r="Z72" s="1195" t="s">
        <v>108</v>
      </c>
      <c r="AA72" s="1195" t="s">
        <v>108</v>
      </c>
      <c r="AB72" s="1195" t="s">
        <v>108</v>
      </c>
      <c r="AC72" s="1203" t="s">
        <v>109</v>
      </c>
      <c r="AD72" s="1195" t="s">
        <v>108</v>
      </c>
      <c r="AE72" s="1195" t="s">
        <v>108</v>
      </c>
      <c r="AF72" s="1203" t="s">
        <v>109</v>
      </c>
      <c r="AG72" s="1195" t="s">
        <v>108</v>
      </c>
    </row>
    <row r="73" spans="1:33" s="371" customFormat="1">
      <c r="A73" s="3"/>
      <c r="B73" s="2508" t="s">
        <v>712</v>
      </c>
      <c r="C73" s="2508"/>
      <c r="D73" s="2509" t="s">
        <v>710</v>
      </c>
      <c r="E73" s="2509"/>
      <c r="F73" s="2509"/>
      <c r="G73" s="2509"/>
      <c r="H73" s="2509"/>
      <c r="I73" s="2509"/>
      <c r="J73" s="2509"/>
      <c r="X73" s="1194" t="s">
        <v>1176</v>
      </c>
      <c r="Y73" s="1195" t="s">
        <v>108</v>
      </c>
      <c r="Z73" s="1195" t="s">
        <v>108</v>
      </c>
      <c r="AA73" s="1195" t="s">
        <v>108</v>
      </c>
      <c r="AB73" s="1195" t="s">
        <v>108</v>
      </c>
      <c r="AC73" s="1203" t="s">
        <v>109</v>
      </c>
      <c r="AD73" s="1195" t="s">
        <v>108</v>
      </c>
      <c r="AE73" s="1195" t="s">
        <v>108</v>
      </c>
      <c r="AF73" s="1203" t="s">
        <v>109</v>
      </c>
      <c r="AG73" s="1195" t="s">
        <v>108</v>
      </c>
    </row>
    <row r="74" spans="1:33" s="371" customFormat="1" ht="6.75" customHeight="1">
      <c r="B74" s="3"/>
      <c r="C74" s="769"/>
      <c r="D74" s="769"/>
      <c r="E74" s="769"/>
      <c r="F74" s="769"/>
      <c r="G74" s="769"/>
      <c r="H74" s="857"/>
      <c r="I74" s="838"/>
      <c r="J74" s="839"/>
      <c r="K74" s="304"/>
      <c r="L74" s="304"/>
      <c r="N74" s="304"/>
      <c r="X74" s="1194" t="s">
        <v>1176</v>
      </c>
      <c r="Y74" s="1195" t="s">
        <v>108</v>
      </c>
      <c r="Z74" s="1195" t="s">
        <v>108</v>
      </c>
      <c r="AA74" s="1195" t="s">
        <v>108</v>
      </c>
      <c r="AB74" s="1195" t="s">
        <v>108</v>
      </c>
      <c r="AC74" s="1203" t="s">
        <v>109</v>
      </c>
      <c r="AD74" s="1195" t="s">
        <v>108</v>
      </c>
      <c r="AE74" s="1195" t="s">
        <v>108</v>
      </c>
      <c r="AF74" s="1203" t="s">
        <v>109</v>
      </c>
      <c r="AG74" s="1195" t="s">
        <v>108</v>
      </c>
    </row>
    <row r="75" spans="1:33" ht="15" customHeight="1">
      <c r="B75" s="749"/>
      <c r="C75" s="840" t="s">
        <v>104</v>
      </c>
      <c r="D75" s="841"/>
      <c r="E75" s="841"/>
      <c r="F75" s="841"/>
      <c r="G75" s="842"/>
      <c r="H75" s="843"/>
      <c r="I75" s="844" t="s">
        <v>1263</v>
      </c>
      <c r="J75" s="845" t="s">
        <v>1264</v>
      </c>
      <c r="K75" s="23"/>
      <c r="L75" s="23"/>
      <c r="N75" s="23"/>
      <c r="O75" s="23"/>
      <c r="X75" s="1194" t="s">
        <v>1176</v>
      </c>
      <c r="Y75" s="1195" t="s">
        <v>108</v>
      </c>
      <c r="Z75" s="1195" t="s">
        <v>108</v>
      </c>
      <c r="AA75" s="1195" t="s">
        <v>108</v>
      </c>
      <c r="AB75" s="1195" t="s">
        <v>108</v>
      </c>
      <c r="AC75" s="1195" t="s">
        <v>108</v>
      </c>
      <c r="AD75" s="1195" t="s">
        <v>108</v>
      </c>
      <c r="AE75" s="1195" t="s">
        <v>108</v>
      </c>
      <c r="AF75" s="1195" t="s">
        <v>108</v>
      </c>
      <c r="AG75" s="1195" t="s">
        <v>108</v>
      </c>
    </row>
    <row r="76" spans="1:33" ht="15" customHeight="1">
      <c r="B76" s="1130">
        <v>1</v>
      </c>
      <c r="C76" s="846" t="s">
        <v>1180</v>
      </c>
      <c r="D76" s="846"/>
      <c r="E76" s="846"/>
      <c r="F76" s="846"/>
      <c r="G76" s="759"/>
      <c r="H76" s="866" t="s">
        <v>432</v>
      </c>
      <c r="I76" s="945">
        <v>0</v>
      </c>
      <c r="J76" s="969"/>
      <c r="K76" s="23"/>
      <c r="L76" s="23"/>
      <c r="N76" s="23"/>
      <c r="O76" s="23"/>
      <c r="X76" s="1194" t="s">
        <v>1176</v>
      </c>
      <c r="Y76" s="1195" t="s">
        <v>108</v>
      </c>
      <c r="Z76" s="1195" t="s">
        <v>108</v>
      </c>
      <c r="AA76" s="1195" t="s">
        <v>108</v>
      </c>
      <c r="AB76" s="1195" t="s">
        <v>108</v>
      </c>
      <c r="AC76" s="1195" t="s">
        <v>108</v>
      </c>
      <c r="AD76" s="1195" t="s">
        <v>108</v>
      </c>
      <c r="AE76" s="1195" t="s">
        <v>108</v>
      </c>
      <c r="AF76" s="1195" t="s">
        <v>108</v>
      </c>
      <c r="AG76" s="1195" t="s">
        <v>108</v>
      </c>
    </row>
    <row r="77" spans="1:33" ht="15" customHeight="1">
      <c r="B77" s="1130">
        <v>2</v>
      </c>
      <c r="C77" s="846" t="s">
        <v>1181</v>
      </c>
      <c r="D77" s="846"/>
      <c r="E77" s="846"/>
      <c r="F77" s="846"/>
      <c r="G77" s="759"/>
      <c r="H77" s="866" t="s">
        <v>432</v>
      </c>
      <c r="I77" s="945">
        <v>0</v>
      </c>
      <c r="J77" s="969"/>
      <c r="K77" s="23"/>
      <c r="L77" s="23"/>
      <c r="N77" s="23"/>
      <c r="O77" s="23"/>
      <c r="X77" s="1194" t="s">
        <v>1176</v>
      </c>
      <c r="Y77" s="1195" t="s">
        <v>108</v>
      </c>
      <c r="Z77" s="1195" t="s">
        <v>108</v>
      </c>
      <c r="AA77" s="1195" t="s">
        <v>108</v>
      </c>
      <c r="AB77" s="1195" t="s">
        <v>108</v>
      </c>
      <c r="AC77" s="1195" t="s">
        <v>108</v>
      </c>
      <c r="AD77" s="1195" t="s">
        <v>108</v>
      </c>
      <c r="AE77" s="1195" t="s">
        <v>108</v>
      </c>
      <c r="AF77" s="1195" t="s">
        <v>108</v>
      </c>
      <c r="AG77" s="1195" t="s">
        <v>108</v>
      </c>
    </row>
    <row r="78" spans="1:33" ht="15" customHeight="1">
      <c r="B78" s="1130">
        <v>3</v>
      </c>
      <c r="C78" s="846" t="s">
        <v>1171</v>
      </c>
      <c r="D78" s="846"/>
      <c r="E78" s="846"/>
      <c r="F78" s="846"/>
      <c r="G78" s="759"/>
      <c r="H78" s="866" t="s">
        <v>432</v>
      </c>
      <c r="I78" s="945">
        <v>0</v>
      </c>
      <c r="J78" s="969"/>
      <c r="K78" s="23"/>
      <c r="L78" s="23"/>
      <c r="N78" s="23"/>
      <c r="O78" s="23"/>
      <c r="X78" s="1194" t="s">
        <v>1176</v>
      </c>
      <c r="Y78" s="1195" t="s">
        <v>108</v>
      </c>
      <c r="Z78" s="1195" t="s">
        <v>108</v>
      </c>
      <c r="AA78" s="1195" t="s">
        <v>108</v>
      </c>
      <c r="AB78" s="1195" t="s">
        <v>108</v>
      </c>
      <c r="AC78" s="1195" t="s">
        <v>108</v>
      </c>
      <c r="AD78" s="1195" t="s">
        <v>108</v>
      </c>
      <c r="AE78" s="1195" t="s">
        <v>108</v>
      </c>
      <c r="AF78" s="1195" t="s">
        <v>108</v>
      </c>
      <c r="AG78" s="1195" t="s">
        <v>108</v>
      </c>
    </row>
    <row r="79" spans="1:33" ht="15" customHeight="1">
      <c r="B79" s="1130">
        <v>4</v>
      </c>
      <c r="C79" s="846" t="s">
        <v>1182</v>
      </c>
      <c r="D79" s="846"/>
      <c r="E79" s="846"/>
      <c r="F79" s="846"/>
      <c r="G79" s="759"/>
      <c r="H79" s="866" t="s">
        <v>432</v>
      </c>
      <c r="I79" s="945">
        <v>0</v>
      </c>
      <c r="J79" s="969"/>
      <c r="K79" s="23"/>
      <c r="L79" s="23"/>
      <c r="N79" s="23"/>
      <c r="O79" s="23"/>
      <c r="X79" s="1194" t="s">
        <v>1176</v>
      </c>
      <c r="Y79" s="1195" t="s">
        <v>108</v>
      </c>
      <c r="Z79" s="1195" t="s">
        <v>108</v>
      </c>
      <c r="AA79" s="1195" t="s">
        <v>108</v>
      </c>
      <c r="AB79" s="1195" t="s">
        <v>108</v>
      </c>
      <c r="AC79" s="1195" t="s">
        <v>108</v>
      </c>
      <c r="AD79" s="1195" t="s">
        <v>108</v>
      </c>
      <c r="AE79" s="1195" t="s">
        <v>108</v>
      </c>
      <c r="AF79" s="1195" t="s">
        <v>108</v>
      </c>
      <c r="AG79" s="1195" t="s">
        <v>108</v>
      </c>
    </row>
    <row r="80" spans="1:33" ht="15" customHeight="1">
      <c r="B80" s="1130">
        <v>5</v>
      </c>
      <c r="C80" s="846" t="s">
        <v>1183</v>
      </c>
      <c r="D80" s="846"/>
      <c r="E80" s="846"/>
      <c r="F80" s="846"/>
      <c r="G80" s="759"/>
      <c r="H80" s="866" t="s">
        <v>432</v>
      </c>
      <c r="I80" s="945">
        <v>0</v>
      </c>
      <c r="J80" s="969"/>
      <c r="K80" s="23"/>
      <c r="L80" s="23"/>
      <c r="N80" s="23"/>
      <c r="O80" s="23"/>
      <c r="X80" s="1194" t="s">
        <v>1176</v>
      </c>
      <c r="Y80" s="1195" t="s">
        <v>108</v>
      </c>
      <c r="Z80" s="1195" t="s">
        <v>108</v>
      </c>
      <c r="AA80" s="1195" t="s">
        <v>108</v>
      </c>
      <c r="AB80" s="1195" t="s">
        <v>108</v>
      </c>
      <c r="AC80" s="1195" t="s">
        <v>108</v>
      </c>
      <c r="AD80" s="1195" t="s">
        <v>108</v>
      </c>
      <c r="AE80" s="1195" t="s">
        <v>108</v>
      </c>
      <c r="AF80" s="1195" t="s">
        <v>108</v>
      </c>
      <c r="AG80" s="1195" t="s">
        <v>108</v>
      </c>
    </row>
    <row r="81" spans="1:36" ht="15" hidden="1" customHeight="1">
      <c r="B81" s="1130">
        <v>6</v>
      </c>
      <c r="C81" s="846" t="s">
        <v>1184</v>
      </c>
      <c r="D81" s="846"/>
      <c r="E81" s="846"/>
      <c r="F81" s="846"/>
      <c r="G81" s="759"/>
      <c r="H81" s="866" t="s">
        <v>432</v>
      </c>
      <c r="I81" s="945">
        <v>0</v>
      </c>
      <c r="J81" s="969"/>
      <c r="K81" s="23"/>
      <c r="L81" s="23"/>
      <c r="N81" s="23"/>
      <c r="O81" s="23"/>
      <c r="X81" s="1194" t="s">
        <v>1176</v>
      </c>
      <c r="Y81" s="1195" t="s">
        <v>108</v>
      </c>
      <c r="Z81" s="1195" t="s">
        <v>108</v>
      </c>
      <c r="AA81" s="1195" t="s">
        <v>108</v>
      </c>
      <c r="AB81" s="1195" t="s">
        <v>108</v>
      </c>
      <c r="AC81" s="1195" t="s">
        <v>108</v>
      </c>
      <c r="AD81" s="1195" t="s">
        <v>108</v>
      </c>
      <c r="AE81" s="1195" t="s">
        <v>108</v>
      </c>
      <c r="AF81" s="1195" t="s">
        <v>108</v>
      </c>
      <c r="AG81" s="1195" t="s">
        <v>108</v>
      </c>
    </row>
    <row r="82" spans="1:36" ht="24" hidden="1" customHeight="1">
      <c r="B82" s="1130">
        <v>7</v>
      </c>
      <c r="C82" s="2496" t="s">
        <v>1265</v>
      </c>
      <c r="D82" s="2497"/>
      <c r="E82" s="2497"/>
      <c r="F82" s="2497"/>
      <c r="G82" s="2498"/>
      <c r="H82" s="866" t="s">
        <v>432</v>
      </c>
      <c r="I82" s="945">
        <v>0</v>
      </c>
      <c r="J82" s="969"/>
      <c r="K82" s="23"/>
      <c r="L82" s="23"/>
      <c r="N82" s="23"/>
      <c r="O82" s="23"/>
      <c r="X82" s="1194" t="s">
        <v>1176</v>
      </c>
      <c r="Y82" s="1195" t="s">
        <v>108</v>
      </c>
      <c r="Z82" s="1195" t="s">
        <v>108</v>
      </c>
      <c r="AA82" s="1195" t="s">
        <v>108</v>
      </c>
      <c r="AB82" s="1195" t="s">
        <v>108</v>
      </c>
      <c r="AC82" s="1195" t="s">
        <v>108</v>
      </c>
      <c r="AD82" s="1195" t="s">
        <v>108</v>
      </c>
      <c r="AE82" s="1195" t="s">
        <v>108</v>
      </c>
      <c r="AF82" s="1195" t="s">
        <v>108</v>
      </c>
      <c r="AG82" s="1195" t="s">
        <v>108</v>
      </c>
    </row>
    <row r="83" spans="1:36" ht="15" hidden="1" customHeight="1">
      <c r="B83" s="1130">
        <v>8</v>
      </c>
      <c r="C83" s="846" t="s">
        <v>1106</v>
      </c>
      <c r="D83" s="846"/>
      <c r="E83" s="846"/>
      <c r="F83" s="846"/>
      <c r="G83" s="759"/>
      <c r="H83" s="866" t="s">
        <v>432</v>
      </c>
      <c r="I83" s="945">
        <v>0</v>
      </c>
      <c r="J83" s="969"/>
      <c r="K83" s="23"/>
      <c r="L83" s="23"/>
      <c r="N83" s="23"/>
      <c r="O83" s="23"/>
      <c r="X83" s="1194" t="s">
        <v>1176</v>
      </c>
      <c r="Y83" s="1195" t="s">
        <v>108</v>
      </c>
      <c r="Z83" s="1195" t="s">
        <v>108</v>
      </c>
      <c r="AA83" s="1195" t="s">
        <v>108</v>
      </c>
      <c r="AB83" s="1195" t="s">
        <v>108</v>
      </c>
      <c r="AC83" s="1195" t="s">
        <v>108</v>
      </c>
      <c r="AD83" s="1195" t="s">
        <v>108</v>
      </c>
      <c r="AE83" s="1195" t="s">
        <v>108</v>
      </c>
      <c r="AF83" s="1195" t="s">
        <v>108</v>
      </c>
      <c r="AG83" s="1195" t="s">
        <v>108</v>
      </c>
    </row>
    <row r="84" spans="1:36" ht="15" customHeight="1">
      <c r="B84" s="1130">
        <v>6</v>
      </c>
      <c r="C84" s="1267" t="s">
        <v>780</v>
      </c>
      <c r="D84" s="1268"/>
      <c r="E84" s="1268"/>
      <c r="F84" s="1268"/>
      <c r="G84" s="1269"/>
      <c r="H84" s="1266" t="s">
        <v>432</v>
      </c>
      <c r="I84" s="945">
        <v>0</v>
      </c>
      <c r="J84" s="969"/>
      <c r="K84" s="23"/>
      <c r="L84" s="23"/>
      <c r="N84" s="23"/>
      <c r="O84" s="23"/>
      <c r="X84" s="1194" t="s">
        <v>1176</v>
      </c>
      <c r="Y84" s="1203" t="s">
        <v>109</v>
      </c>
      <c r="Z84" s="1203" t="s">
        <v>109</v>
      </c>
      <c r="AA84" s="1203" t="s">
        <v>109</v>
      </c>
      <c r="AB84" s="1203" t="s">
        <v>109</v>
      </c>
      <c r="AC84" s="1195" t="s">
        <v>108</v>
      </c>
      <c r="AD84" s="1203" t="s">
        <v>109</v>
      </c>
      <c r="AE84" s="1203" t="s">
        <v>109</v>
      </c>
      <c r="AF84" s="1195" t="s">
        <v>108</v>
      </c>
      <c r="AG84" s="1195" t="s">
        <v>108</v>
      </c>
    </row>
    <row r="85" spans="1:36" ht="21.75" customHeight="1">
      <c r="G85" s="848"/>
      <c r="K85" s="23"/>
      <c r="N85" s="23"/>
      <c r="O85" s="23"/>
      <c r="X85" s="1194" t="s">
        <v>1176</v>
      </c>
      <c r="Y85" s="1195" t="s">
        <v>108</v>
      </c>
      <c r="Z85" s="1195" t="s">
        <v>108</v>
      </c>
      <c r="AA85" s="1195" t="s">
        <v>108</v>
      </c>
      <c r="AB85" s="1195" t="s">
        <v>108</v>
      </c>
      <c r="AC85" s="1203" t="s">
        <v>109</v>
      </c>
      <c r="AD85" s="1195" t="s">
        <v>108</v>
      </c>
      <c r="AE85" s="1195" t="s">
        <v>108</v>
      </c>
      <c r="AF85" s="1203" t="s">
        <v>109</v>
      </c>
      <c r="AG85" s="1195" t="s">
        <v>108</v>
      </c>
    </row>
    <row r="86" spans="1:36">
      <c r="B86" s="2494" t="s">
        <v>319</v>
      </c>
      <c r="C86" s="849" t="s">
        <v>1107</v>
      </c>
      <c r="D86" s="850"/>
      <c r="E86" s="850"/>
      <c r="F86" s="850"/>
      <c r="G86" s="851"/>
      <c r="H86" s="881" t="s">
        <v>432</v>
      </c>
      <c r="I86" s="970">
        <v>0</v>
      </c>
      <c r="J86" s="2530"/>
      <c r="K86" s="23"/>
      <c r="L86" s="23"/>
      <c r="N86" s="23"/>
      <c r="O86" s="23"/>
      <c r="X86" s="1194" t="s">
        <v>1176</v>
      </c>
      <c r="Y86" s="1195" t="s">
        <v>108</v>
      </c>
      <c r="Z86" s="1195" t="s">
        <v>108</v>
      </c>
      <c r="AA86" s="1195" t="s">
        <v>108</v>
      </c>
      <c r="AB86" s="1195" t="s">
        <v>108</v>
      </c>
      <c r="AC86" s="1195" t="s">
        <v>108</v>
      </c>
      <c r="AD86" s="1195" t="s">
        <v>108</v>
      </c>
      <c r="AE86" s="1195" t="s">
        <v>108</v>
      </c>
      <c r="AF86" s="1195" t="s">
        <v>108</v>
      </c>
      <c r="AG86" s="1195" t="s">
        <v>108</v>
      </c>
    </row>
    <row r="87" spans="1:36">
      <c r="B87" s="2495"/>
      <c r="C87" s="853"/>
      <c r="D87" s="854"/>
      <c r="E87" s="855" t="s">
        <v>1108</v>
      </c>
      <c r="F87" s="856"/>
      <c r="G87" s="856"/>
      <c r="H87" s="861" t="s">
        <v>432</v>
      </c>
      <c r="I87" s="971"/>
      <c r="J87" s="2531"/>
      <c r="K87" s="23"/>
      <c r="L87" s="23"/>
      <c r="N87" s="23"/>
      <c r="O87" s="23"/>
      <c r="X87" s="1194" t="s">
        <v>1176</v>
      </c>
      <c r="Y87" s="1195" t="s">
        <v>108</v>
      </c>
      <c r="Z87" s="1195" t="s">
        <v>108</v>
      </c>
      <c r="AA87" s="1195" t="s">
        <v>108</v>
      </c>
      <c r="AB87" s="1195" t="s">
        <v>108</v>
      </c>
      <c r="AC87" s="1195" t="s">
        <v>108</v>
      </c>
      <c r="AD87" s="1195" t="s">
        <v>108</v>
      </c>
      <c r="AE87" s="1195" t="s">
        <v>108</v>
      </c>
      <c r="AF87" s="1195" t="s">
        <v>108</v>
      </c>
      <c r="AG87" s="1195" t="s">
        <v>108</v>
      </c>
    </row>
    <row r="88" spans="1:36">
      <c r="B88" s="49" t="s">
        <v>1109</v>
      </c>
      <c r="C88" s="841"/>
      <c r="D88" s="841"/>
      <c r="E88" s="841"/>
      <c r="F88" s="841"/>
      <c r="G88" s="842"/>
      <c r="H88" s="866"/>
      <c r="I88" s="62">
        <v>0</v>
      </c>
      <c r="J88" s="6"/>
      <c r="N88" s="23"/>
      <c r="O88" s="23"/>
      <c r="X88" s="1194" t="s">
        <v>1176</v>
      </c>
      <c r="Y88" s="1195" t="s">
        <v>108</v>
      </c>
      <c r="Z88" s="1195" t="s">
        <v>108</v>
      </c>
      <c r="AA88" s="1195" t="s">
        <v>108</v>
      </c>
      <c r="AB88" s="1195" t="s">
        <v>108</v>
      </c>
      <c r="AC88" s="1195" t="s">
        <v>108</v>
      </c>
      <c r="AD88" s="1195" t="s">
        <v>108</v>
      </c>
      <c r="AE88" s="1195" t="s">
        <v>108</v>
      </c>
      <c r="AF88" s="1195" t="s">
        <v>108</v>
      </c>
      <c r="AG88" s="1195" t="s">
        <v>108</v>
      </c>
    </row>
    <row r="89" spans="1:36" hidden="1">
      <c r="X89" s="1194" t="s">
        <v>1176</v>
      </c>
      <c r="Y89" s="1194" t="s">
        <v>1176</v>
      </c>
      <c r="Z89" s="1194" t="s">
        <v>1176</v>
      </c>
      <c r="AA89" s="1194" t="s">
        <v>1176</v>
      </c>
      <c r="AB89" s="1194" t="s">
        <v>1176</v>
      </c>
      <c r="AC89" s="1194" t="s">
        <v>1176</v>
      </c>
      <c r="AD89" s="1194" t="s">
        <v>1176</v>
      </c>
      <c r="AE89" s="1194" t="s">
        <v>1176</v>
      </c>
      <c r="AF89" s="1194" t="s">
        <v>1176</v>
      </c>
      <c r="AG89" s="1195" t="s">
        <v>108</v>
      </c>
    </row>
    <row r="90" spans="1:36" ht="23.25" hidden="1" customHeight="1">
      <c r="G90" s="848"/>
      <c r="X90" s="1195" t="s">
        <v>108</v>
      </c>
      <c r="Y90" s="1194" t="s">
        <v>1176</v>
      </c>
      <c r="Z90" s="1194" t="s">
        <v>1176</v>
      </c>
      <c r="AA90" s="1194" t="s">
        <v>1176</v>
      </c>
      <c r="AB90" s="1194" t="s">
        <v>1176</v>
      </c>
      <c r="AC90" s="1194" t="s">
        <v>1176</v>
      </c>
      <c r="AD90" s="1194" t="s">
        <v>1176</v>
      </c>
      <c r="AE90" s="1194" t="s">
        <v>1176</v>
      </c>
      <c r="AF90" s="1194" t="s">
        <v>1176</v>
      </c>
      <c r="AG90" s="1195" t="s">
        <v>108</v>
      </c>
    </row>
    <row r="91" spans="1:36" s="1328" customFormat="1" ht="18.75" hidden="1" customHeight="1">
      <c r="A91" s="1128" t="s">
        <v>484</v>
      </c>
      <c r="B91" s="1321" t="s">
        <v>1177</v>
      </c>
      <c r="C91" s="1322"/>
      <c r="D91" s="1322"/>
      <c r="E91" s="1322"/>
      <c r="F91" s="1323"/>
      <c r="G91" s="1324"/>
      <c r="H91" s="1324"/>
      <c r="I91" s="1325"/>
      <c r="J91" s="17"/>
      <c r="K91" s="17"/>
      <c r="L91" s="17"/>
      <c r="M91" s="17"/>
      <c r="N91" s="17"/>
      <c r="O91" s="17"/>
      <c r="P91" s="17"/>
      <c r="Q91" s="17"/>
      <c r="R91" s="17"/>
      <c r="S91" s="17"/>
      <c r="T91" s="17"/>
      <c r="U91" s="17"/>
      <c r="V91" s="17"/>
      <c r="W91" s="17"/>
      <c r="X91" s="1195" t="s">
        <v>108</v>
      </c>
      <c r="Y91" s="1194" t="s">
        <v>1176</v>
      </c>
      <c r="Z91" s="1194" t="s">
        <v>1176</v>
      </c>
      <c r="AA91" s="1194" t="s">
        <v>1176</v>
      </c>
      <c r="AB91" s="1194" t="s">
        <v>1176</v>
      </c>
      <c r="AC91" s="1194" t="s">
        <v>1176</v>
      </c>
      <c r="AD91" s="1194" t="s">
        <v>1176</v>
      </c>
      <c r="AE91" s="1194" t="s">
        <v>1176</v>
      </c>
      <c r="AF91" s="1194" t="s">
        <v>1176</v>
      </c>
      <c r="AG91" s="1195" t="s">
        <v>108</v>
      </c>
    </row>
    <row r="92" spans="1:36" s="890" customFormat="1" hidden="1">
      <c r="A92" s="17" t="s">
        <v>478</v>
      </c>
      <c r="H92" s="1326"/>
      <c r="J92" s="6"/>
      <c r="K92" s="17"/>
      <c r="L92" s="17"/>
      <c r="M92" s="17"/>
      <c r="N92" s="17"/>
      <c r="O92" s="17"/>
      <c r="P92" s="17"/>
      <c r="Q92" s="17"/>
      <c r="R92" s="17"/>
      <c r="S92" s="17"/>
      <c r="T92" s="17"/>
      <c r="U92" s="17"/>
      <c r="V92" s="17"/>
      <c r="W92" s="17"/>
      <c r="X92" s="1195" t="s">
        <v>108</v>
      </c>
      <c r="Y92" s="1194" t="s">
        <v>1176</v>
      </c>
      <c r="Z92" s="1194" t="s">
        <v>1176</v>
      </c>
      <c r="AA92" s="1194" t="s">
        <v>1176</v>
      </c>
      <c r="AB92" s="1194" t="s">
        <v>1176</v>
      </c>
      <c r="AC92" s="1194" t="s">
        <v>1176</v>
      </c>
      <c r="AD92" s="1194" t="s">
        <v>1176</v>
      </c>
      <c r="AE92" s="1194" t="s">
        <v>1176</v>
      </c>
      <c r="AF92" s="1194" t="s">
        <v>1176</v>
      </c>
      <c r="AG92" s="1195" t="s">
        <v>108</v>
      </c>
      <c r="AH92" s="839"/>
      <c r="AI92" s="1329"/>
      <c r="AJ92" s="839"/>
    </row>
    <row r="93" spans="1:36" s="890" customFormat="1" ht="75" hidden="1" customHeight="1">
      <c r="A93" s="1278" t="s">
        <v>479</v>
      </c>
      <c r="B93" s="2532" t="s">
        <v>371</v>
      </c>
      <c r="C93" s="2533"/>
      <c r="D93" s="2533"/>
      <c r="E93" s="2533"/>
      <c r="F93" s="2533"/>
      <c r="G93" s="2533"/>
      <c r="H93" s="2533"/>
      <c r="I93" s="2533"/>
      <c r="J93" s="2533"/>
      <c r="K93" s="2534"/>
      <c r="L93" s="1334"/>
      <c r="M93" s="1334"/>
      <c r="N93" s="17"/>
      <c r="O93" s="17"/>
      <c r="P93" s="17"/>
      <c r="Q93" s="17"/>
      <c r="R93" s="17"/>
      <c r="S93" s="17"/>
      <c r="T93" s="17"/>
      <c r="U93" s="17"/>
      <c r="V93" s="17"/>
      <c r="W93" s="17"/>
      <c r="X93" s="1195" t="s">
        <v>108</v>
      </c>
      <c r="Y93" s="1194" t="s">
        <v>1176</v>
      </c>
      <c r="Z93" s="1194" t="s">
        <v>1176</v>
      </c>
      <c r="AA93" s="1194" t="s">
        <v>1176</v>
      </c>
      <c r="AB93" s="1194" t="s">
        <v>1176</v>
      </c>
      <c r="AC93" s="1194" t="s">
        <v>1176</v>
      </c>
      <c r="AD93" s="1194" t="s">
        <v>1176</v>
      </c>
      <c r="AE93" s="1194" t="s">
        <v>1176</v>
      </c>
      <c r="AF93" s="1194" t="s">
        <v>1176</v>
      </c>
      <c r="AG93" s="1195" t="s">
        <v>108</v>
      </c>
      <c r="AH93" s="839"/>
      <c r="AI93" s="839"/>
      <c r="AJ93" s="839"/>
    </row>
    <row r="94" spans="1:36" s="890" customFormat="1" ht="26.25" hidden="1" customHeight="1">
      <c r="A94" s="2529" t="s">
        <v>480</v>
      </c>
      <c r="B94" s="2529"/>
      <c r="C94" s="2529"/>
      <c r="D94" s="2529"/>
      <c r="E94" s="2529"/>
      <c r="F94" s="2529"/>
      <c r="G94" s="845" t="s">
        <v>481</v>
      </c>
      <c r="H94" s="1327" t="s">
        <v>482</v>
      </c>
      <c r="I94" s="845" t="s">
        <v>483</v>
      </c>
      <c r="J94" s="845" t="s">
        <v>549</v>
      </c>
      <c r="K94" s="845" t="s">
        <v>1264</v>
      </c>
      <c r="L94" s="1336"/>
      <c r="M94" s="304"/>
      <c r="N94" s="6"/>
      <c r="O94" s="17"/>
      <c r="P94" s="17"/>
      <c r="Q94" s="17"/>
      <c r="R94" s="17"/>
      <c r="S94" s="17"/>
      <c r="T94" s="17"/>
      <c r="U94" s="17"/>
      <c r="V94" s="17"/>
      <c r="W94" s="17"/>
      <c r="X94" s="1195" t="s">
        <v>108</v>
      </c>
      <c r="Y94" s="1194" t="s">
        <v>1176</v>
      </c>
      <c r="Z94" s="1194" t="s">
        <v>1176</v>
      </c>
      <c r="AA94" s="1194" t="s">
        <v>1176</v>
      </c>
      <c r="AB94" s="1194" t="s">
        <v>1176</v>
      </c>
      <c r="AC94" s="1194" t="s">
        <v>1176</v>
      </c>
      <c r="AD94" s="1194" t="s">
        <v>1176</v>
      </c>
      <c r="AE94" s="1194" t="s">
        <v>1176</v>
      </c>
      <c r="AF94" s="1194" t="s">
        <v>1176</v>
      </c>
      <c r="AG94" s="1195" t="s">
        <v>108</v>
      </c>
      <c r="AH94" s="839"/>
      <c r="AI94" s="839"/>
      <c r="AJ94" s="839"/>
    </row>
    <row r="95" spans="1:36" s="890" customFormat="1" ht="27.75" hidden="1" customHeight="1">
      <c r="A95" s="2528" t="s">
        <v>546</v>
      </c>
      <c r="B95" s="2528"/>
      <c r="C95" s="2528"/>
      <c r="D95" s="2528"/>
      <c r="E95" s="2528"/>
      <c r="F95" s="2528"/>
      <c r="G95" s="1330" t="s">
        <v>547</v>
      </c>
      <c r="H95" s="1331" t="s">
        <v>548</v>
      </c>
      <c r="I95" s="1332">
        <v>65</v>
      </c>
      <c r="J95" s="1332">
        <v>76</v>
      </c>
      <c r="K95" s="1333" t="s">
        <v>545</v>
      </c>
      <c r="L95" s="1337"/>
      <c r="M95" s="1335"/>
      <c r="N95" s="17"/>
      <c r="O95" s="17"/>
      <c r="P95" s="17"/>
      <c r="Q95" s="17"/>
      <c r="R95" s="17"/>
      <c r="S95" s="17"/>
      <c r="T95" s="17"/>
      <c r="U95" s="17"/>
      <c r="V95" s="17"/>
      <c r="W95" s="17"/>
      <c r="X95" s="1195" t="s">
        <v>108</v>
      </c>
      <c r="Y95" s="1194" t="s">
        <v>1176</v>
      </c>
      <c r="Z95" s="1194" t="s">
        <v>1176</v>
      </c>
      <c r="AA95" s="1194" t="s">
        <v>1176</v>
      </c>
      <c r="AB95" s="1194" t="s">
        <v>1176</v>
      </c>
      <c r="AC95" s="1194" t="s">
        <v>1176</v>
      </c>
      <c r="AD95" s="1194" t="s">
        <v>1176</v>
      </c>
      <c r="AE95" s="1194" t="s">
        <v>1176</v>
      </c>
      <c r="AF95" s="1194" t="s">
        <v>1176</v>
      </c>
      <c r="AG95" s="1195" t="s">
        <v>108</v>
      </c>
      <c r="AH95" s="839"/>
      <c r="AI95" s="839"/>
      <c r="AJ95" s="839"/>
    </row>
    <row r="96" spans="1:36" s="890" customFormat="1" ht="27.75" hidden="1" customHeight="1">
      <c r="A96" s="2528"/>
      <c r="B96" s="2528"/>
      <c r="C96" s="2528"/>
      <c r="D96" s="2528"/>
      <c r="E96" s="2528"/>
      <c r="F96" s="2528"/>
      <c r="G96" s="1330"/>
      <c r="H96" s="1331"/>
      <c r="I96" s="1332"/>
      <c r="J96" s="1332"/>
      <c r="K96" s="1333"/>
      <c r="L96" s="1337"/>
      <c r="M96" s="1335"/>
      <c r="N96" s="17"/>
      <c r="O96" s="17"/>
      <c r="P96" s="17"/>
      <c r="Q96" s="17"/>
      <c r="R96" s="17"/>
      <c r="S96" s="17"/>
      <c r="T96" s="17"/>
      <c r="U96" s="17"/>
      <c r="V96" s="17"/>
      <c r="W96" s="17"/>
      <c r="X96" s="1195" t="s">
        <v>108</v>
      </c>
      <c r="Y96" s="1194" t="s">
        <v>1176</v>
      </c>
      <c r="Z96" s="1194" t="s">
        <v>1176</v>
      </c>
      <c r="AA96" s="1194" t="s">
        <v>1176</v>
      </c>
      <c r="AB96" s="1194" t="s">
        <v>1176</v>
      </c>
      <c r="AC96" s="1194" t="s">
        <v>1176</v>
      </c>
      <c r="AD96" s="1194" t="s">
        <v>1176</v>
      </c>
      <c r="AE96" s="1194" t="s">
        <v>1176</v>
      </c>
      <c r="AF96" s="1194" t="s">
        <v>1176</v>
      </c>
      <c r="AG96" s="1195" t="s">
        <v>108</v>
      </c>
      <c r="AH96" s="839"/>
      <c r="AI96" s="1329"/>
      <c r="AJ96" s="1329"/>
    </row>
    <row r="97" spans="1:36" s="890" customFormat="1" ht="27.75" hidden="1" customHeight="1">
      <c r="A97" s="2528"/>
      <c r="B97" s="2528"/>
      <c r="C97" s="2528"/>
      <c r="D97" s="2528"/>
      <c r="E97" s="2528"/>
      <c r="F97" s="2528"/>
      <c r="G97" s="1330"/>
      <c r="H97" s="1331"/>
      <c r="I97" s="1332"/>
      <c r="J97" s="1332"/>
      <c r="K97" s="1333"/>
      <c r="L97" s="1337"/>
      <c r="M97" s="1335"/>
      <c r="N97" s="17"/>
      <c r="O97" s="17"/>
      <c r="P97" s="17"/>
      <c r="Q97" s="17"/>
      <c r="R97" s="17"/>
      <c r="S97" s="17"/>
      <c r="T97" s="17"/>
      <c r="U97" s="17"/>
      <c r="V97" s="17"/>
      <c r="W97" s="17"/>
      <c r="X97" s="1195" t="s">
        <v>108</v>
      </c>
      <c r="Y97" s="1194" t="s">
        <v>1176</v>
      </c>
      <c r="Z97" s="1194" t="s">
        <v>1176</v>
      </c>
      <c r="AA97" s="1194" t="s">
        <v>1176</v>
      </c>
      <c r="AB97" s="1194" t="s">
        <v>1176</v>
      </c>
      <c r="AC97" s="1194" t="s">
        <v>1176</v>
      </c>
      <c r="AD97" s="1194" t="s">
        <v>1176</v>
      </c>
      <c r="AE97" s="1194" t="s">
        <v>1176</v>
      </c>
      <c r="AF97" s="1194" t="s">
        <v>1176</v>
      </c>
      <c r="AG97" s="1195" t="s">
        <v>108</v>
      </c>
      <c r="AH97" s="839"/>
      <c r="AI97" s="1329"/>
      <c r="AJ97" s="1329"/>
    </row>
    <row r="98" spans="1:36" s="890" customFormat="1" ht="27.75" hidden="1" customHeight="1">
      <c r="A98" s="2528"/>
      <c r="B98" s="2528"/>
      <c r="C98" s="2528"/>
      <c r="D98" s="2528"/>
      <c r="E98" s="2528"/>
      <c r="F98" s="2528"/>
      <c r="G98" s="1330"/>
      <c r="H98" s="1331"/>
      <c r="I98" s="1332"/>
      <c r="J98" s="1332"/>
      <c r="K98" s="1333"/>
      <c r="L98" s="1337"/>
      <c r="M98" s="1335"/>
      <c r="N98" s="17"/>
      <c r="O98" s="17"/>
      <c r="P98" s="17"/>
      <c r="Q98" s="17"/>
      <c r="R98" s="17"/>
      <c r="S98" s="17"/>
      <c r="T98" s="17"/>
      <c r="U98" s="17"/>
      <c r="V98" s="17"/>
      <c r="W98" s="17"/>
      <c r="X98" s="1195" t="s">
        <v>108</v>
      </c>
      <c r="Y98" s="1194" t="s">
        <v>1176</v>
      </c>
      <c r="Z98" s="1194" t="s">
        <v>1176</v>
      </c>
      <c r="AA98" s="1194" t="s">
        <v>1176</v>
      </c>
      <c r="AB98" s="1194" t="s">
        <v>1176</v>
      </c>
      <c r="AC98" s="1194" t="s">
        <v>1176</v>
      </c>
      <c r="AD98" s="1194" t="s">
        <v>1176</v>
      </c>
      <c r="AE98" s="1194" t="s">
        <v>1176</v>
      </c>
      <c r="AF98" s="1194" t="s">
        <v>1176</v>
      </c>
      <c r="AG98" s="1195" t="s">
        <v>108</v>
      </c>
      <c r="AH98" s="839"/>
      <c r="AI98" s="1329"/>
      <c r="AJ98" s="1329"/>
    </row>
    <row r="99" spans="1:36" s="890" customFormat="1" ht="27.75" hidden="1" customHeight="1">
      <c r="A99" s="2528"/>
      <c r="B99" s="2528"/>
      <c r="C99" s="2528"/>
      <c r="D99" s="2528"/>
      <c r="E99" s="2528"/>
      <c r="F99" s="2528"/>
      <c r="G99" s="1330"/>
      <c r="H99" s="1331"/>
      <c r="I99" s="1332"/>
      <c r="J99" s="1332"/>
      <c r="K99" s="1333"/>
      <c r="L99" s="1337"/>
      <c r="M99" s="1335"/>
      <c r="N99" s="17"/>
      <c r="O99" s="17"/>
      <c r="P99" s="17"/>
      <c r="Q99" s="17"/>
      <c r="R99" s="17"/>
      <c r="S99" s="17"/>
      <c r="T99" s="17"/>
      <c r="U99" s="17"/>
      <c r="V99" s="17"/>
      <c r="W99" s="17"/>
      <c r="X99" s="1195" t="s">
        <v>108</v>
      </c>
      <c r="Y99" s="1194" t="s">
        <v>1176</v>
      </c>
      <c r="Z99" s="1194" t="s">
        <v>1176</v>
      </c>
      <c r="AA99" s="1194" t="s">
        <v>1176</v>
      </c>
      <c r="AB99" s="1194" t="s">
        <v>1176</v>
      </c>
      <c r="AC99" s="1194" t="s">
        <v>1176</v>
      </c>
      <c r="AD99" s="1194" t="s">
        <v>1176</v>
      </c>
      <c r="AE99" s="1194" t="s">
        <v>1176</v>
      </c>
      <c r="AF99" s="1194" t="s">
        <v>1176</v>
      </c>
      <c r="AG99" s="1195" t="s">
        <v>108</v>
      </c>
      <c r="AH99" s="839"/>
      <c r="AI99" s="1329"/>
      <c r="AJ99" s="1329"/>
    </row>
    <row r="100" spans="1:36" s="890" customFormat="1" ht="27.75" hidden="1" customHeight="1">
      <c r="A100" s="2528"/>
      <c r="B100" s="2528"/>
      <c r="C100" s="2528"/>
      <c r="D100" s="2528"/>
      <c r="E100" s="2528"/>
      <c r="F100" s="2528"/>
      <c r="G100" s="1330"/>
      <c r="H100" s="1331"/>
      <c r="I100" s="1332"/>
      <c r="J100" s="1332"/>
      <c r="K100" s="1333"/>
      <c r="L100" s="1337"/>
      <c r="M100" s="1335"/>
      <c r="N100" s="17"/>
      <c r="O100" s="17"/>
      <c r="P100" s="17"/>
      <c r="Q100" s="17"/>
      <c r="R100" s="17"/>
      <c r="S100" s="17"/>
      <c r="T100" s="17"/>
      <c r="U100" s="17"/>
      <c r="V100" s="17"/>
      <c r="W100" s="17"/>
      <c r="X100" s="1195" t="s">
        <v>108</v>
      </c>
      <c r="Y100" s="1194" t="s">
        <v>1176</v>
      </c>
      <c r="Z100" s="1194" t="s">
        <v>1176</v>
      </c>
      <c r="AA100" s="1194" t="s">
        <v>1176</v>
      </c>
      <c r="AB100" s="1194" t="s">
        <v>1176</v>
      </c>
      <c r="AC100" s="1194" t="s">
        <v>1176</v>
      </c>
      <c r="AD100" s="1194" t="s">
        <v>1176</v>
      </c>
      <c r="AE100" s="1194" t="s">
        <v>1176</v>
      </c>
      <c r="AF100" s="1194" t="s">
        <v>1176</v>
      </c>
      <c r="AG100" s="1195" t="s">
        <v>108</v>
      </c>
      <c r="AH100" s="839"/>
      <c r="AI100" s="1329"/>
      <c r="AJ100" s="1329"/>
    </row>
    <row r="101" spans="1:36" s="890" customFormat="1" ht="27.75" hidden="1" customHeight="1">
      <c r="A101" s="2528"/>
      <c r="B101" s="2528"/>
      <c r="C101" s="2528"/>
      <c r="D101" s="2528"/>
      <c r="E101" s="2528"/>
      <c r="F101" s="2528"/>
      <c r="G101" s="1330"/>
      <c r="H101" s="1331"/>
      <c r="I101" s="1332"/>
      <c r="J101" s="1332"/>
      <c r="K101" s="1333"/>
      <c r="L101" s="1337"/>
      <c r="M101" s="1335"/>
      <c r="N101" s="17"/>
      <c r="O101" s="17"/>
      <c r="P101" s="17"/>
      <c r="Q101" s="17"/>
      <c r="R101" s="17"/>
      <c r="S101" s="17"/>
      <c r="T101" s="17"/>
      <c r="U101" s="17"/>
      <c r="V101" s="17"/>
      <c r="W101" s="17"/>
      <c r="X101" s="1195" t="s">
        <v>108</v>
      </c>
      <c r="Y101" s="1194" t="s">
        <v>1176</v>
      </c>
      <c r="Z101" s="1194" t="s">
        <v>1176</v>
      </c>
      <c r="AA101" s="1194" t="s">
        <v>1176</v>
      </c>
      <c r="AB101" s="1194" t="s">
        <v>1176</v>
      </c>
      <c r="AC101" s="1194" t="s">
        <v>1176</v>
      </c>
      <c r="AD101" s="1194" t="s">
        <v>1176</v>
      </c>
      <c r="AE101" s="1194" t="s">
        <v>1176</v>
      </c>
      <c r="AF101" s="1194" t="s">
        <v>1176</v>
      </c>
      <c r="AG101" s="1195" t="s">
        <v>108</v>
      </c>
      <c r="AH101" s="839"/>
      <c r="AI101" s="1329"/>
      <c r="AJ101" s="1329"/>
    </row>
  </sheetData>
  <sheetProtection algorithmName="SHA-512" hashValue="Y49HOchYndP8cb/ItVdkWvapszKGFLiEG2Iny080WBsLYMPapyKJ6O1RodVCn0EvVKSswcoHl4dBLiKdoD3d5Q==" saltValue="A8we2EJtrx9KVxdF4BAwnA==" spinCount="100000" sheet="1" objects="1" scenarios="1"/>
  <mergeCells count="41">
    <mergeCell ref="AH53:AL53"/>
    <mergeCell ref="C82:G82"/>
    <mergeCell ref="B66:C66"/>
    <mergeCell ref="D66:J66"/>
    <mergeCell ref="B67:C67"/>
    <mergeCell ref="D67:J67"/>
    <mergeCell ref="B68:C68"/>
    <mergeCell ref="D68:J68"/>
    <mergeCell ref="B69:C69"/>
    <mergeCell ref="B60:I60"/>
    <mergeCell ref="B62:I62"/>
    <mergeCell ref="B61:I61"/>
    <mergeCell ref="B73:C73"/>
    <mergeCell ref="D73:J73"/>
    <mergeCell ref="B71:C71"/>
    <mergeCell ref="J28:L28"/>
    <mergeCell ref="A95:F95"/>
    <mergeCell ref="D48:G48"/>
    <mergeCell ref="C53:G53"/>
    <mergeCell ref="E49:G49"/>
    <mergeCell ref="E50:G50"/>
    <mergeCell ref="F33:G33"/>
    <mergeCell ref="F35:G35"/>
    <mergeCell ref="D51:G51"/>
    <mergeCell ref="F34:G34"/>
    <mergeCell ref="A96:F96"/>
    <mergeCell ref="A94:F94"/>
    <mergeCell ref="J86:J87"/>
    <mergeCell ref="B86:B87"/>
    <mergeCell ref="D69:J69"/>
    <mergeCell ref="B70:C70"/>
    <mergeCell ref="D70:J70"/>
    <mergeCell ref="B72:C72"/>
    <mergeCell ref="D71:J71"/>
    <mergeCell ref="D72:J72"/>
    <mergeCell ref="B93:K93"/>
    <mergeCell ref="A101:F101"/>
    <mergeCell ref="A99:F99"/>
    <mergeCell ref="A100:F100"/>
    <mergeCell ref="A97:F97"/>
    <mergeCell ref="A98:F98"/>
  </mergeCells>
  <phoneticPr fontId="3"/>
  <dataValidations xWindow="752" yWindow="383" count="3">
    <dataValidation type="whole" allowBlank="1" showInputMessage="1" showErrorMessage="1" sqref="I86 I49:I51 I76:I82" xr:uid="{00000000-0002-0000-0800-000000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83:I84" xr:uid="{00000000-0002-0000-0800-000001000000}">
      <formula1>0</formula1>
      <formula2>9999999999</formula2>
    </dataValidation>
    <dataValidation type="list" allowBlank="1" showInputMessage="1" showErrorMessage="1" sqref="J76:J84 J86" xr:uid="{00000000-0002-0000-0800-000002000000}">
      <formula1>$AG$50:$AG$53</formula1>
    </dataValidation>
  </dataValidations>
  <pageMargins left="0.75" right="0.19" top="0.33" bottom="0.22" header="0.24" footer="0.16"/>
  <pageSetup paperSize="9" scale="8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表紙</vt:lpstr>
      <vt:lpstr>目次</vt:lpstr>
      <vt:lpstr>1.目的</vt:lpstr>
      <vt:lpstr>2.確認</vt:lpstr>
      <vt:lpstr>3.入力例</vt:lpstr>
      <vt:lpstr>4.未入力不備例</vt:lpstr>
      <vt:lpstr>5.発注 工事情報</vt:lpstr>
      <vt:lpstr>6.発注 一般事項</vt:lpstr>
      <vt:lpstr>7.発注 工事費</vt:lpstr>
      <vt:lpstr>8.元請 一般事項</vt:lpstr>
      <vt:lpstr>9.元請 社員等従業員給料等</vt:lpstr>
      <vt:lpstr>10.元請 現場支援</vt:lpstr>
      <vt:lpstr>11.元請 法定福利費</vt:lpstr>
      <vt:lpstr>11.元請 A-2票_</vt:lpstr>
      <vt:lpstr>12.元請 労務管理費</vt:lpstr>
      <vt:lpstr>13.元請 機器材運搬費</vt:lpstr>
      <vt:lpstr>14.元請 建設機械Ⅰ</vt:lpstr>
      <vt:lpstr>15.元請 建設機械Ⅱ</vt:lpstr>
      <vt:lpstr>16.元請 工事費</vt:lpstr>
      <vt:lpstr>17.元請 下請入力</vt:lpstr>
      <vt:lpstr>18.元請 組織図</vt:lpstr>
      <vt:lpstr>19.元請 社員等従業員給料等_下請</vt:lpstr>
      <vt:lpstr>20.元請 法定福利費_下請</vt:lpstr>
      <vt:lpstr>20.元請 A-②票_</vt:lpstr>
      <vt:lpstr>21.元請 労務管理費_下請</vt:lpstr>
      <vt:lpstr>22.元請 機器材運搬費_下請</vt:lpstr>
      <vt:lpstr>23.元請 建設機械Ⅰ_下請</vt:lpstr>
      <vt:lpstr>24.元請 建設機械Ⅱ_下請</vt:lpstr>
      <vt:lpstr>25.参考資料</vt:lpstr>
      <vt:lpstr>26.保険料</vt:lpstr>
      <vt:lpstr>27.確認一覧</vt:lpstr>
      <vt:lpstr>28.配布証明（様式①）1次</vt:lpstr>
      <vt:lpstr>29.配布証明（様式①）2次</vt:lpstr>
      <vt:lpstr>30.様式①</vt:lpstr>
      <vt:lpstr>31.提出証明（様式②）2次</vt:lpstr>
      <vt:lpstr>32.提出証明（様式②）1次</vt:lpstr>
      <vt:lpstr>33.様式②</vt:lpstr>
      <vt:lpstr>'10.元請 現場支援'!Print_Area</vt:lpstr>
      <vt:lpstr>'11.元請 法定福利費'!Print_Area</vt:lpstr>
      <vt:lpstr>'12.元請 労務管理費'!Print_Area</vt:lpstr>
      <vt:lpstr>'13.元請 機器材運搬費'!Print_Area</vt:lpstr>
      <vt:lpstr>'14.元請 建設機械Ⅰ'!Print_Area</vt:lpstr>
      <vt:lpstr>'15.元請 建設機械Ⅱ'!Print_Area</vt:lpstr>
      <vt:lpstr>'16.元請 工事費'!Print_Area</vt:lpstr>
      <vt:lpstr>'19.元請 社員等従業員給料等_下請'!Print_Area</vt:lpstr>
      <vt:lpstr>'2.確認'!Print_Area</vt:lpstr>
      <vt:lpstr>'20.元請 A-②票_'!Print_Area</vt:lpstr>
      <vt:lpstr>'20.元請 法定福利費_下請'!Print_Area</vt:lpstr>
      <vt:lpstr>'21.元請 労務管理費_下請'!Print_Area</vt:lpstr>
      <vt:lpstr>'22.元請 機器材運搬費_下請'!Print_Area</vt:lpstr>
      <vt:lpstr>'23.元請 建設機械Ⅰ_下請'!Print_Area</vt:lpstr>
      <vt:lpstr>'24.元請 建設機械Ⅱ_下請'!Print_Area</vt:lpstr>
      <vt:lpstr>'25.参考資料'!Print_Area</vt:lpstr>
      <vt:lpstr>'26.保険料'!Print_Area</vt:lpstr>
      <vt:lpstr>'28.配布証明（様式①）1次'!Print_Area</vt:lpstr>
      <vt:lpstr>'29.配布証明（様式①）2次'!Print_Area</vt:lpstr>
      <vt:lpstr>'3.入力例'!Print_Area</vt:lpstr>
      <vt:lpstr>'30.様式①'!Print_Area</vt:lpstr>
      <vt:lpstr>'31.提出証明（様式②）2次'!Print_Area</vt:lpstr>
      <vt:lpstr>'32.提出証明（様式②）1次'!Print_Area</vt:lpstr>
      <vt:lpstr>'33.様式②'!Print_Area</vt:lpstr>
      <vt:lpstr>'4.未入力不備例'!Print_Area</vt:lpstr>
      <vt:lpstr>'5.発注 工事情報'!Print_Area</vt:lpstr>
      <vt:lpstr>'6.発注 一般事項'!Print_Area</vt:lpstr>
      <vt:lpstr>'7.発注 工事費'!Print_Area</vt:lpstr>
      <vt:lpstr>'8.元請 一般事項'!Print_Area</vt:lpstr>
      <vt:lpstr>'9.元請 社員等従業員給料等'!Print_Area</vt:lpstr>
      <vt:lpstr>表紙!Print_Area</vt:lpstr>
      <vt:lpstr>目次!Print_Area</vt:lpstr>
      <vt:lpstr>確認済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M.Shimojima</cp:lastModifiedBy>
  <cp:lastPrinted>2013-10-22T00:57:04Z</cp:lastPrinted>
  <dcterms:created xsi:type="dcterms:W3CDTF">2000-07-04T11:46:32Z</dcterms:created>
  <dcterms:modified xsi:type="dcterms:W3CDTF">2020-12-10T00:43:43Z</dcterms:modified>
</cp:coreProperties>
</file>